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nettiebonsall/Documents/CSLS/CSLS - most recent/Files to send/"/>
    </mc:Choice>
  </mc:AlternateContent>
  <xr:revisionPtr revIDLastSave="0" documentId="13_ncr:1_{811059A4-4FC5-F34A-BFBA-0AD38128C4E7}" xr6:coauthVersionLast="47" xr6:coauthVersionMax="47" xr10:uidLastSave="{00000000-0000-0000-0000-000000000000}"/>
  <bookViews>
    <workbookView xWindow="0" yWindow="460" windowWidth="29040" windowHeight="15840" xr2:uid="{4AF0C22E-3D4A-4A0C-917C-4737397AEC2B}"/>
  </bookViews>
  <sheets>
    <sheet name="List" sheetId="2" r:id="rId1"/>
    <sheet name="T1" sheetId="3" r:id="rId2"/>
    <sheet name="T1A" sheetId="4" r:id="rId3"/>
    <sheet name="T1B" sheetId="5" r:id="rId4"/>
    <sheet name="T2" sheetId="6" r:id="rId5"/>
    <sheet name="T2A" sheetId="7" r:id="rId6"/>
    <sheet name="T3" sheetId="57" r:id="rId7"/>
    <sheet name="T3A" sheetId="9" r:id="rId8"/>
    <sheet name="T4" sheetId="10" r:id="rId9"/>
    <sheet name="T4A" sheetId="11" r:id="rId10"/>
    <sheet name="T4B" sheetId="12" r:id="rId11"/>
    <sheet name="T5" sheetId="13" r:id="rId12"/>
    <sheet name="T5A" sheetId="14" r:id="rId13"/>
    <sheet name="T6" sheetId="15" r:id="rId14"/>
    <sheet name="T6A" sheetId="16" r:id="rId15"/>
    <sheet name="T7" sheetId="17" r:id="rId16"/>
    <sheet name="T7A" sheetId="18" r:id="rId17"/>
    <sheet name="T7B" sheetId="19" r:id="rId18"/>
    <sheet name="T8" sheetId="21" r:id="rId19"/>
    <sheet name="T8A" sheetId="22" r:id="rId20"/>
    <sheet name="T8B" sheetId="24" r:id="rId21"/>
    <sheet name="T9" sheetId="23" r:id="rId22"/>
    <sheet name="T9A" sheetId="25" r:id="rId23"/>
    <sheet name="T10" sheetId="27" r:id="rId24"/>
    <sheet name="T10A" sheetId="28" r:id="rId25"/>
    <sheet name="T10B" sheetId="29" r:id="rId26"/>
    <sheet name="T11" sheetId="30" r:id="rId27"/>
    <sheet name="T11A" sheetId="31" r:id="rId28"/>
    <sheet name="T12" sheetId="32" r:id="rId29"/>
    <sheet name="T12A" sheetId="26" r:id="rId30"/>
    <sheet name="T12B" sheetId="33" r:id="rId31"/>
    <sheet name="T13" sheetId="34" r:id="rId32"/>
    <sheet name="T14" sheetId="35" r:id="rId33"/>
    <sheet name="T15" sheetId="36" r:id="rId34"/>
    <sheet name="T16" sheetId="37" r:id="rId35"/>
    <sheet name="T16A" sheetId="38" r:id="rId36"/>
    <sheet name="T16C" sheetId="39" r:id="rId37"/>
    <sheet name="T16D" sheetId="40" r:id="rId38"/>
    <sheet name="T17" sheetId="41" r:id="rId39"/>
    <sheet name="T17A" sheetId="43" r:id="rId40"/>
    <sheet name="T17B" sheetId="44" r:id="rId41"/>
    <sheet name="T18" sheetId="46" r:id="rId42"/>
    <sheet name="T19" sheetId="47" r:id="rId43"/>
    <sheet name="T20" sheetId="48" r:id="rId44"/>
    <sheet name="T20A" sheetId="62" r:id="rId45"/>
    <sheet name="T21" sheetId="49" r:id="rId46"/>
    <sheet name="T21A" sheetId="50" r:id="rId47"/>
    <sheet name="T21B" sheetId="51" r:id="rId48"/>
    <sheet name="T22" sheetId="52" r:id="rId49"/>
    <sheet name="T23" sheetId="53" r:id="rId50"/>
    <sheet name="T23B" sheetId="55" r:id="rId51"/>
    <sheet name="T23C" sheetId="56" r:id="rId52"/>
    <sheet name="A24" sheetId="58" r:id="rId53"/>
    <sheet name="A24A" sheetId="59" r:id="rId54"/>
    <sheet name="T25" sheetId="54" r:id="rId55"/>
  </sheets>
  <externalReferences>
    <externalReference r:id="rId56"/>
    <externalReference r:id="rId57"/>
    <externalReference r:id="rId58"/>
  </externalReferences>
  <definedNames>
    <definedName name="_Hlk55286722" localSheetId="0">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4" i="62" l="1"/>
  <c r="S24" i="62"/>
  <c r="P24" i="62"/>
  <c r="M24" i="62"/>
  <c r="J24" i="62"/>
  <c r="G24" i="62"/>
  <c r="D24" i="62"/>
  <c r="V23" i="62"/>
  <c r="S23" i="62"/>
  <c r="P23" i="62"/>
  <c r="M23" i="62"/>
  <c r="J23" i="62"/>
  <c r="G23" i="62"/>
  <c r="D23" i="62"/>
  <c r="V22" i="62"/>
  <c r="S22" i="62"/>
  <c r="P22" i="62"/>
  <c r="M22" i="62"/>
  <c r="J22" i="62"/>
  <c r="G22" i="62"/>
  <c r="D22" i="62"/>
  <c r="V21" i="62"/>
  <c r="S21" i="62"/>
  <c r="P21" i="62"/>
  <c r="M21" i="62"/>
  <c r="J21" i="62"/>
  <c r="G21" i="62"/>
  <c r="D21" i="62"/>
  <c r="V20" i="62"/>
  <c r="S20" i="62"/>
  <c r="P20" i="62"/>
  <c r="M20" i="62"/>
  <c r="J20" i="62"/>
  <c r="G20" i="62"/>
  <c r="D20" i="62"/>
  <c r="V19" i="62"/>
  <c r="S19" i="62"/>
  <c r="P19" i="62"/>
  <c r="M19" i="62"/>
  <c r="J19" i="62"/>
  <c r="G19" i="62"/>
  <c r="D19" i="62"/>
  <c r="V18" i="62"/>
  <c r="S18" i="62"/>
  <c r="P18" i="62"/>
  <c r="M18" i="62"/>
  <c r="J18" i="62"/>
  <c r="G18" i="62"/>
  <c r="D18" i="62"/>
  <c r="V17" i="62"/>
  <c r="S17" i="62"/>
  <c r="P17" i="62"/>
  <c r="M17" i="62"/>
  <c r="J17" i="62"/>
  <c r="G17" i="62"/>
  <c r="D17" i="62"/>
  <c r="V16" i="62"/>
  <c r="S16" i="62"/>
  <c r="P16" i="62"/>
  <c r="M16" i="62"/>
  <c r="J16" i="62"/>
  <c r="G16" i="62"/>
  <c r="D16" i="62"/>
  <c r="V15" i="62"/>
  <c r="S15" i="62"/>
  <c r="P15" i="62"/>
  <c r="M15" i="62"/>
  <c r="J15" i="62"/>
  <c r="G15" i="62"/>
  <c r="D15" i="62"/>
  <c r="V14" i="62"/>
  <c r="S14" i="62"/>
  <c r="P14" i="62"/>
  <c r="M14" i="62"/>
  <c r="J14" i="62"/>
  <c r="G14" i="62"/>
  <c r="D14" i="62"/>
  <c r="V13" i="62"/>
  <c r="S13" i="62"/>
  <c r="P13" i="62"/>
  <c r="M13" i="62"/>
  <c r="J13" i="62"/>
  <c r="G13" i="62"/>
  <c r="D13" i="62"/>
  <c r="V12" i="62"/>
  <c r="S12" i="62"/>
  <c r="P12" i="62"/>
  <c r="M12" i="62"/>
  <c r="J12" i="62"/>
  <c r="G12" i="62"/>
  <c r="D12" i="62"/>
  <c r="V11" i="62"/>
  <c r="S11" i="62"/>
  <c r="P11" i="62"/>
  <c r="M11" i="62"/>
  <c r="J11" i="62"/>
  <c r="G11" i="62"/>
  <c r="D11" i="62"/>
  <c r="V10" i="62"/>
  <c r="S10" i="62"/>
  <c r="P10" i="62"/>
  <c r="M10" i="62"/>
  <c r="J10" i="62"/>
  <c r="G10" i="62"/>
  <c r="D10" i="62"/>
  <c r="V9" i="62"/>
  <c r="S9" i="62"/>
  <c r="P9" i="62"/>
  <c r="M9" i="62"/>
  <c r="J9" i="62"/>
  <c r="G9" i="62"/>
  <c r="D9" i="62"/>
  <c r="V8" i="62"/>
  <c r="S8" i="62"/>
  <c r="P8" i="62"/>
  <c r="M8" i="62"/>
  <c r="J8" i="62"/>
  <c r="G8" i="62"/>
  <c r="D8" i="62"/>
  <c r="V7" i="62"/>
  <c r="S7" i="62"/>
  <c r="P7" i="62"/>
  <c r="M7" i="62"/>
  <c r="J7" i="62"/>
  <c r="G7" i="62"/>
  <c r="D7" i="62"/>
  <c r="V6" i="62"/>
  <c r="S6" i="62"/>
  <c r="P6" i="62"/>
  <c r="M6" i="62"/>
  <c r="J6" i="62"/>
  <c r="G6" i="62"/>
  <c r="D6" i="62"/>
  <c r="V5" i="62"/>
  <c r="S5" i="62"/>
  <c r="P5" i="62"/>
  <c r="M5" i="62"/>
  <c r="J5" i="62"/>
  <c r="G5" i="62"/>
  <c r="D5" i="62"/>
  <c r="J58" i="29"/>
  <c r="G58" i="25"/>
  <c r="G57" i="25"/>
  <c r="G56" i="25"/>
  <c r="H56" i="25"/>
  <c r="H57" i="25"/>
  <c r="H58" i="25"/>
  <c r="B58" i="25"/>
  <c r="F58" i="25"/>
  <c r="E58" i="25"/>
  <c r="D58" i="25"/>
  <c r="C58" i="25"/>
  <c r="F57" i="25"/>
  <c r="E57" i="25"/>
  <c r="D57" i="25"/>
  <c r="C57" i="25"/>
  <c r="B57" i="25"/>
  <c r="F56" i="25"/>
  <c r="E56" i="25"/>
  <c r="D56" i="25"/>
  <c r="C56" i="25"/>
  <c r="B56" i="25"/>
  <c r="G58" i="23"/>
  <c r="G57" i="23"/>
  <c r="G56" i="23"/>
  <c r="E58" i="23"/>
  <c r="E57" i="23"/>
  <c r="E56" i="23"/>
  <c r="C58" i="23"/>
  <c r="C57" i="23"/>
  <c r="C56" i="23"/>
  <c r="B58" i="23"/>
  <c r="B57" i="23"/>
  <c r="B56" i="23"/>
  <c r="B88" i="4"/>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D53" i="23"/>
  <c r="D52" i="23"/>
  <c r="D51" i="23"/>
  <c r="D50" i="23"/>
  <c r="D49" i="23"/>
  <c r="D48" i="23"/>
  <c r="D47" i="23"/>
  <c r="D46" i="23"/>
  <c r="D45" i="23"/>
  <c r="D44" i="23"/>
  <c r="D43" i="23"/>
  <c r="D42" i="23"/>
  <c r="D41" i="23"/>
  <c r="D40" i="23"/>
  <c r="D39" i="23"/>
  <c r="D38" i="23"/>
  <c r="D37" i="23"/>
  <c r="D36" i="23"/>
  <c r="D35" i="23"/>
  <c r="D34" i="23"/>
  <c r="D33" i="23"/>
  <c r="D57" i="23" s="1"/>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AJ30" i="59"/>
  <c r="AJ31" i="59"/>
  <c r="AJ32" i="59"/>
  <c r="AI32" i="59"/>
  <c r="AH32" i="59"/>
  <c r="AG32" i="59"/>
  <c r="AF32" i="59"/>
  <c r="AE32" i="59"/>
  <c r="AD32" i="59"/>
  <c r="AC32" i="59"/>
  <c r="AB32" i="59"/>
  <c r="AA32" i="59"/>
  <c r="Z32" i="59"/>
  <c r="Y32" i="59"/>
  <c r="X32" i="59"/>
  <c r="W32" i="59"/>
  <c r="V32" i="59"/>
  <c r="U32" i="59"/>
  <c r="T32" i="59"/>
  <c r="S32" i="59"/>
  <c r="R32" i="59"/>
  <c r="Q32" i="59"/>
  <c r="P32" i="59"/>
  <c r="O32" i="59"/>
  <c r="N32" i="59"/>
  <c r="M32" i="59"/>
  <c r="L32" i="59"/>
  <c r="K32" i="59"/>
  <c r="J32" i="59"/>
  <c r="I32" i="59"/>
  <c r="H32" i="59"/>
  <c r="G32" i="59"/>
  <c r="F32" i="59"/>
  <c r="E32" i="59"/>
  <c r="D32" i="59"/>
  <c r="C32" i="59"/>
  <c r="B32" i="59"/>
  <c r="AI31" i="59"/>
  <c r="AH31" i="59"/>
  <c r="AG31" i="59"/>
  <c r="AF31" i="59"/>
  <c r="AE31" i="59"/>
  <c r="AD31" i="59"/>
  <c r="AC31" i="59"/>
  <c r="AB31" i="59"/>
  <c r="AA31" i="59"/>
  <c r="Z31" i="59"/>
  <c r="Y31" i="59"/>
  <c r="X31" i="59"/>
  <c r="W31" i="59"/>
  <c r="V31" i="59"/>
  <c r="U31" i="59"/>
  <c r="T31" i="59"/>
  <c r="S31" i="59"/>
  <c r="R31" i="59"/>
  <c r="Q31" i="59"/>
  <c r="P31" i="59"/>
  <c r="O31" i="59"/>
  <c r="N31" i="59"/>
  <c r="M31" i="59"/>
  <c r="L31" i="59"/>
  <c r="K31" i="59"/>
  <c r="J31" i="59"/>
  <c r="I31" i="59"/>
  <c r="H31" i="59"/>
  <c r="G31" i="59"/>
  <c r="F31" i="59"/>
  <c r="E31" i="59"/>
  <c r="D31" i="59"/>
  <c r="C31" i="59"/>
  <c r="B31" i="59"/>
  <c r="AI30" i="59"/>
  <c r="AH30" i="59"/>
  <c r="AG30" i="59"/>
  <c r="AF30" i="59"/>
  <c r="AE30" i="59"/>
  <c r="AD30" i="59"/>
  <c r="AC30" i="59"/>
  <c r="AB30" i="59"/>
  <c r="AA30" i="59"/>
  <c r="Z30" i="59"/>
  <c r="Y30" i="59"/>
  <c r="X30" i="59"/>
  <c r="W30" i="59"/>
  <c r="V30" i="59"/>
  <c r="U30" i="59"/>
  <c r="T30" i="59"/>
  <c r="S30" i="59"/>
  <c r="R30" i="59"/>
  <c r="Q30" i="59"/>
  <c r="P30" i="59"/>
  <c r="O30" i="59"/>
  <c r="N30" i="59"/>
  <c r="M30" i="59"/>
  <c r="L30" i="59"/>
  <c r="K30" i="59"/>
  <c r="J30" i="59"/>
  <c r="I30" i="59"/>
  <c r="H30" i="59"/>
  <c r="G30" i="59"/>
  <c r="F30" i="59"/>
  <c r="E30" i="59"/>
  <c r="D30" i="59"/>
  <c r="C30" i="59"/>
  <c r="B30" i="59"/>
  <c r="AJ32" i="58"/>
  <c r="AJ31" i="58"/>
  <c r="AJ30" i="58"/>
  <c r="AD32" i="58"/>
  <c r="AD31" i="58"/>
  <c r="AD30" i="58"/>
  <c r="AI32" i="58"/>
  <c r="AH32" i="58"/>
  <c r="AG32" i="58"/>
  <c r="AF32" i="58"/>
  <c r="AE32" i="58"/>
  <c r="AC32" i="58"/>
  <c r="AB32" i="58"/>
  <c r="AA32" i="58"/>
  <c r="Z32" i="58"/>
  <c r="Y32" i="58"/>
  <c r="X32" i="58"/>
  <c r="W32" i="58"/>
  <c r="V32" i="58"/>
  <c r="U32" i="58"/>
  <c r="T32" i="58"/>
  <c r="S32" i="58"/>
  <c r="R32" i="58"/>
  <c r="Q32" i="58"/>
  <c r="P32" i="58"/>
  <c r="O32" i="58"/>
  <c r="N32" i="58"/>
  <c r="M32" i="58"/>
  <c r="L32" i="58"/>
  <c r="K32" i="58"/>
  <c r="J32" i="58"/>
  <c r="I32" i="58"/>
  <c r="AI31" i="58"/>
  <c r="AH31" i="58"/>
  <c r="AG31" i="58"/>
  <c r="AF31" i="58"/>
  <c r="AE31" i="58"/>
  <c r="AC31" i="58"/>
  <c r="AB31" i="58"/>
  <c r="AA31" i="58"/>
  <c r="Z31" i="58"/>
  <c r="Y31" i="58"/>
  <c r="X31" i="58"/>
  <c r="W31" i="58"/>
  <c r="V31" i="58"/>
  <c r="U31" i="58"/>
  <c r="T31" i="58"/>
  <c r="S31" i="58"/>
  <c r="R31" i="58"/>
  <c r="Q31" i="58"/>
  <c r="P31" i="58"/>
  <c r="O31" i="58"/>
  <c r="N31" i="58"/>
  <c r="M31" i="58"/>
  <c r="L31" i="58"/>
  <c r="K31" i="58"/>
  <c r="J31" i="58"/>
  <c r="I31" i="58"/>
  <c r="AI30" i="58"/>
  <c r="AH30" i="58"/>
  <c r="AG30" i="58"/>
  <c r="AF30" i="58"/>
  <c r="AE30" i="58"/>
  <c r="AC30" i="58"/>
  <c r="AB30" i="58"/>
  <c r="AA30" i="58"/>
  <c r="Z30" i="58"/>
  <c r="Y30" i="58"/>
  <c r="X30" i="58"/>
  <c r="W30" i="58"/>
  <c r="V30" i="58"/>
  <c r="U30" i="58"/>
  <c r="T30" i="58"/>
  <c r="S30" i="58"/>
  <c r="R30" i="58"/>
  <c r="Q30" i="58"/>
  <c r="P30" i="58"/>
  <c r="O30" i="58"/>
  <c r="N30" i="58"/>
  <c r="M30" i="58"/>
  <c r="L30" i="58"/>
  <c r="K30" i="58"/>
  <c r="J30" i="58"/>
  <c r="I30" i="58"/>
  <c r="H32" i="58"/>
  <c r="H31" i="58"/>
  <c r="H30" i="58"/>
  <c r="F32" i="58"/>
  <c r="F31" i="58"/>
  <c r="F30" i="58"/>
  <c r="D32" i="58"/>
  <c r="D31" i="58"/>
  <c r="D30" i="58"/>
  <c r="G32" i="58"/>
  <c r="G31" i="58"/>
  <c r="G30" i="58"/>
  <c r="E32" i="58"/>
  <c r="E31" i="58"/>
  <c r="E30" i="58"/>
  <c r="C32" i="58"/>
  <c r="C31" i="58"/>
  <c r="C30" i="58"/>
  <c r="B32" i="58"/>
  <c r="B31" i="58"/>
  <c r="B30" i="58"/>
  <c r="K56" i="48"/>
  <c r="L18" i="46"/>
  <c r="L14" i="46"/>
  <c r="L10" i="46"/>
  <c r="E21" i="46"/>
  <c r="E20" i="46"/>
  <c r="E19" i="46"/>
  <c r="E18" i="46"/>
  <c r="E17" i="46"/>
  <c r="E16" i="46"/>
  <c r="E15" i="46"/>
  <c r="E14" i="46"/>
  <c r="E13" i="46"/>
  <c r="E12" i="46"/>
  <c r="E11" i="46"/>
  <c r="E10" i="46"/>
  <c r="E9" i="46"/>
  <c r="E8" i="46"/>
  <c r="E7" i="46"/>
  <c r="K21" i="46"/>
  <c r="L21" i="46" s="1"/>
  <c r="K20" i="46"/>
  <c r="L20" i="46" s="1"/>
  <c r="K19" i="46"/>
  <c r="L19" i="46" s="1"/>
  <c r="K18" i="46"/>
  <c r="K17" i="46"/>
  <c r="L17" i="46" s="1"/>
  <c r="K16" i="46"/>
  <c r="L16" i="46" s="1"/>
  <c r="K15" i="46"/>
  <c r="L15" i="46" s="1"/>
  <c r="K14" i="46"/>
  <c r="K13" i="46"/>
  <c r="L13" i="46" s="1"/>
  <c r="K12" i="46"/>
  <c r="L12" i="46" s="1"/>
  <c r="K11" i="46"/>
  <c r="L11" i="46" s="1"/>
  <c r="K10" i="46"/>
  <c r="K9" i="46"/>
  <c r="L9" i="46" s="1"/>
  <c r="K8" i="46"/>
  <c r="L8" i="46" s="1"/>
  <c r="K7" i="46"/>
  <c r="L7" i="46" s="1"/>
  <c r="I31" i="38"/>
  <c r="S35" i="37"/>
  <c r="O7" i="37"/>
  <c r="H7" i="37"/>
  <c r="H57" i="36"/>
  <c r="H56" i="36"/>
  <c r="H55" i="36"/>
  <c r="N57" i="36"/>
  <c r="M57" i="36"/>
  <c r="L57" i="36"/>
  <c r="K57" i="36"/>
  <c r="J57" i="36"/>
  <c r="I57" i="36"/>
  <c r="G57" i="36"/>
  <c r="F57" i="36"/>
  <c r="E57" i="36"/>
  <c r="D57" i="36"/>
  <c r="C57" i="36"/>
  <c r="B57" i="36"/>
  <c r="D56" i="36"/>
  <c r="D55" i="36"/>
  <c r="N56" i="36"/>
  <c r="M56" i="36"/>
  <c r="L56" i="36"/>
  <c r="K56" i="36"/>
  <c r="J56" i="36"/>
  <c r="I56" i="36"/>
  <c r="G56" i="36"/>
  <c r="F56" i="36"/>
  <c r="E56" i="36"/>
  <c r="C56" i="36"/>
  <c r="B56" i="36"/>
  <c r="B55" i="36"/>
  <c r="K56" i="35"/>
  <c r="G56" i="33"/>
  <c r="G57" i="33"/>
  <c r="G55" i="33"/>
  <c r="F57" i="33"/>
  <c r="E57" i="33"/>
  <c r="D57" i="33"/>
  <c r="C57" i="33"/>
  <c r="F56" i="33"/>
  <c r="E56" i="33"/>
  <c r="D56" i="33"/>
  <c r="C56" i="33"/>
  <c r="B57" i="33"/>
  <c r="B56" i="33"/>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 i="21"/>
  <c r="G48" i="22"/>
  <c r="G4" i="22"/>
  <c r="J5" i="28"/>
  <c r="G7" i="27"/>
  <c r="D5" i="28"/>
  <c r="I58" i="29"/>
  <c r="H58" i="29"/>
  <c r="G58" i="29"/>
  <c r="F58" i="29"/>
  <c r="E58" i="29"/>
  <c r="D58" i="29"/>
  <c r="C58" i="29"/>
  <c r="J57" i="29"/>
  <c r="I57" i="29"/>
  <c r="H57" i="29"/>
  <c r="G57" i="29"/>
  <c r="F57" i="29"/>
  <c r="E57" i="29"/>
  <c r="D57" i="29"/>
  <c r="C57" i="29"/>
  <c r="J56" i="29"/>
  <c r="I56" i="29"/>
  <c r="H56" i="29"/>
  <c r="G56" i="29"/>
  <c r="F56" i="29"/>
  <c r="E56" i="29"/>
  <c r="D56" i="29"/>
  <c r="C56" i="29"/>
  <c r="B58" i="29"/>
  <c r="B57" i="29"/>
  <c r="B56" i="29"/>
  <c r="H57" i="24"/>
  <c r="G57" i="24"/>
  <c r="F57" i="24"/>
  <c r="H56" i="24"/>
  <c r="G56" i="24"/>
  <c r="H55" i="24"/>
  <c r="G55" i="24"/>
  <c r="B57" i="24"/>
  <c r="B56" i="24"/>
  <c r="B55" i="24"/>
  <c r="E57" i="24"/>
  <c r="D57" i="24"/>
  <c r="C57" i="24"/>
  <c r="E56" i="24"/>
  <c r="D56" i="24"/>
  <c r="C56" i="24"/>
  <c r="E55" i="24"/>
  <c r="D55" i="24"/>
  <c r="C55" i="24"/>
  <c r="J55" i="19"/>
  <c r="J56" i="19"/>
  <c r="J57" i="19"/>
  <c r="K57" i="19"/>
  <c r="I57" i="19"/>
  <c r="H57" i="19"/>
  <c r="G57" i="19"/>
  <c r="F57" i="19"/>
  <c r="E57" i="19"/>
  <c r="D57" i="19"/>
  <c r="C57" i="19"/>
  <c r="I56" i="19"/>
  <c r="H56" i="19"/>
  <c r="G56" i="19"/>
  <c r="F56" i="19"/>
  <c r="E56" i="19"/>
  <c r="D56" i="19"/>
  <c r="C56" i="19"/>
  <c r="I55" i="19"/>
  <c r="H55" i="19"/>
  <c r="G55" i="19"/>
  <c r="F55" i="19"/>
  <c r="E55" i="19"/>
  <c r="D55" i="19"/>
  <c r="C55" i="19"/>
  <c r="B57" i="19"/>
  <c r="B56" i="19"/>
  <c r="B55" i="19"/>
  <c r="F56" i="18"/>
  <c r="B56" i="18"/>
  <c r="D44" i="16"/>
  <c r="D46" i="16"/>
  <c r="D41" i="16"/>
  <c r="C46" i="16"/>
  <c r="B46" i="16"/>
  <c r="D45" i="16"/>
  <c r="C45" i="16"/>
  <c r="B45" i="16"/>
  <c r="C44" i="16"/>
  <c r="B44"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46"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C46" i="15"/>
  <c r="C45" i="15"/>
  <c r="C44" i="15"/>
  <c r="B46" i="15"/>
  <c r="B45" i="15"/>
  <c r="B44" i="15"/>
  <c r="E58" i="14"/>
  <c r="E57" i="14"/>
  <c r="E56" i="14"/>
  <c r="D58" i="14"/>
  <c r="C58" i="14"/>
  <c r="B58" i="14"/>
  <c r="D57" i="14"/>
  <c r="C57" i="14"/>
  <c r="B57" i="14"/>
  <c r="D56" i="14"/>
  <c r="C56" i="14"/>
  <c r="B56" i="14"/>
  <c r="E58" i="13"/>
  <c r="D58" i="13"/>
  <c r="C58" i="13"/>
  <c r="E57" i="13"/>
  <c r="D57" i="13"/>
  <c r="C57" i="13"/>
  <c r="E56" i="13"/>
  <c r="D56" i="13"/>
  <c r="C56" i="13"/>
  <c r="B58" i="13"/>
  <c r="B57" i="13"/>
  <c r="B56" i="13"/>
  <c r="C58" i="12"/>
  <c r="C57" i="12"/>
  <c r="C56" i="12"/>
  <c r="B58" i="12"/>
  <c r="B57" i="12"/>
  <c r="B56" i="12"/>
  <c r="DA60" i="57"/>
  <c r="CY60" i="57"/>
  <c r="CW60" i="57"/>
  <c r="CV60" i="57"/>
  <c r="DA59" i="57"/>
  <c r="CY59" i="57"/>
  <c r="CW59" i="57"/>
  <c r="CV59" i="57"/>
  <c r="CT60" i="57"/>
  <c r="CR60" i="57"/>
  <c r="CP60" i="57"/>
  <c r="CO60" i="57"/>
  <c r="CT59" i="57"/>
  <c r="CR59" i="57"/>
  <c r="CP59" i="57"/>
  <c r="CO59" i="57"/>
  <c r="CF60" i="57"/>
  <c r="CD60" i="57"/>
  <c r="CB60" i="57"/>
  <c r="CA60" i="57"/>
  <c r="CF59" i="57"/>
  <c r="CE59" i="57"/>
  <c r="CD59" i="57"/>
  <c r="CB59" i="57"/>
  <c r="CA59" i="57"/>
  <c r="CF58" i="57"/>
  <c r="CD58" i="57"/>
  <c r="CB58" i="57"/>
  <c r="CA58" i="57"/>
  <c r="CF57" i="57"/>
  <c r="CD57" i="57"/>
  <c r="CB57" i="57"/>
  <c r="CA57" i="57"/>
  <c r="BY60" i="57"/>
  <c r="BW60" i="57"/>
  <c r="BU60" i="57"/>
  <c r="BT60" i="57"/>
  <c r="BY59" i="57"/>
  <c r="BW59" i="57"/>
  <c r="BU59" i="57"/>
  <c r="BT59" i="57"/>
  <c r="BY58" i="57"/>
  <c r="BW58" i="57"/>
  <c r="BU58" i="57"/>
  <c r="BT58" i="57"/>
  <c r="BY57" i="57"/>
  <c r="BW57" i="57"/>
  <c r="BU57" i="57"/>
  <c r="BT57" i="57"/>
  <c r="BR60" i="57"/>
  <c r="BP60" i="57"/>
  <c r="BN60" i="57"/>
  <c r="BM60" i="57"/>
  <c r="BR59" i="57"/>
  <c r="BP59" i="57"/>
  <c r="BN59" i="57"/>
  <c r="BM59" i="57"/>
  <c r="BR58" i="57"/>
  <c r="BP58" i="57"/>
  <c r="BN58" i="57"/>
  <c r="BM58" i="57"/>
  <c r="BR57" i="57"/>
  <c r="BP57" i="57"/>
  <c r="BN57" i="57"/>
  <c r="BM57" i="57"/>
  <c r="BK60" i="57"/>
  <c r="BI60" i="57"/>
  <c r="BG60" i="57"/>
  <c r="BF60" i="57"/>
  <c r="BK59" i="57"/>
  <c r="BI59" i="57"/>
  <c r="BG59" i="57"/>
  <c r="BF59" i="57"/>
  <c r="BK58" i="57"/>
  <c r="BI58" i="57"/>
  <c r="BG58" i="57"/>
  <c r="BF58" i="57"/>
  <c r="BK57" i="57"/>
  <c r="BI57" i="57"/>
  <c r="BG57" i="57"/>
  <c r="BF57" i="57"/>
  <c r="BD60" i="57"/>
  <c r="BB60" i="57"/>
  <c r="AZ60" i="57"/>
  <c r="AY60" i="57"/>
  <c r="BD59" i="57"/>
  <c r="BB59" i="57"/>
  <c r="AZ59" i="57"/>
  <c r="AY59" i="57"/>
  <c r="BD58" i="57"/>
  <c r="BB58" i="57"/>
  <c r="AZ58" i="57"/>
  <c r="AY58" i="57"/>
  <c r="BD57" i="57"/>
  <c r="BB57" i="57"/>
  <c r="AZ57" i="57"/>
  <c r="AY57" i="57"/>
  <c r="AW60" i="57"/>
  <c r="AU60" i="57"/>
  <c r="AS60" i="57"/>
  <c r="AR60" i="57"/>
  <c r="AW59" i="57"/>
  <c r="AU59" i="57"/>
  <c r="AS59" i="57"/>
  <c r="AR59" i="57"/>
  <c r="AW58" i="57"/>
  <c r="AU58" i="57"/>
  <c r="AS58" i="57"/>
  <c r="AR58" i="57"/>
  <c r="AW57" i="57"/>
  <c r="AU57" i="57"/>
  <c r="AS57" i="57"/>
  <c r="AR57" i="57"/>
  <c r="AP60" i="57"/>
  <c r="AN60" i="57"/>
  <c r="AL60" i="57"/>
  <c r="AK60" i="57"/>
  <c r="AP59" i="57"/>
  <c r="AN59" i="57"/>
  <c r="AL59" i="57"/>
  <c r="AK59" i="57"/>
  <c r="AP58" i="57"/>
  <c r="AN58" i="57"/>
  <c r="AL58" i="57"/>
  <c r="AK58" i="57"/>
  <c r="AP57" i="57"/>
  <c r="AN57" i="57"/>
  <c r="AM57" i="57"/>
  <c r="AL57" i="57"/>
  <c r="AK57" i="57"/>
  <c r="AI60" i="57"/>
  <c r="AG60" i="57"/>
  <c r="AE60" i="57"/>
  <c r="AD60" i="57"/>
  <c r="AI59" i="57"/>
  <c r="AH59" i="57"/>
  <c r="AG59" i="57"/>
  <c r="AE59" i="57"/>
  <c r="AD59" i="57"/>
  <c r="AI58" i="57"/>
  <c r="AG58" i="57"/>
  <c r="AE58" i="57"/>
  <c r="AD58" i="57"/>
  <c r="AI57" i="57"/>
  <c r="AG57" i="57"/>
  <c r="AE57" i="57"/>
  <c r="AD57" i="57"/>
  <c r="AB60" i="57"/>
  <c r="Z60" i="57"/>
  <c r="X60" i="57"/>
  <c r="W60" i="57"/>
  <c r="AB59" i="57"/>
  <c r="Z59" i="57"/>
  <c r="X59" i="57"/>
  <c r="W59" i="57"/>
  <c r="AB58" i="57"/>
  <c r="Z58" i="57"/>
  <c r="X58" i="57"/>
  <c r="W58" i="57"/>
  <c r="AB57" i="57"/>
  <c r="Z57" i="57"/>
  <c r="Y57" i="57"/>
  <c r="X57" i="57"/>
  <c r="W57" i="57"/>
  <c r="U60" i="57"/>
  <c r="S60" i="57"/>
  <c r="Q60" i="57"/>
  <c r="P60" i="57"/>
  <c r="U59" i="57"/>
  <c r="T59" i="57"/>
  <c r="S59" i="57"/>
  <c r="Q59" i="57"/>
  <c r="P59" i="57"/>
  <c r="U58" i="57"/>
  <c r="S58" i="57"/>
  <c r="Q58" i="57"/>
  <c r="P58" i="57"/>
  <c r="U57" i="57"/>
  <c r="S57" i="57"/>
  <c r="Q57" i="57"/>
  <c r="P57" i="57"/>
  <c r="N60" i="57"/>
  <c r="L60" i="57"/>
  <c r="J60" i="57"/>
  <c r="I60" i="57"/>
  <c r="N59" i="57"/>
  <c r="L59" i="57"/>
  <c r="J59" i="57"/>
  <c r="I59" i="57"/>
  <c r="N58" i="57"/>
  <c r="L58" i="57"/>
  <c r="J58" i="57"/>
  <c r="I58" i="57"/>
  <c r="O57" i="57"/>
  <c r="N57" i="57"/>
  <c r="L57" i="57"/>
  <c r="J57" i="57"/>
  <c r="I57" i="57"/>
  <c r="G60" i="57"/>
  <c r="E60" i="57"/>
  <c r="C60" i="57"/>
  <c r="B60" i="57"/>
  <c r="G59" i="57"/>
  <c r="E59" i="57"/>
  <c r="C59" i="57"/>
  <c r="B59" i="57"/>
  <c r="G58" i="57"/>
  <c r="E58" i="57"/>
  <c r="C58" i="57"/>
  <c r="B58" i="57"/>
  <c r="G57" i="57"/>
  <c r="E57" i="57"/>
  <c r="C57" i="57"/>
  <c r="B57" i="57"/>
  <c r="DB53" i="57"/>
  <c r="CZ53" i="57"/>
  <c r="CZ60" i="57" s="1"/>
  <c r="CX53" i="57"/>
  <c r="CU53" i="57"/>
  <c r="CS53" i="57"/>
  <c r="CQ53" i="57"/>
  <c r="CQ60" i="57" s="1"/>
  <c r="CG53" i="57"/>
  <c r="CE53" i="57"/>
  <c r="CC53" i="57"/>
  <c r="BZ53" i="57"/>
  <c r="BZ57" i="57" s="1"/>
  <c r="BX53" i="57"/>
  <c r="BX59" i="57" s="1"/>
  <c r="BV53" i="57"/>
  <c r="BS53" i="57"/>
  <c r="BQ53" i="57"/>
  <c r="BQ60" i="57" s="1"/>
  <c r="BO53" i="57"/>
  <c r="BL53" i="57"/>
  <c r="BJ53" i="57"/>
  <c r="BJ60" i="57" s="1"/>
  <c r="BH53" i="57"/>
  <c r="BH60" i="57" s="1"/>
  <c r="BE53" i="57"/>
  <c r="BE57" i="57" s="1"/>
  <c r="BC53" i="57"/>
  <c r="BA53" i="57"/>
  <c r="BA60" i="57" s="1"/>
  <c r="AX53" i="57"/>
  <c r="AX60" i="57" s="1"/>
  <c r="AV53" i="57"/>
  <c r="AT53" i="57"/>
  <c r="AQ53" i="57"/>
  <c r="AO53" i="57"/>
  <c r="AO60" i="57" s="1"/>
  <c r="AM53" i="57"/>
  <c r="AJ53" i="57"/>
  <c r="AH53" i="57"/>
  <c r="AH60" i="57" s="1"/>
  <c r="AF53" i="57"/>
  <c r="AC53" i="57"/>
  <c r="AA53" i="57"/>
  <c r="Y53" i="57"/>
  <c r="Y60" i="57" s="1"/>
  <c r="V53" i="57"/>
  <c r="V57" i="57" s="1"/>
  <c r="T53" i="57"/>
  <c r="R53" i="57"/>
  <c r="O53" i="57"/>
  <c r="M53" i="57"/>
  <c r="M60" i="57" s="1"/>
  <c r="K53" i="57"/>
  <c r="H53" i="57"/>
  <c r="F53" i="57"/>
  <c r="F60" i="57" s="1"/>
  <c r="D53" i="57"/>
  <c r="DB52" i="57"/>
  <c r="CZ52" i="57"/>
  <c r="CX52" i="57"/>
  <c r="CU52" i="57"/>
  <c r="CS52" i="57"/>
  <c r="CQ52" i="57"/>
  <c r="CG52" i="57"/>
  <c r="CE52" i="57"/>
  <c r="CC52" i="57"/>
  <c r="BZ52" i="57"/>
  <c r="BX52" i="57"/>
  <c r="BV52" i="57"/>
  <c r="BS52" i="57"/>
  <c r="BQ52" i="57"/>
  <c r="BO52" i="57"/>
  <c r="BL52" i="57"/>
  <c r="BJ52" i="57"/>
  <c r="BH52" i="57"/>
  <c r="BE52" i="57"/>
  <c r="BC52" i="57"/>
  <c r="BA52" i="57"/>
  <c r="AX52" i="57"/>
  <c r="AV52" i="57"/>
  <c r="AT52" i="57"/>
  <c r="AQ52" i="57"/>
  <c r="AO52" i="57"/>
  <c r="AM52" i="57"/>
  <c r="AJ52" i="57"/>
  <c r="AH52" i="57"/>
  <c r="AF52" i="57"/>
  <c r="AC52" i="57"/>
  <c r="AA52" i="57"/>
  <c r="Y52" i="57"/>
  <c r="V52" i="57"/>
  <c r="T52" i="57"/>
  <c r="R52" i="57"/>
  <c r="O52" i="57"/>
  <c r="M52" i="57"/>
  <c r="K52" i="57"/>
  <c r="H52" i="57"/>
  <c r="F52" i="57"/>
  <c r="D52" i="57"/>
  <c r="DB51" i="57"/>
  <c r="CZ51" i="57"/>
  <c r="CX51" i="57"/>
  <c r="CU51" i="57"/>
  <c r="CS51" i="57"/>
  <c r="CQ51" i="57"/>
  <c r="CG51" i="57"/>
  <c r="CE51" i="57"/>
  <c r="CC51" i="57"/>
  <c r="BZ51" i="57"/>
  <c r="BX51" i="57"/>
  <c r="BV51" i="57"/>
  <c r="BS51" i="57"/>
  <c r="BQ51" i="57"/>
  <c r="BO51" i="57"/>
  <c r="BL51" i="57"/>
  <c r="BJ51" i="57"/>
  <c r="BH51" i="57"/>
  <c r="BE51" i="57"/>
  <c r="BC51" i="57"/>
  <c r="BA51" i="57"/>
  <c r="AX51" i="57"/>
  <c r="AV51" i="57"/>
  <c r="AT51" i="57"/>
  <c r="AQ51" i="57"/>
  <c r="AO51" i="57"/>
  <c r="AM51" i="57"/>
  <c r="AJ51" i="57"/>
  <c r="AH51" i="57"/>
  <c r="AF51" i="57"/>
  <c r="AC51" i="57"/>
  <c r="AA51" i="57"/>
  <c r="Y51" i="57"/>
  <c r="V51" i="57"/>
  <c r="T51" i="57"/>
  <c r="R51" i="57"/>
  <c r="O51" i="57"/>
  <c r="M51" i="57"/>
  <c r="K51" i="57"/>
  <c r="H51" i="57"/>
  <c r="F51" i="57"/>
  <c r="D51" i="57"/>
  <c r="DB50" i="57"/>
  <c r="CZ50" i="57"/>
  <c r="CX50" i="57"/>
  <c r="CU50" i="57"/>
  <c r="CS50" i="57"/>
  <c r="CQ50" i="57"/>
  <c r="CG50" i="57"/>
  <c r="CE50" i="57"/>
  <c r="CC50" i="57"/>
  <c r="BZ50" i="57"/>
  <c r="BX50" i="57"/>
  <c r="BV50" i="57"/>
  <c r="BS50" i="57"/>
  <c r="BQ50" i="57"/>
  <c r="BO50" i="57"/>
  <c r="BL50" i="57"/>
  <c r="BJ50" i="57"/>
  <c r="BH50" i="57"/>
  <c r="BE50" i="57"/>
  <c r="BC50" i="57"/>
  <c r="BA50" i="57"/>
  <c r="AX50" i="57"/>
  <c r="AV50" i="57"/>
  <c r="AT50" i="57"/>
  <c r="AQ50" i="57"/>
  <c r="AO50" i="57"/>
  <c r="AM50" i="57"/>
  <c r="AJ50" i="57"/>
  <c r="AH50" i="57"/>
  <c r="AF50" i="57"/>
  <c r="AC50" i="57"/>
  <c r="AA50" i="57"/>
  <c r="Y50" i="57"/>
  <c r="V50" i="57"/>
  <c r="T50" i="57"/>
  <c r="R50" i="57"/>
  <c r="O50" i="57"/>
  <c r="M50" i="57"/>
  <c r="K50" i="57"/>
  <c r="H50" i="57"/>
  <c r="F50" i="57"/>
  <c r="D50" i="57"/>
  <c r="DB49" i="57"/>
  <c r="CZ49" i="57"/>
  <c r="CX49" i="57"/>
  <c r="CU49" i="57"/>
  <c r="CS49" i="57"/>
  <c r="CQ49" i="57"/>
  <c r="CG49" i="57"/>
  <c r="CE49" i="57"/>
  <c r="CC49" i="57"/>
  <c r="BZ49" i="57"/>
  <c r="BX49" i="57"/>
  <c r="BV49" i="57"/>
  <c r="BS49" i="57"/>
  <c r="BQ49" i="57"/>
  <c r="BO49" i="57"/>
  <c r="BL49" i="57"/>
  <c r="BJ49" i="57"/>
  <c r="BH49" i="57"/>
  <c r="BE49" i="57"/>
  <c r="BC49" i="57"/>
  <c r="BA49" i="57"/>
  <c r="AX49" i="57"/>
  <c r="AV49" i="57"/>
  <c r="AT49" i="57"/>
  <c r="AQ49" i="57"/>
  <c r="AO49" i="57"/>
  <c r="AM49" i="57"/>
  <c r="AJ49" i="57"/>
  <c r="AH49" i="57"/>
  <c r="AF49" i="57"/>
  <c r="AC49" i="57"/>
  <c r="AA49" i="57"/>
  <c r="Y49" i="57"/>
  <c r="V49" i="57"/>
  <c r="T49" i="57"/>
  <c r="R49" i="57"/>
  <c r="O49" i="57"/>
  <c r="M49" i="57"/>
  <c r="K49" i="57"/>
  <c r="H49" i="57"/>
  <c r="F49" i="57"/>
  <c r="D49" i="57"/>
  <c r="DB48" i="57"/>
  <c r="CZ48" i="57"/>
  <c r="CX48" i="57"/>
  <c r="CU48" i="57"/>
  <c r="CS48" i="57"/>
  <c r="CQ48" i="57"/>
  <c r="CG48" i="57"/>
  <c r="CE48" i="57"/>
  <c r="CC48" i="57"/>
  <c r="BZ48" i="57"/>
  <c r="BX48" i="57"/>
  <c r="BV48" i="57"/>
  <c r="BS48" i="57"/>
  <c r="BQ48" i="57"/>
  <c r="BO48" i="57"/>
  <c r="BL48" i="57"/>
  <c r="BJ48" i="57"/>
  <c r="BH48" i="57"/>
  <c r="BE48" i="57"/>
  <c r="BC48" i="57"/>
  <c r="BA48" i="57"/>
  <c r="AX48" i="57"/>
  <c r="AV48" i="57"/>
  <c r="AT48" i="57"/>
  <c r="AQ48" i="57"/>
  <c r="AO48" i="57"/>
  <c r="AM48" i="57"/>
  <c r="AJ48" i="57"/>
  <c r="AH48" i="57"/>
  <c r="AF48" i="57"/>
  <c r="AC48" i="57"/>
  <c r="AA48" i="57"/>
  <c r="Y48" i="57"/>
  <c r="V48" i="57"/>
  <c r="T48" i="57"/>
  <c r="R48" i="57"/>
  <c r="O48" i="57"/>
  <c r="M48" i="57"/>
  <c r="K48" i="57"/>
  <c r="H48" i="57"/>
  <c r="F48" i="57"/>
  <c r="D48" i="57"/>
  <c r="DB47" i="57"/>
  <c r="CZ47" i="57"/>
  <c r="CX47" i="57"/>
  <c r="CU47" i="57"/>
  <c r="CS47" i="57"/>
  <c r="CQ47" i="57"/>
  <c r="CG47" i="57"/>
  <c r="CE47" i="57"/>
  <c r="CC47" i="57"/>
  <c r="BZ47" i="57"/>
  <c r="BX47" i="57"/>
  <c r="BV47" i="57"/>
  <c r="BS47" i="57"/>
  <c r="BQ47" i="57"/>
  <c r="BO47" i="57"/>
  <c r="BL47" i="57"/>
  <c r="BJ47" i="57"/>
  <c r="BH47" i="57"/>
  <c r="BE47" i="57"/>
  <c r="BC47" i="57"/>
  <c r="BA47" i="57"/>
  <c r="AX47" i="57"/>
  <c r="AV47" i="57"/>
  <c r="AT47" i="57"/>
  <c r="AQ47" i="57"/>
  <c r="AO47" i="57"/>
  <c r="AM47" i="57"/>
  <c r="AJ47" i="57"/>
  <c r="AH47" i="57"/>
  <c r="AF47" i="57"/>
  <c r="AC47" i="57"/>
  <c r="AA47" i="57"/>
  <c r="Y47" i="57"/>
  <c r="V47" i="57"/>
  <c r="T47" i="57"/>
  <c r="R47" i="57"/>
  <c r="O47" i="57"/>
  <c r="M47" i="57"/>
  <c r="K47" i="57"/>
  <c r="H47" i="57"/>
  <c r="F47" i="57"/>
  <c r="D47" i="57"/>
  <c r="DB46" i="57"/>
  <c r="CZ46" i="57"/>
  <c r="CX46" i="57"/>
  <c r="CU46" i="57"/>
  <c r="CS46" i="57"/>
  <c r="CQ46" i="57"/>
  <c r="CG46" i="57"/>
  <c r="CE46" i="57"/>
  <c r="CC46" i="57"/>
  <c r="BZ46" i="57"/>
  <c r="BX46" i="57"/>
  <c r="BV46" i="57"/>
  <c r="BS46" i="57"/>
  <c r="BQ46" i="57"/>
  <c r="BO46" i="57"/>
  <c r="BL46" i="57"/>
  <c r="BJ46" i="57"/>
  <c r="BH46" i="57"/>
  <c r="BE46" i="57"/>
  <c r="BC46" i="57"/>
  <c r="BA46" i="57"/>
  <c r="AX46" i="57"/>
  <c r="AV46" i="57"/>
  <c r="AT46" i="57"/>
  <c r="AQ46" i="57"/>
  <c r="AO46" i="57"/>
  <c r="AM46" i="57"/>
  <c r="AJ46" i="57"/>
  <c r="AH46" i="57"/>
  <c r="AF46" i="57"/>
  <c r="AC46" i="57"/>
  <c r="AA46" i="57"/>
  <c r="Y46" i="57"/>
  <c r="V46" i="57"/>
  <c r="T46" i="57"/>
  <c r="R46" i="57"/>
  <c r="O46" i="57"/>
  <c r="M46" i="57"/>
  <c r="K46" i="57"/>
  <c r="H46" i="57"/>
  <c r="F46" i="57"/>
  <c r="D46" i="57"/>
  <c r="DB45" i="57"/>
  <c r="CZ45" i="57"/>
  <c r="CX45" i="57"/>
  <c r="CU45" i="57"/>
  <c r="CS45" i="57"/>
  <c r="CQ45" i="57"/>
  <c r="CG45" i="57"/>
  <c r="CE45" i="57"/>
  <c r="CC45" i="57"/>
  <c r="BZ45" i="57"/>
  <c r="BX45" i="57"/>
  <c r="BV45" i="57"/>
  <c r="BS45" i="57"/>
  <c r="BQ45" i="57"/>
  <c r="BO45" i="57"/>
  <c r="BL45" i="57"/>
  <c r="BJ45" i="57"/>
  <c r="BH45" i="57"/>
  <c r="BE45" i="57"/>
  <c r="BC45" i="57"/>
  <c r="BA45" i="57"/>
  <c r="AX45" i="57"/>
  <c r="AV45" i="57"/>
  <c r="AT45" i="57"/>
  <c r="AQ45" i="57"/>
  <c r="AO45" i="57"/>
  <c r="AM45" i="57"/>
  <c r="AJ45" i="57"/>
  <c r="AH45" i="57"/>
  <c r="AF45" i="57"/>
  <c r="AC45" i="57"/>
  <c r="AA45" i="57"/>
  <c r="Y45" i="57"/>
  <c r="V45" i="57"/>
  <c r="T45" i="57"/>
  <c r="R45" i="57"/>
  <c r="O45" i="57"/>
  <c r="M45" i="57"/>
  <c r="K45" i="57"/>
  <c r="H45" i="57"/>
  <c r="F45" i="57"/>
  <c r="D45" i="57"/>
  <c r="DB44" i="57"/>
  <c r="CZ44" i="57"/>
  <c r="CX44" i="57"/>
  <c r="CX60" i="57" s="1"/>
  <c r="CU44" i="57"/>
  <c r="CS44" i="57"/>
  <c r="CQ44" i="57"/>
  <c r="CG44" i="57"/>
  <c r="CG60" i="57" s="1"/>
  <c r="CE44" i="57"/>
  <c r="CC44" i="57"/>
  <c r="BZ44" i="57"/>
  <c r="BX44" i="57"/>
  <c r="BV44" i="57"/>
  <c r="BV60" i="57" s="1"/>
  <c r="BS44" i="57"/>
  <c r="BQ44" i="57"/>
  <c r="BO44" i="57"/>
  <c r="BO60" i="57" s="1"/>
  <c r="BL44" i="57"/>
  <c r="BL60" i="57" s="1"/>
  <c r="BJ44" i="57"/>
  <c r="BH44" i="57"/>
  <c r="BE44" i="57"/>
  <c r="BE60" i="57" s="1"/>
  <c r="BC44" i="57"/>
  <c r="BA44" i="57"/>
  <c r="AX44" i="57"/>
  <c r="AV44" i="57"/>
  <c r="AT44" i="57"/>
  <c r="AT60" i="57" s="1"/>
  <c r="AQ44" i="57"/>
  <c r="AO44" i="57"/>
  <c r="AM44" i="57"/>
  <c r="AM60" i="57" s="1"/>
  <c r="AJ44" i="57"/>
  <c r="AJ60" i="57" s="1"/>
  <c r="AH44" i="57"/>
  <c r="AF44" i="57"/>
  <c r="AC44" i="57"/>
  <c r="AC60" i="57" s="1"/>
  <c r="AA44" i="57"/>
  <c r="Y44" i="57"/>
  <c r="V44" i="57"/>
  <c r="T44" i="57"/>
  <c r="R44" i="57"/>
  <c r="R60" i="57" s="1"/>
  <c r="O44" i="57"/>
  <c r="M44" i="57"/>
  <c r="K44" i="57"/>
  <c r="K60" i="57" s="1"/>
  <c r="H44" i="57"/>
  <c r="H60" i="57" s="1"/>
  <c r="F44" i="57"/>
  <c r="D44" i="57"/>
  <c r="DB43" i="57"/>
  <c r="CZ43" i="57"/>
  <c r="CX43" i="57"/>
  <c r="CU43" i="57"/>
  <c r="CS43" i="57"/>
  <c r="CQ43" i="57"/>
  <c r="CG43" i="57"/>
  <c r="CE43" i="57"/>
  <c r="CC43" i="57"/>
  <c r="BZ43" i="57"/>
  <c r="BX43" i="57"/>
  <c r="BV43" i="57"/>
  <c r="BS43" i="57"/>
  <c r="BQ43" i="57"/>
  <c r="BO43" i="57"/>
  <c r="BL43" i="57"/>
  <c r="BJ43" i="57"/>
  <c r="BH43" i="57"/>
  <c r="BE43" i="57"/>
  <c r="BC43" i="57"/>
  <c r="BA43" i="57"/>
  <c r="AX43" i="57"/>
  <c r="AV43" i="57"/>
  <c r="AT43" i="57"/>
  <c r="AQ43" i="57"/>
  <c r="AO43" i="57"/>
  <c r="AM43" i="57"/>
  <c r="AJ43" i="57"/>
  <c r="AH43" i="57"/>
  <c r="AF43" i="57"/>
  <c r="AC43" i="57"/>
  <c r="AA43" i="57"/>
  <c r="Y43" i="57"/>
  <c r="V43" i="57"/>
  <c r="T43" i="57"/>
  <c r="R43" i="57"/>
  <c r="O43" i="57"/>
  <c r="M43" i="57"/>
  <c r="K43" i="57"/>
  <c r="H43" i="57"/>
  <c r="F43" i="57"/>
  <c r="D43" i="57"/>
  <c r="DB42" i="57"/>
  <c r="CZ42" i="57"/>
  <c r="CX42" i="57"/>
  <c r="CU42" i="57"/>
  <c r="CS42" i="57"/>
  <c r="CQ42" i="57"/>
  <c r="CG42" i="57"/>
  <c r="CE42" i="57"/>
  <c r="CC42" i="57"/>
  <c r="BZ42" i="57"/>
  <c r="BX42" i="57"/>
  <c r="BV42" i="57"/>
  <c r="BS42" i="57"/>
  <c r="BQ42" i="57"/>
  <c r="BO42" i="57"/>
  <c r="BL42" i="57"/>
  <c r="BJ42" i="57"/>
  <c r="BH42" i="57"/>
  <c r="BE42" i="57"/>
  <c r="BC42" i="57"/>
  <c r="BA42" i="57"/>
  <c r="AX42" i="57"/>
  <c r="AV42" i="57"/>
  <c r="AT42" i="57"/>
  <c r="AQ42" i="57"/>
  <c r="AO42" i="57"/>
  <c r="AM42" i="57"/>
  <c r="AJ42" i="57"/>
  <c r="AH42" i="57"/>
  <c r="AF42" i="57"/>
  <c r="AC42" i="57"/>
  <c r="AA42" i="57"/>
  <c r="Y42" i="57"/>
  <c r="V42" i="57"/>
  <c r="T42" i="57"/>
  <c r="R42" i="57"/>
  <c r="O42" i="57"/>
  <c r="M42" i="57"/>
  <c r="K42" i="57"/>
  <c r="H42" i="57"/>
  <c r="F42" i="57"/>
  <c r="D42" i="57"/>
  <c r="DB41" i="57"/>
  <c r="CZ41" i="57"/>
  <c r="CX41" i="57"/>
  <c r="CU41" i="57"/>
  <c r="CS41" i="57"/>
  <c r="CQ41" i="57"/>
  <c r="CG41" i="57"/>
  <c r="CE41" i="57"/>
  <c r="CC41" i="57"/>
  <c r="BZ41" i="57"/>
  <c r="BX41" i="57"/>
  <c r="BV41" i="57"/>
  <c r="BS41" i="57"/>
  <c r="BQ41" i="57"/>
  <c r="BO41" i="57"/>
  <c r="BL41" i="57"/>
  <c r="BJ41" i="57"/>
  <c r="BH41" i="57"/>
  <c r="BE41" i="57"/>
  <c r="BC41" i="57"/>
  <c r="BA41" i="57"/>
  <c r="AX41" i="57"/>
  <c r="AV41" i="57"/>
  <c r="AT41" i="57"/>
  <c r="AQ41" i="57"/>
  <c r="AO41" i="57"/>
  <c r="AM41" i="57"/>
  <c r="AJ41" i="57"/>
  <c r="AH41" i="57"/>
  <c r="AF41" i="57"/>
  <c r="AC41" i="57"/>
  <c r="AA41" i="57"/>
  <c r="Y41" i="57"/>
  <c r="V41" i="57"/>
  <c r="T41" i="57"/>
  <c r="R41" i="57"/>
  <c r="O41" i="57"/>
  <c r="M41" i="57"/>
  <c r="K41" i="57"/>
  <c r="H41" i="57"/>
  <c r="F41" i="57"/>
  <c r="D41" i="57"/>
  <c r="DB40" i="57"/>
  <c r="CZ40" i="57"/>
  <c r="CX40" i="57"/>
  <c r="CU40" i="57"/>
  <c r="CS40" i="57"/>
  <c r="CQ40" i="57"/>
  <c r="CG40" i="57"/>
  <c r="CE40" i="57"/>
  <c r="CC40" i="57"/>
  <c r="BZ40" i="57"/>
  <c r="BX40" i="57"/>
  <c r="BV40" i="57"/>
  <c r="BS40" i="57"/>
  <c r="BQ40" i="57"/>
  <c r="BO40" i="57"/>
  <c r="BL40" i="57"/>
  <c r="BJ40" i="57"/>
  <c r="BH40" i="57"/>
  <c r="BE40" i="57"/>
  <c r="BC40" i="57"/>
  <c r="BA40" i="57"/>
  <c r="AX40" i="57"/>
  <c r="AV40" i="57"/>
  <c r="AT40" i="57"/>
  <c r="AQ40" i="57"/>
  <c r="AO40" i="57"/>
  <c r="AM40" i="57"/>
  <c r="AJ40" i="57"/>
  <c r="AH40" i="57"/>
  <c r="AF40" i="57"/>
  <c r="AC40" i="57"/>
  <c r="AA40" i="57"/>
  <c r="Y40" i="57"/>
  <c r="V40" i="57"/>
  <c r="T40" i="57"/>
  <c r="R40" i="57"/>
  <c r="O40" i="57"/>
  <c r="M40" i="57"/>
  <c r="K40" i="57"/>
  <c r="H40" i="57"/>
  <c r="F40" i="57"/>
  <c r="D40" i="57"/>
  <c r="DB39" i="57"/>
  <c r="CZ39" i="57"/>
  <c r="CX39" i="57"/>
  <c r="CU39" i="57"/>
  <c r="CS39" i="57"/>
  <c r="CQ39" i="57"/>
  <c r="CG39" i="57"/>
  <c r="CE39" i="57"/>
  <c r="CC39" i="57"/>
  <c r="BZ39" i="57"/>
  <c r="BX39" i="57"/>
  <c r="BV39" i="57"/>
  <c r="BS39" i="57"/>
  <c r="BQ39" i="57"/>
  <c r="BO39" i="57"/>
  <c r="BL39" i="57"/>
  <c r="BJ39" i="57"/>
  <c r="BH39" i="57"/>
  <c r="BE39" i="57"/>
  <c r="BC39" i="57"/>
  <c r="BA39" i="57"/>
  <c r="AX39" i="57"/>
  <c r="AV39" i="57"/>
  <c r="AT39" i="57"/>
  <c r="AQ39" i="57"/>
  <c r="AO39" i="57"/>
  <c r="AM39" i="57"/>
  <c r="AJ39" i="57"/>
  <c r="AH39" i="57"/>
  <c r="AF39" i="57"/>
  <c r="AC39" i="57"/>
  <c r="AA39" i="57"/>
  <c r="Y39" i="57"/>
  <c r="V39" i="57"/>
  <c r="T39" i="57"/>
  <c r="R39" i="57"/>
  <c r="O39" i="57"/>
  <c r="M39" i="57"/>
  <c r="K39" i="57"/>
  <c r="H39" i="57"/>
  <c r="F39" i="57"/>
  <c r="D39" i="57"/>
  <c r="DB38" i="57"/>
  <c r="CZ38" i="57"/>
  <c r="CX38" i="57"/>
  <c r="CU38" i="57"/>
  <c r="CS38" i="57"/>
  <c r="CQ38" i="57"/>
  <c r="CG38" i="57"/>
  <c r="CE38" i="57"/>
  <c r="CC38" i="57"/>
  <c r="BZ38" i="57"/>
  <c r="BX38" i="57"/>
  <c r="BV38" i="57"/>
  <c r="BS38" i="57"/>
  <c r="BQ38" i="57"/>
  <c r="BO38" i="57"/>
  <c r="BL38" i="57"/>
  <c r="BJ38" i="57"/>
  <c r="BH38" i="57"/>
  <c r="BE38" i="57"/>
  <c r="BC38" i="57"/>
  <c r="BA38" i="57"/>
  <c r="AX38" i="57"/>
  <c r="AV38" i="57"/>
  <c r="AT38" i="57"/>
  <c r="AQ38" i="57"/>
  <c r="AO38" i="57"/>
  <c r="AM38" i="57"/>
  <c r="AJ38" i="57"/>
  <c r="AH38" i="57"/>
  <c r="AF38" i="57"/>
  <c r="AC38" i="57"/>
  <c r="AA38" i="57"/>
  <c r="Y38" i="57"/>
  <c r="V38" i="57"/>
  <c r="T38" i="57"/>
  <c r="R38" i="57"/>
  <c r="O38" i="57"/>
  <c r="M38" i="57"/>
  <c r="K38" i="57"/>
  <c r="H38" i="57"/>
  <c r="F38" i="57"/>
  <c r="D38" i="57"/>
  <c r="DB37" i="57"/>
  <c r="CZ37" i="57"/>
  <c r="CX37" i="57"/>
  <c r="CU37" i="57"/>
  <c r="CS37" i="57"/>
  <c r="CQ37" i="57"/>
  <c r="CG37" i="57"/>
  <c r="CE37" i="57"/>
  <c r="CC37" i="57"/>
  <c r="BZ37" i="57"/>
  <c r="BX37" i="57"/>
  <c r="BV37" i="57"/>
  <c r="BS37" i="57"/>
  <c r="BQ37" i="57"/>
  <c r="BO37" i="57"/>
  <c r="BL37" i="57"/>
  <c r="BJ37" i="57"/>
  <c r="BH37" i="57"/>
  <c r="BE37" i="57"/>
  <c r="BC37" i="57"/>
  <c r="BA37" i="57"/>
  <c r="AX37" i="57"/>
  <c r="AV37" i="57"/>
  <c r="AT37" i="57"/>
  <c r="AQ37" i="57"/>
  <c r="AO37" i="57"/>
  <c r="AM37" i="57"/>
  <c r="AJ37" i="57"/>
  <c r="AH37" i="57"/>
  <c r="AF37" i="57"/>
  <c r="AC37" i="57"/>
  <c r="AA37" i="57"/>
  <c r="Y37" i="57"/>
  <c r="V37" i="57"/>
  <c r="T37" i="57"/>
  <c r="R37" i="57"/>
  <c r="O37" i="57"/>
  <c r="M37" i="57"/>
  <c r="K37" i="57"/>
  <c r="H37" i="57"/>
  <c r="F37" i="57"/>
  <c r="D37" i="57"/>
  <c r="DB36" i="57"/>
  <c r="CZ36" i="57"/>
  <c r="CX36" i="57"/>
  <c r="CU36" i="57"/>
  <c r="CS36" i="57"/>
  <c r="CQ36" i="57"/>
  <c r="CG36" i="57"/>
  <c r="CE36" i="57"/>
  <c r="CC36" i="57"/>
  <c r="BZ36" i="57"/>
  <c r="BX36" i="57"/>
  <c r="BV36" i="57"/>
  <c r="BS36" i="57"/>
  <c r="BQ36" i="57"/>
  <c r="BO36" i="57"/>
  <c r="BL36" i="57"/>
  <c r="BJ36" i="57"/>
  <c r="BH36" i="57"/>
  <c r="BE36" i="57"/>
  <c r="BC36" i="57"/>
  <c r="BA36" i="57"/>
  <c r="AX36" i="57"/>
  <c r="AV36" i="57"/>
  <c r="AT36" i="57"/>
  <c r="AQ36" i="57"/>
  <c r="AO36" i="57"/>
  <c r="AM36" i="57"/>
  <c r="AJ36" i="57"/>
  <c r="AH36" i="57"/>
  <c r="AF36" i="57"/>
  <c r="AC36" i="57"/>
  <c r="AA36" i="57"/>
  <c r="Y36" i="57"/>
  <c r="V36" i="57"/>
  <c r="T36" i="57"/>
  <c r="R36" i="57"/>
  <c r="O36" i="57"/>
  <c r="M36" i="57"/>
  <c r="K36" i="57"/>
  <c r="H36" i="57"/>
  <c r="F36" i="57"/>
  <c r="D36" i="57"/>
  <c r="DB35" i="57"/>
  <c r="CZ35" i="57"/>
  <c r="CX35" i="57"/>
  <c r="CU35" i="57"/>
  <c r="CS35" i="57"/>
  <c r="CQ35" i="57"/>
  <c r="CG35" i="57"/>
  <c r="CE35" i="57"/>
  <c r="CC35" i="57"/>
  <c r="BZ35" i="57"/>
  <c r="BX35" i="57"/>
  <c r="BV35" i="57"/>
  <c r="BS35" i="57"/>
  <c r="BQ35" i="57"/>
  <c r="BO35" i="57"/>
  <c r="BL35" i="57"/>
  <c r="BJ35" i="57"/>
  <c r="BH35" i="57"/>
  <c r="BE35" i="57"/>
  <c r="BC35" i="57"/>
  <c r="BA35" i="57"/>
  <c r="AX35" i="57"/>
  <c r="AV35" i="57"/>
  <c r="AT35" i="57"/>
  <c r="AQ35" i="57"/>
  <c r="AO35" i="57"/>
  <c r="AM35" i="57"/>
  <c r="AJ35" i="57"/>
  <c r="AH35" i="57"/>
  <c r="AF35" i="57"/>
  <c r="AC35" i="57"/>
  <c r="AA35" i="57"/>
  <c r="Y35" i="57"/>
  <c r="V35" i="57"/>
  <c r="T35" i="57"/>
  <c r="R35" i="57"/>
  <c r="O35" i="57"/>
  <c r="M35" i="57"/>
  <c r="K35" i="57"/>
  <c r="H35" i="57"/>
  <c r="F35" i="57"/>
  <c r="D35" i="57"/>
  <c r="DB34" i="57"/>
  <c r="CZ34" i="57"/>
  <c r="CX34" i="57"/>
  <c r="CU34" i="57"/>
  <c r="CS34" i="57"/>
  <c r="CQ34" i="57"/>
  <c r="CG34" i="57"/>
  <c r="CE34" i="57"/>
  <c r="CC34" i="57"/>
  <c r="BZ34" i="57"/>
  <c r="BX34" i="57"/>
  <c r="BV34" i="57"/>
  <c r="BS34" i="57"/>
  <c r="BQ34" i="57"/>
  <c r="BO34" i="57"/>
  <c r="BL34" i="57"/>
  <c r="BJ34" i="57"/>
  <c r="BH34" i="57"/>
  <c r="BE34" i="57"/>
  <c r="BC34" i="57"/>
  <c r="BA34" i="57"/>
  <c r="AX34" i="57"/>
  <c r="AV34" i="57"/>
  <c r="AT34" i="57"/>
  <c r="AQ34" i="57"/>
  <c r="AO34" i="57"/>
  <c r="AM34" i="57"/>
  <c r="AJ34" i="57"/>
  <c r="AH34" i="57"/>
  <c r="AF34" i="57"/>
  <c r="AC34" i="57"/>
  <c r="AA34" i="57"/>
  <c r="Y34" i="57"/>
  <c r="V34" i="57"/>
  <c r="T34" i="57"/>
  <c r="R34" i="57"/>
  <c r="O34" i="57"/>
  <c r="M34" i="57"/>
  <c r="K34" i="57"/>
  <c r="H34" i="57"/>
  <c r="F34" i="57"/>
  <c r="D34" i="57"/>
  <c r="DB33" i="57"/>
  <c r="CZ33" i="57"/>
  <c r="CX33" i="57"/>
  <c r="CU33" i="57"/>
  <c r="CS33" i="57"/>
  <c r="CQ33" i="57"/>
  <c r="CG33" i="57"/>
  <c r="CE33" i="57"/>
  <c r="CC33" i="57"/>
  <c r="CC58" i="57" s="1"/>
  <c r="BZ33" i="57"/>
  <c r="BZ58" i="57" s="1"/>
  <c r="BX33" i="57"/>
  <c r="BV33" i="57"/>
  <c r="BS33" i="57"/>
  <c r="BS58" i="57" s="1"/>
  <c r="BQ33" i="57"/>
  <c r="BQ58" i="57" s="1"/>
  <c r="BO33" i="57"/>
  <c r="BL33" i="57"/>
  <c r="BJ33" i="57"/>
  <c r="BJ58" i="57" s="1"/>
  <c r="BH33" i="57"/>
  <c r="BH58" i="57" s="1"/>
  <c r="BE33" i="57"/>
  <c r="BC33" i="57"/>
  <c r="BA33" i="57"/>
  <c r="BA58" i="57" s="1"/>
  <c r="AX33" i="57"/>
  <c r="AX58" i="57" s="1"/>
  <c r="AV33" i="57"/>
  <c r="AT33" i="57"/>
  <c r="AQ33" i="57"/>
  <c r="AQ58" i="57" s="1"/>
  <c r="AO33" i="57"/>
  <c r="AO58" i="57" s="1"/>
  <c r="AM33" i="57"/>
  <c r="AJ33" i="57"/>
  <c r="AH33" i="57"/>
  <c r="AH58" i="57" s="1"/>
  <c r="AF33" i="57"/>
  <c r="AF58" i="57" s="1"/>
  <c r="AC33" i="57"/>
  <c r="AA33" i="57"/>
  <c r="Y33" i="57"/>
  <c r="Y58" i="57" s="1"/>
  <c r="V33" i="57"/>
  <c r="V58" i="57" s="1"/>
  <c r="T33" i="57"/>
  <c r="R33" i="57"/>
  <c r="O33" i="57"/>
  <c r="O58" i="57" s="1"/>
  <c r="M33" i="57"/>
  <c r="M58" i="57" s="1"/>
  <c r="K33" i="57"/>
  <c r="H33" i="57"/>
  <c r="F33" i="57"/>
  <c r="F58" i="57" s="1"/>
  <c r="D33" i="57"/>
  <c r="D58" i="57" s="1"/>
  <c r="DB32" i="57"/>
  <c r="CZ32" i="57"/>
  <c r="CX32" i="57"/>
  <c r="CU32" i="57"/>
  <c r="CS32" i="57"/>
  <c r="CQ32" i="57"/>
  <c r="CG32" i="57"/>
  <c r="CE32" i="57"/>
  <c r="CC32" i="57"/>
  <c r="BZ32" i="57"/>
  <c r="BX32" i="57"/>
  <c r="BV32" i="57"/>
  <c r="BS32" i="57"/>
  <c r="BQ32" i="57"/>
  <c r="BO32" i="57"/>
  <c r="BL32" i="57"/>
  <c r="BJ32" i="57"/>
  <c r="BH32" i="57"/>
  <c r="BE32" i="57"/>
  <c r="BC32" i="57"/>
  <c r="BA32" i="57"/>
  <c r="AX32" i="57"/>
  <c r="AV32" i="57"/>
  <c r="AT32" i="57"/>
  <c r="AQ32" i="57"/>
  <c r="AO32" i="57"/>
  <c r="AM32" i="57"/>
  <c r="AJ32" i="57"/>
  <c r="AH32" i="57"/>
  <c r="AF32" i="57"/>
  <c r="AC32" i="57"/>
  <c r="AA32" i="57"/>
  <c r="Y32" i="57"/>
  <c r="V32" i="57"/>
  <c r="T32" i="57"/>
  <c r="R32" i="57"/>
  <c r="O32" i="57"/>
  <c r="M32" i="57"/>
  <c r="K32" i="57"/>
  <c r="H32" i="57"/>
  <c r="F32" i="57"/>
  <c r="D32" i="57"/>
  <c r="DB31" i="57"/>
  <c r="CZ31" i="57"/>
  <c r="CX31" i="57"/>
  <c r="CU31" i="57"/>
  <c r="CS31" i="57"/>
  <c r="CQ31" i="57"/>
  <c r="CG31" i="57"/>
  <c r="CE31" i="57"/>
  <c r="CC31" i="57"/>
  <c r="BZ31" i="57"/>
  <c r="BX31" i="57"/>
  <c r="BV31" i="57"/>
  <c r="BS31" i="57"/>
  <c r="BQ31" i="57"/>
  <c r="BO31" i="57"/>
  <c r="BL31" i="57"/>
  <c r="BJ31" i="57"/>
  <c r="BH31" i="57"/>
  <c r="BE31" i="57"/>
  <c r="BC31" i="57"/>
  <c r="BA31" i="57"/>
  <c r="AX31" i="57"/>
  <c r="AV31" i="57"/>
  <c r="AT31" i="57"/>
  <c r="AQ31" i="57"/>
  <c r="AO31" i="57"/>
  <c r="AM31" i="57"/>
  <c r="AJ31" i="57"/>
  <c r="AH31" i="57"/>
  <c r="AF31" i="57"/>
  <c r="AC31" i="57"/>
  <c r="AA31" i="57"/>
  <c r="Y31" i="57"/>
  <c r="V31" i="57"/>
  <c r="T31" i="57"/>
  <c r="R31" i="57"/>
  <c r="O31" i="57"/>
  <c r="M31" i="57"/>
  <c r="K31" i="57"/>
  <c r="H31" i="57"/>
  <c r="F31" i="57"/>
  <c r="D31" i="57"/>
  <c r="DB30" i="57"/>
  <c r="CZ30" i="57"/>
  <c r="CX30" i="57"/>
  <c r="CU30" i="57"/>
  <c r="CS30" i="57"/>
  <c r="CQ30" i="57"/>
  <c r="CG30" i="57"/>
  <c r="CE30" i="57"/>
  <c r="CC30" i="57"/>
  <c r="BZ30" i="57"/>
  <c r="BX30" i="57"/>
  <c r="BV30" i="57"/>
  <c r="BS30" i="57"/>
  <c r="BQ30" i="57"/>
  <c r="BO30" i="57"/>
  <c r="BL30" i="57"/>
  <c r="BJ30" i="57"/>
  <c r="BH30" i="57"/>
  <c r="BE30" i="57"/>
  <c r="BC30" i="57"/>
  <c r="BA30" i="57"/>
  <c r="AX30" i="57"/>
  <c r="AV30" i="57"/>
  <c r="AT30" i="57"/>
  <c r="AQ30" i="57"/>
  <c r="AO30" i="57"/>
  <c r="AM30" i="57"/>
  <c r="AJ30" i="57"/>
  <c r="AH30" i="57"/>
  <c r="AF30" i="57"/>
  <c r="AC30" i="57"/>
  <c r="AA30" i="57"/>
  <c r="Y30" i="57"/>
  <c r="V30" i="57"/>
  <c r="T30" i="57"/>
  <c r="R30" i="57"/>
  <c r="O30" i="57"/>
  <c r="M30" i="57"/>
  <c r="K30" i="57"/>
  <c r="H30" i="57"/>
  <c r="F30" i="57"/>
  <c r="D30" i="57"/>
  <c r="DB29" i="57"/>
  <c r="CZ29" i="57"/>
  <c r="CX29" i="57"/>
  <c r="CU29" i="57"/>
  <c r="CS29" i="57"/>
  <c r="CQ29" i="57"/>
  <c r="CG29" i="57"/>
  <c r="CE29" i="57"/>
  <c r="CC29" i="57"/>
  <c r="BZ29" i="57"/>
  <c r="BX29" i="57"/>
  <c r="BV29" i="57"/>
  <c r="BS29" i="57"/>
  <c r="BQ29" i="57"/>
  <c r="BO29" i="57"/>
  <c r="BL29" i="57"/>
  <c r="BJ29" i="57"/>
  <c r="BH29" i="57"/>
  <c r="BE29" i="57"/>
  <c r="BC29" i="57"/>
  <c r="BA29" i="57"/>
  <c r="AX29" i="57"/>
  <c r="AV29" i="57"/>
  <c r="AT29" i="57"/>
  <c r="AQ29" i="57"/>
  <c r="AO29" i="57"/>
  <c r="AM29" i="57"/>
  <c r="AJ29" i="57"/>
  <c r="AH29" i="57"/>
  <c r="AF29" i="57"/>
  <c r="AC29" i="57"/>
  <c r="AA29" i="57"/>
  <c r="Y29" i="57"/>
  <c r="V29" i="57"/>
  <c r="T29" i="57"/>
  <c r="R29" i="57"/>
  <c r="O29" i="57"/>
  <c r="M29" i="57"/>
  <c r="K29" i="57"/>
  <c r="H29" i="57"/>
  <c r="F29" i="57"/>
  <c r="D29" i="57"/>
  <c r="DB28" i="57"/>
  <c r="CZ28" i="57"/>
  <c r="CX28" i="57"/>
  <c r="CU28" i="57"/>
  <c r="CS28" i="57"/>
  <c r="CQ28" i="57"/>
  <c r="CG28" i="57"/>
  <c r="CE28" i="57"/>
  <c r="CC28" i="57"/>
  <c r="BZ28" i="57"/>
  <c r="BX28" i="57"/>
  <c r="BV28" i="57"/>
  <c r="BS28" i="57"/>
  <c r="BQ28" i="57"/>
  <c r="BO28" i="57"/>
  <c r="BL28" i="57"/>
  <c r="BJ28" i="57"/>
  <c r="BH28" i="57"/>
  <c r="BE28" i="57"/>
  <c r="BC28" i="57"/>
  <c r="BA28" i="57"/>
  <c r="AX28" i="57"/>
  <c r="AV28" i="57"/>
  <c r="AT28" i="57"/>
  <c r="AQ28" i="57"/>
  <c r="AO28" i="57"/>
  <c r="AM28" i="57"/>
  <c r="AJ28" i="57"/>
  <c r="AH28" i="57"/>
  <c r="AF28" i="57"/>
  <c r="AC28" i="57"/>
  <c r="AA28" i="57"/>
  <c r="Y28" i="57"/>
  <c r="V28" i="57"/>
  <c r="T28" i="57"/>
  <c r="R28" i="57"/>
  <c r="O28" i="57"/>
  <c r="M28" i="57"/>
  <c r="K28" i="57"/>
  <c r="H28" i="57"/>
  <c r="F28" i="57"/>
  <c r="D28" i="57"/>
  <c r="DB27" i="57"/>
  <c r="CZ27" i="57"/>
  <c r="CX27" i="57"/>
  <c r="CU27" i="57"/>
  <c r="CS27" i="57"/>
  <c r="CQ27" i="57"/>
  <c r="CG27" i="57"/>
  <c r="CE27" i="57"/>
  <c r="CC27" i="57"/>
  <c r="BZ27" i="57"/>
  <c r="BX27" i="57"/>
  <c r="BV27" i="57"/>
  <c r="BS27" i="57"/>
  <c r="BQ27" i="57"/>
  <c r="BO27" i="57"/>
  <c r="BL27" i="57"/>
  <c r="BJ27" i="57"/>
  <c r="BH27" i="57"/>
  <c r="BE27" i="57"/>
  <c r="BC27" i="57"/>
  <c r="BA27" i="57"/>
  <c r="AX27" i="57"/>
  <c r="AV27" i="57"/>
  <c r="AT27" i="57"/>
  <c r="AQ27" i="57"/>
  <c r="AO27" i="57"/>
  <c r="AM27" i="57"/>
  <c r="AJ27" i="57"/>
  <c r="AH27" i="57"/>
  <c r="AF27" i="57"/>
  <c r="AC27" i="57"/>
  <c r="AA27" i="57"/>
  <c r="Y27" i="57"/>
  <c r="V27" i="57"/>
  <c r="T27" i="57"/>
  <c r="R27" i="57"/>
  <c r="O27" i="57"/>
  <c r="M27" i="57"/>
  <c r="K27" i="57"/>
  <c r="H27" i="57"/>
  <c r="F27" i="57"/>
  <c r="D27" i="57"/>
  <c r="DB26" i="57"/>
  <c r="CZ26" i="57"/>
  <c r="CX26" i="57"/>
  <c r="CU26" i="57"/>
  <c r="CS26" i="57"/>
  <c r="CQ26" i="57"/>
  <c r="CG26" i="57"/>
  <c r="CE26" i="57"/>
  <c r="CC26" i="57"/>
  <c r="BZ26" i="57"/>
  <c r="BX26" i="57"/>
  <c r="BV26" i="57"/>
  <c r="BS26" i="57"/>
  <c r="BQ26" i="57"/>
  <c r="BO26" i="57"/>
  <c r="BL26" i="57"/>
  <c r="BJ26" i="57"/>
  <c r="BH26" i="57"/>
  <c r="BE26" i="57"/>
  <c r="BC26" i="57"/>
  <c r="BA26" i="57"/>
  <c r="AX26" i="57"/>
  <c r="AV26" i="57"/>
  <c r="AT26" i="57"/>
  <c r="AQ26" i="57"/>
  <c r="AO26" i="57"/>
  <c r="AM26" i="57"/>
  <c r="AJ26" i="57"/>
  <c r="AH26" i="57"/>
  <c r="AF26" i="57"/>
  <c r="AC26" i="57"/>
  <c r="AA26" i="57"/>
  <c r="Y26" i="57"/>
  <c r="V26" i="57"/>
  <c r="T26" i="57"/>
  <c r="R26" i="57"/>
  <c r="O26" i="57"/>
  <c r="M26" i="57"/>
  <c r="K26" i="57"/>
  <c r="H26" i="57"/>
  <c r="F26" i="57"/>
  <c r="D26" i="57"/>
  <c r="DB25" i="57"/>
  <c r="CZ25" i="57"/>
  <c r="CX25" i="57"/>
  <c r="CU25" i="57"/>
  <c r="CS25" i="57"/>
  <c r="CQ25" i="57"/>
  <c r="CG25" i="57"/>
  <c r="CE25" i="57"/>
  <c r="CC25" i="57"/>
  <c r="BZ25" i="57"/>
  <c r="BX25" i="57"/>
  <c r="BV25" i="57"/>
  <c r="BS25" i="57"/>
  <c r="BQ25" i="57"/>
  <c r="BO25" i="57"/>
  <c r="BL25" i="57"/>
  <c r="BJ25" i="57"/>
  <c r="BH25" i="57"/>
  <c r="BE25" i="57"/>
  <c r="BC25" i="57"/>
  <c r="BA25" i="57"/>
  <c r="AX25" i="57"/>
  <c r="AV25" i="57"/>
  <c r="AT25" i="57"/>
  <c r="AQ25" i="57"/>
  <c r="AO25" i="57"/>
  <c r="AM25" i="57"/>
  <c r="AJ25" i="57"/>
  <c r="AH25" i="57"/>
  <c r="AF25" i="57"/>
  <c r="AC25" i="57"/>
  <c r="AA25" i="57"/>
  <c r="Y25" i="57"/>
  <c r="V25" i="57"/>
  <c r="T25" i="57"/>
  <c r="R25" i="57"/>
  <c r="O25" i="57"/>
  <c r="M25" i="57"/>
  <c r="K25" i="57"/>
  <c r="H25" i="57"/>
  <c r="F25" i="57"/>
  <c r="D25" i="57"/>
  <c r="DB24" i="57"/>
  <c r="CZ24" i="57"/>
  <c r="CX24" i="57"/>
  <c r="CU24" i="57"/>
  <c r="CS24" i="57"/>
  <c r="CQ24" i="57"/>
  <c r="CG24" i="57"/>
  <c r="CE24" i="57"/>
  <c r="CC24" i="57"/>
  <c r="BZ24" i="57"/>
  <c r="BX24" i="57"/>
  <c r="BV24" i="57"/>
  <c r="BS24" i="57"/>
  <c r="BQ24" i="57"/>
  <c r="BO24" i="57"/>
  <c r="BL24" i="57"/>
  <c r="BJ24" i="57"/>
  <c r="BH24" i="57"/>
  <c r="BE24" i="57"/>
  <c r="BC24" i="57"/>
  <c r="BA24" i="57"/>
  <c r="AX24" i="57"/>
  <c r="AV24" i="57"/>
  <c r="AT24" i="57"/>
  <c r="AQ24" i="57"/>
  <c r="AO24" i="57"/>
  <c r="AM24" i="57"/>
  <c r="AJ24" i="57"/>
  <c r="AH24" i="57"/>
  <c r="AF24" i="57"/>
  <c r="AC24" i="57"/>
  <c r="AA24" i="57"/>
  <c r="Y24" i="57"/>
  <c r="V24" i="57"/>
  <c r="T24" i="57"/>
  <c r="R24" i="57"/>
  <c r="O24" i="57"/>
  <c r="M24" i="57"/>
  <c r="K24" i="57"/>
  <c r="H24" i="57"/>
  <c r="F24" i="57"/>
  <c r="D24" i="57"/>
  <c r="CN23" i="57"/>
  <c r="CL23" i="57"/>
  <c r="CJ23" i="57"/>
  <c r="CG23" i="57"/>
  <c r="CE23" i="57"/>
  <c r="CC23" i="57"/>
  <c r="BZ23" i="57"/>
  <c r="BX23" i="57"/>
  <c r="BV23" i="57"/>
  <c r="BS23" i="57"/>
  <c r="BQ23" i="57"/>
  <c r="BO23" i="57"/>
  <c r="BL23" i="57"/>
  <c r="BJ23" i="57"/>
  <c r="BH23" i="57"/>
  <c r="BE23" i="57"/>
  <c r="BC23" i="57"/>
  <c r="BA23" i="57"/>
  <c r="AX23" i="57"/>
  <c r="AV23" i="57"/>
  <c r="AT23" i="57"/>
  <c r="AQ23" i="57"/>
  <c r="AO23" i="57"/>
  <c r="AM23" i="57"/>
  <c r="AJ23" i="57"/>
  <c r="AH23" i="57"/>
  <c r="AF23" i="57"/>
  <c r="AC23" i="57"/>
  <c r="AA23" i="57"/>
  <c r="Y23" i="57"/>
  <c r="V23" i="57"/>
  <c r="T23" i="57"/>
  <c r="R23" i="57"/>
  <c r="O23" i="57"/>
  <c r="M23" i="57"/>
  <c r="K23" i="57"/>
  <c r="H23" i="57"/>
  <c r="F23" i="57"/>
  <c r="D23" i="57"/>
  <c r="CN22" i="57"/>
  <c r="CL22" i="57"/>
  <c r="CJ22" i="57"/>
  <c r="CG22" i="57"/>
  <c r="CE22" i="57"/>
  <c r="CC22" i="57"/>
  <c r="BZ22" i="57"/>
  <c r="BX22" i="57"/>
  <c r="BV22" i="57"/>
  <c r="BS22" i="57"/>
  <c r="BQ22" i="57"/>
  <c r="BO22" i="57"/>
  <c r="BL22" i="57"/>
  <c r="BJ22" i="57"/>
  <c r="BH22" i="57"/>
  <c r="BE22" i="57"/>
  <c r="BC22" i="57"/>
  <c r="BA22" i="57"/>
  <c r="AX22" i="57"/>
  <c r="AV22" i="57"/>
  <c r="AT22" i="57"/>
  <c r="AQ22" i="57"/>
  <c r="AO22" i="57"/>
  <c r="AM22" i="57"/>
  <c r="AJ22" i="57"/>
  <c r="AH22" i="57"/>
  <c r="AF22" i="57"/>
  <c r="AC22" i="57"/>
  <c r="AA22" i="57"/>
  <c r="Y22" i="57"/>
  <c r="V22" i="57"/>
  <c r="T22" i="57"/>
  <c r="R22" i="57"/>
  <c r="O22" i="57"/>
  <c r="M22" i="57"/>
  <c r="K22" i="57"/>
  <c r="H22" i="57"/>
  <c r="F22" i="57"/>
  <c r="D22" i="57"/>
  <c r="CN21" i="57"/>
  <c r="CL21" i="57"/>
  <c r="CJ21" i="57"/>
  <c r="CG21" i="57"/>
  <c r="CE21" i="57"/>
  <c r="CC21" i="57"/>
  <c r="BZ21" i="57"/>
  <c r="BX21" i="57"/>
  <c r="BV21" i="57"/>
  <c r="BS21" i="57"/>
  <c r="BQ21" i="57"/>
  <c r="BO21" i="57"/>
  <c r="BL21" i="57"/>
  <c r="BJ21" i="57"/>
  <c r="BH21" i="57"/>
  <c r="BE21" i="57"/>
  <c r="BC21" i="57"/>
  <c r="BA21" i="57"/>
  <c r="AX21" i="57"/>
  <c r="AV21" i="57"/>
  <c r="AT21" i="57"/>
  <c r="AQ21" i="57"/>
  <c r="AO21" i="57"/>
  <c r="AM21" i="57"/>
  <c r="AJ21" i="57"/>
  <c r="AH21" i="57"/>
  <c r="AF21" i="57"/>
  <c r="AC21" i="57"/>
  <c r="AA21" i="57"/>
  <c r="Y21" i="57"/>
  <c r="V21" i="57"/>
  <c r="T21" i="57"/>
  <c r="R21" i="57"/>
  <c r="O21" i="57"/>
  <c r="M21" i="57"/>
  <c r="K21" i="57"/>
  <c r="H21" i="57"/>
  <c r="F21" i="57"/>
  <c r="D21" i="57"/>
  <c r="CN20" i="57"/>
  <c r="CL20" i="57"/>
  <c r="CJ20" i="57"/>
  <c r="CG20" i="57"/>
  <c r="CE20" i="57"/>
  <c r="CC20" i="57"/>
  <c r="BZ20" i="57"/>
  <c r="BX20" i="57"/>
  <c r="BV20" i="57"/>
  <c r="BS20" i="57"/>
  <c r="BQ20" i="57"/>
  <c r="BO20" i="57"/>
  <c r="BL20" i="57"/>
  <c r="BJ20" i="57"/>
  <c r="BH20" i="57"/>
  <c r="BE20" i="57"/>
  <c r="BC20" i="57"/>
  <c r="BA20" i="57"/>
  <c r="AX20" i="57"/>
  <c r="AV20" i="57"/>
  <c r="AT20" i="57"/>
  <c r="AQ20" i="57"/>
  <c r="AO20" i="57"/>
  <c r="AM20" i="57"/>
  <c r="AJ20" i="57"/>
  <c r="AH20" i="57"/>
  <c r="AF20" i="57"/>
  <c r="AC20" i="57"/>
  <c r="AA20" i="57"/>
  <c r="Y20" i="57"/>
  <c r="V20" i="57"/>
  <c r="T20" i="57"/>
  <c r="R20" i="57"/>
  <c r="O20" i="57"/>
  <c r="M20" i="57"/>
  <c r="K20" i="57"/>
  <c r="H20" i="57"/>
  <c r="F20" i="57"/>
  <c r="D20" i="57"/>
  <c r="CN19" i="57"/>
  <c r="CL19" i="57"/>
  <c r="CJ19" i="57"/>
  <c r="CG19" i="57"/>
  <c r="CE19" i="57"/>
  <c r="CC19" i="57"/>
  <c r="BZ19" i="57"/>
  <c r="BX19" i="57"/>
  <c r="BV19" i="57"/>
  <c r="BS19" i="57"/>
  <c r="BQ19" i="57"/>
  <c r="BO19" i="57"/>
  <c r="BL19" i="57"/>
  <c r="BJ19" i="57"/>
  <c r="BH19" i="57"/>
  <c r="BE19" i="57"/>
  <c r="BC19" i="57"/>
  <c r="BA19" i="57"/>
  <c r="AX19" i="57"/>
  <c r="AV19" i="57"/>
  <c r="AT19" i="57"/>
  <c r="AQ19" i="57"/>
  <c r="AO19" i="57"/>
  <c r="AM19" i="57"/>
  <c r="AJ19" i="57"/>
  <c r="AH19" i="57"/>
  <c r="AF19" i="57"/>
  <c r="AC19" i="57"/>
  <c r="AA19" i="57"/>
  <c r="Y19" i="57"/>
  <c r="V19" i="57"/>
  <c r="T19" i="57"/>
  <c r="R19" i="57"/>
  <c r="O19" i="57"/>
  <c r="M19" i="57"/>
  <c r="K19" i="57"/>
  <c r="H19" i="57"/>
  <c r="F19" i="57"/>
  <c r="D19" i="57"/>
  <c r="CN18" i="57"/>
  <c r="CL18" i="57"/>
  <c r="CJ18" i="57"/>
  <c r="CG18" i="57"/>
  <c r="CE18" i="57"/>
  <c r="CC18" i="57"/>
  <c r="BZ18" i="57"/>
  <c r="BX18" i="57"/>
  <c r="BV18" i="57"/>
  <c r="BS18" i="57"/>
  <c r="BQ18" i="57"/>
  <c r="BO18" i="57"/>
  <c r="BL18" i="57"/>
  <c r="BJ18" i="57"/>
  <c r="BH18" i="57"/>
  <c r="BE18" i="57"/>
  <c r="BC18" i="57"/>
  <c r="BA18" i="57"/>
  <c r="AX18" i="57"/>
  <c r="AV18" i="57"/>
  <c r="AT18" i="57"/>
  <c r="AQ18" i="57"/>
  <c r="AO18" i="57"/>
  <c r="AM18" i="57"/>
  <c r="AJ18" i="57"/>
  <c r="AH18" i="57"/>
  <c r="AF18" i="57"/>
  <c r="AC18" i="57"/>
  <c r="AA18" i="57"/>
  <c r="Y18" i="57"/>
  <c r="V18" i="57"/>
  <c r="T18" i="57"/>
  <c r="R18" i="57"/>
  <c r="O18" i="57"/>
  <c r="M18" i="57"/>
  <c r="K18" i="57"/>
  <c r="H18" i="57"/>
  <c r="F18" i="57"/>
  <c r="D18" i="57"/>
  <c r="CN17" i="57"/>
  <c r="CL17" i="57"/>
  <c r="CJ17" i="57"/>
  <c r="CG17" i="57"/>
  <c r="CE17" i="57"/>
  <c r="CC17" i="57"/>
  <c r="BZ17" i="57"/>
  <c r="BX17" i="57"/>
  <c r="BV17" i="57"/>
  <c r="BS17" i="57"/>
  <c r="BQ17" i="57"/>
  <c r="BO17" i="57"/>
  <c r="BL17" i="57"/>
  <c r="BJ17" i="57"/>
  <c r="BH17" i="57"/>
  <c r="BE17" i="57"/>
  <c r="BC17" i="57"/>
  <c r="BA17" i="57"/>
  <c r="AX17" i="57"/>
  <c r="AV17" i="57"/>
  <c r="AT17" i="57"/>
  <c r="AQ17" i="57"/>
  <c r="AO17" i="57"/>
  <c r="AM17" i="57"/>
  <c r="AJ17" i="57"/>
  <c r="AH17" i="57"/>
  <c r="AF17" i="57"/>
  <c r="AC17" i="57"/>
  <c r="AA17" i="57"/>
  <c r="Y17" i="57"/>
  <c r="V17" i="57"/>
  <c r="T17" i="57"/>
  <c r="R17" i="57"/>
  <c r="O17" i="57"/>
  <c r="M17" i="57"/>
  <c r="K17" i="57"/>
  <c r="H17" i="57"/>
  <c r="F17" i="57"/>
  <c r="D17" i="57"/>
  <c r="CN16" i="57"/>
  <c r="CL16" i="57"/>
  <c r="CJ16" i="57"/>
  <c r="CG16" i="57"/>
  <c r="CE16" i="57"/>
  <c r="CC16" i="57"/>
  <c r="BZ16" i="57"/>
  <c r="BX16" i="57"/>
  <c r="BV16" i="57"/>
  <c r="BS16" i="57"/>
  <c r="BQ16" i="57"/>
  <c r="BO16" i="57"/>
  <c r="BL16" i="57"/>
  <c r="BJ16" i="57"/>
  <c r="BH16" i="57"/>
  <c r="BE16" i="57"/>
  <c r="BC16" i="57"/>
  <c r="BA16" i="57"/>
  <c r="AX16" i="57"/>
  <c r="AV16" i="57"/>
  <c r="AT16" i="57"/>
  <c r="AQ16" i="57"/>
  <c r="AO16" i="57"/>
  <c r="AM16" i="57"/>
  <c r="AJ16" i="57"/>
  <c r="AH16" i="57"/>
  <c r="AF16" i="57"/>
  <c r="AC16" i="57"/>
  <c r="AA16" i="57"/>
  <c r="Y16" i="57"/>
  <c r="V16" i="57"/>
  <c r="T16" i="57"/>
  <c r="R16" i="57"/>
  <c r="O16" i="57"/>
  <c r="M16" i="57"/>
  <c r="K16" i="57"/>
  <c r="H16" i="57"/>
  <c r="F16" i="57"/>
  <c r="D16" i="57"/>
  <c r="CN15" i="57"/>
  <c r="CL15" i="57"/>
  <c r="CJ15" i="57"/>
  <c r="CG15" i="57"/>
  <c r="CE15" i="57"/>
  <c r="CC15" i="57"/>
  <c r="BZ15" i="57"/>
  <c r="BX15" i="57"/>
  <c r="BV15" i="57"/>
  <c r="BS15" i="57"/>
  <c r="BQ15" i="57"/>
  <c r="BO15" i="57"/>
  <c r="BL15" i="57"/>
  <c r="BJ15" i="57"/>
  <c r="BH15" i="57"/>
  <c r="BE15" i="57"/>
  <c r="BC15" i="57"/>
  <c r="BA15" i="57"/>
  <c r="AX15" i="57"/>
  <c r="AV15" i="57"/>
  <c r="AT15" i="57"/>
  <c r="AQ15" i="57"/>
  <c r="AO15" i="57"/>
  <c r="AM15" i="57"/>
  <c r="AJ15" i="57"/>
  <c r="AH15" i="57"/>
  <c r="AF15" i="57"/>
  <c r="AC15" i="57"/>
  <c r="AA15" i="57"/>
  <c r="Y15" i="57"/>
  <c r="V15" i="57"/>
  <c r="T15" i="57"/>
  <c r="R15" i="57"/>
  <c r="O15" i="57"/>
  <c r="M15" i="57"/>
  <c r="K15" i="57"/>
  <c r="H15" i="57"/>
  <c r="F15" i="57"/>
  <c r="D15" i="57"/>
  <c r="CN14" i="57"/>
  <c r="CL14" i="57"/>
  <c r="CJ14" i="57"/>
  <c r="CG14" i="57"/>
  <c r="CE14" i="57"/>
  <c r="CC14" i="57"/>
  <c r="BZ14" i="57"/>
  <c r="BX14" i="57"/>
  <c r="BV14" i="57"/>
  <c r="BS14" i="57"/>
  <c r="BQ14" i="57"/>
  <c r="BO14" i="57"/>
  <c r="BL14" i="57"/>
  <c r="BJ14" i="57"/>
  <c r="BH14" i="57"/>
  <c r="BE14" i="57"/>
  <c r="BC14" i="57"/>
  <c r="BA14" i="57"/>
  <c r="AX14" i="57"/>
  <c r="AV14" i="57"/>
  <c r="AT14" i="57"/>
  <c r="AQ14" i="57"/>
  <c r="AO14" i="57"/>
  <c r="AM14" i="57"/>
  <c r="AJ14" i="57"/>
  <c r="AH14" i="57"/>
  <c r="AF14" i="57"/>
  <c r="AC14" i="57"/>
  <c r="AA14" i="57"/>
  <c r="Y14" i="57"/>
  <c r="V14" i="57"/>
  <c r="T14" i="57"/>
  <c r="R14" i="57"/>
  <c r="O14" i="57"/>
  <c r="M14" i="57"/>
  <c r="K14" i="57"/>
  <c r="H14" i="57"/>
  <c r="F14" i="57"/>
  <c r="D14" i="57"/>
  <c r="CN13" i="57"/>
  <c r="CL13" i="57"/>
  <c r="CJ13" i="57"/>
  <c r="CG13" i="57"/>
  <c r="CE13" i="57"/>
  <c r="CC13" i="57"/>
  <c r="BZ13" i="57"/>
  <c r="BX13" i="57"/>
  <c r="BV13" i="57"/>
  <c r="BS13" i="57"/>
  <c r="BQ13" i="57"/>
  <c r="BO13" i="57"/>
  <c r="BL13" i="57"/>
  <c r="BJ13" i="57"/>
  <c r="BH13" i="57"/>
  <c r="BE13" i="57"/>
  <c r="BC13" i="57"/>
  <c r="BA13" i="57"/>
  <c r="AX13" i="57"/>
  <c r="AV13" i="57"/>
  <c r="AT13" i="57"/>
  <c r="AQ13" i="57"/>
  <c r="AO13" i="57"/>
  <c r="AM13" i="57"/>
  <c r="AJ13" i="57"/>
  <c r="AH13" i="57"/>
  <c r="AF13" i="57"/>
  <c r="AC13" i="57"/>
  <c r="AA13" i="57"/>
  <c r="Y13" i="57"/>
  <c r="V13" i="57"/>
  <c r="T13" i="57"/>
  <c r="R13" i="57"/>
  <c r="O13" i="57"/>
  <c r="M13" i="57"/>
  <c r="K13" i="57"/>
  <c r="H13" i="57"/>
  <c r="F13" i="57"/>
  <c r="D13" i="57"/>
  <c r="CN12" i="57"/>
  <c r="CL12" i="57"/>
  <c r="CJ12" i="57"/>
  <c r="CG12" i="57"/>
  <c r="CE12" i="57"/>
  <c r="CC12" i="57"/>
  <c r="BZ12" i="57"/>
  <c r="BX12" i="57"/>
  <c r="BV12" i="57"/>
  <c r="BS12" i="57"/>
  <c r="BQ12" i="57"/>
  <c r="BO12" i="57"/>
  <c r="BL12" i="57"/>
  <c r="BJ12" i="57"/>
  <c r="BH12" i="57"/>
  <c r="BE12" i="57"/>
  <c r="BC12" i="57"/>
  <c r="BA12" i="57"/>
  <c r="AX12" i="57"/>
  <c r="AV12" i="57"/>
  <c r="AT12" i="57"/>
  <c r="AQ12" i="57"/>
  <c r="AO12" i="57"/>
  <c r="AM12" i="57"/>
  <c r="AJ12" i="57"/>
  <c r="AH12" i="57"/>
  <c r="AF12" i="57"/>
  <c r="AC12" i="57"/>
  <c r="AA12" i="57"/>
  <c r="Y12" i="57"/>
  <c r="V12" i="57"/>
  <c r="T12" i="57"/>
  <c r="R12" i="57"/>
  <c r="O12" i="57"/>
  <c r="M12" i="57"/>
  <c r="K12" i="57"/>
  <c r="H12" i="57"/>
  <c r="F12" i="57"/>
  <c r="D12" i="57"/>
  <c r="CN11" i="57"/>
  <c r="CL11" i="57"/>
  <c r="CJ11" i="57"/>
  <c r="CG11" i="57"/>
  <c r="CE11" i="57"/>
  <c r="CC11" i="57"/>
  <c r="BZ11" i="57"/>
  <c r="BX11" i="57"/>
  <c r="BV11" i="57"/>
  <c r="BS11" i="57"/>
  <c r="BQ11" i="57"/>
  <c r="BO11" i="57"/>
  <c r="BL11" i="57"/>
  <c r="BJ11" i="57"/>
  <c r="BH11" i="57"/>
  <c r="BE11" i="57"/>
  <c r="BC11" i="57"/>
  <c r="BA11" i="57"/>
  <c r="AX11" i="57"/>
  <c r="AV11" i="57"/>
  <c r="AT11" i="57"/>
  <c r="AQ11" i="57"/>
  <c r="AO11" i="57"/>
  <c r="AM11" i="57"/>
  <c r="AJ11" i="57"/>
  <c r="AH11" i="57"/>
  <c r="AF11" i="57"/>
  <c r="AC11" i="57"/>
  <c r="AA11" i="57"/>
  <c r="Y11" i="57"/>
  <c r="V11" i="57"/>
  <c r="T11" i="57"/>
  <c r="R11" i="57"/>
  <c r="O11" i="57"/>
  <c r="M11" i="57"/>
  <c r="K11" i="57"/>
  <c r="H11" i="57"/>
  <c r="F11" i="57"/>
  <c r="D11" i="57"/>
  <c r="CN10" i="57"/>
  <c r="CL10" i="57"/>
  <c r="CJ10" i="57"/>
  <c r="CG10" i="57"/>
  <c r="CE10" i="57"/>
  <c r="CC10" i="57"/>
  <c r="BZ10" i="57"/>
  <c r="BX10" i="57"/>
  <c r="BV10" i="57"/>
  <c r="BS10" i="57"/>
  <c r="BQ10" i="57"/>
  <c r="BO10" i="57"/>
  <c r="BL10" i="57"/>
  <c r="BJ10" i="57"/>
  <c r="BH10" i="57"/>
  <c r="BE10" i="57"/>
  <c r="BC10" i="57"/>
  <c r="BA10" i="57"/>
  <c r="AX10" i="57"/>
  <c r="AV10" i="57"/>
  <c r="AT10" i="57"/>
  <c r="AQ10" i="57"/>
  <c r="AO10" i="57"/>
  <c r="AM10" i="57"/>
  <c r="AJ10" i="57"/>
  <c r="AH10" i="57"/>
  <c r="AF10" i="57"/>
  <c r="AC10" i="57"/>
  <c r="AA10" i="57"/>
  <c r="Y10" i="57"/>
  <c r="V10" i="57"/>
  <c r="T10" i="57"/>
  <c r="R10" i="57"/>
  <c r="O10" i="57"/>
  <c r="M10" i="57"/>
  <c r="K10" i="57"/>
  <c r="H10" i="57"/>
  <c r="F10" i="57"/>
  <c r="D10" i="57"/>
  <c r="CN9" i="57"/>
  <c r="CL9" i="57"/>
  <c r="CJ9" i="57"/>
  <c r="CG9" i="57"/>
  <c r="CE9" i="57"/>
  <c r="CC9" i="57"/>
  <c r="BZ9" i="57"/>
  <c r="BX9" i="57"/>
  <c r="BV9" i="57"/>
  <c r="BS9" i="57"/>
  <c r="BQ9" i="57"/>
  <c r="BO9" i="57"/>
  <c r="BL9" i="57"/>
  <c r="BJ9" i="57"/>
  <c r="BH9" i="57"/>
  <c r="BE9" i="57"/>
  <c r="BC9" i="57"/>
  <c r="BA9" i="57"/>
  <c r="AX9" i="57"/>
  <c r="AV9" i="57"/>
  <c r="AT9" i="57"/>
  <c r="AQ9" i="57"/>
  <c r="AO9" i="57"/>
  <c r="AM9" i="57"/>
  <c r="AJ9" i="57"/>
  <c r="AH9" i="57"/>
  <c r="AF9" i="57"/>
  <c r="AC9" i="57"/>
  <c r="AA9" i="57"/>
  <c r="Y9" i="57"/>
  <c r="V9" i="57"/>
  <c r="T9" i="57"/>
  <c r="R9" i="57"/>
  <c r="O9" i="57"/>
  <c r="M9" i="57"/>
  <c r="K9" i="57"/>
  <c r="H9" i="57"/>
  <c r="F9" i="57"/>
  <c r="D9" i="57"/>
  <c r="CN8" i="57"/>
  <c r="CL8" i="57"/>
  <c r="CJ8" i="57"/>
  <c r="CG8" i="57"/>
  <c r="CE8" i="57"/>
  <c r="CC8" i="57"/>
  <c r="BZ8" i="57"/>
  <c r="BX8" i="57"/>
  <c r="BV8" i="57"/>
  <c r="BS8" i="57"/>
  <c r="BQ8" i="57"/>
  <c r="BO8" i="57"/>
  <c r="BL8" i="57"/>
  <c r="BJ8" i="57"/>
  <c r="BH8" i="57"/>
  <c r="BE8" i="57"/>
  <c r="BC8" i="57"/>
  <c r="BA8" i="57"/>
  <c r="AX8" i="57"/>
  <c r="AV8" i="57"/>
  <c r="AT8" i="57"/>
  <c r="AQ8" i="57"/>
  <c r="AO8" i="57"/>
  <c r="AM8" i="57"/>
  <c r="AJ8" i="57"/>
  <c r="AH8" i="57"/>
  <c r="AF8" i="57"/>
  <c r="AC8" i="57"/>
  <c r="AA8" i="57"/>
  <c r="Y8" i="57"/>
  <c r="V8" i="57"/>
  <c r="T8" i="57"/>
  <c r="R8" i="57"/>
  <c r="O8" i="57"/>
  <c r="M8" i="57"/>
  <c r="K8" i="57"/>
  <c r="H8" i="57"/>
  <c r="F8" i="57"/>
  <c r="D8" i="57"/>
  <c r="CN7" i="57"/>
  <c r="CL7" i="57"/>
  <c r="CJ7" i="57"/>
  <c r="CG7" i="57"/>
  <c r="CE7" i="57"/>
  <c r="CC7" i="57"/>
  <c r="BZ7" i="57"/>
  <c r="BX7" i="57"/>
  <c r="BV7" i="57"/>
  <c r="BS7" i="57"/>
  <c r="BQ7" i="57"/>
  <c r="BO7" i="57"/>
  <c r="BL7" i="57"/>
  <c r="BJ7" i="57"/>
  <c r="BH7" i="57"/>
  <c r="BE7" i="57"/>
  <c r="BC7" i="57"/>
  <c r="BA7" i="57"/>
  <c r="AX7" i="57"/>
  <c r="AV7" i="57"/>
  <c r="AT7" i="57"/>
  <c r="AQ7" i="57"/>
  <c r="AO7" i="57"/>
  <c r="AM7" i="57"/>
  <c r="AJ7" i="57"/>
  <c r="AH7" i="57"/>
  <c r="AF7" i="57"/>
  <c r="AC7" i="57"/>
  <c r="AA7" i="57"/>
  <c r="Y7" i="57"/>
  <c r="V7" i="57"/>
  <c r="T7" i="57"/>
  <c r="R7" i="57"/>
  <c r="O7" i="57"/>
  <c r="M7" i="57"/>
  <c r="K7" i="57"/>
  <c r="H7" i="57"/>
  <c r="F7" i="57"/>
  <c r="D7" i="57"/>
  <c r="CN6" i="57"/>
  <c r="CL6" i="57"/>
  <c r="CJ6" i="57"/>
  <c r="CG6" i="57"/>
  <c r="CE6" i="57"/>
  <c r="CC6" i="57"/>
  <c r="BZ6" i="57"/>
  <c r="BX6" i="57"/>
  <c r="BV6" i="57"/>
  <c r="BS6" i="57"/>
  <c r="BQ6" i="57"/>
  <c r="BO6" i="57"/>
  <c r="BL6" i="57"/>
  <c r="BJ6" i="57"/>
  <c r="BH6" i="57"/>
  <c r="BE6" i="57"/>
  <c r="BC6" i="57"/>
  <c r="BA6" i="57"/>
  <c r="AX6" i="57"/>
  <c r="AV6" i="57"/>
  <c r="AT6" i="57"/>
  <c r="AQ6" i="57"/>
  <c r="AO6" i="57"/>
  <c r="AM6" i="57"/>
  <c r="AJ6" i="57"/>
  <c r="AH6" i="57"/>
  <c r="AF6" i="57"/>
  <c r="AC6" i="57"/>
  <c r="AA6" i="57"/>
  <c r="Y6" i="57"/>
  <c r="V6" i="57"/>
  <c r="T6" i="57"/>
  <c r="R6" i="57"/>
  <c r="O6" i="57"/>
  <c r="M6" i="57"/>
  <c r="K6" i="57"/>
  <c r="H6" i="57"/>
  <c r="F6" i="57"/>
  <c r="D6" i="57"/>
  <c r="CN5" i="57"/>
  <c r="CL5" i="57"/>
  <c r="CJ5" i="57"/>
  <c r="CG5" i="57"/>
  <c r="CE5" i="57"/>
  <c r="CC5" i="57"/>
  <c r="BZ5" i="57"/>
  <c r="BX5" i="57"/>
  <c r="BV5" i="57"/>
  <c r="BS5" i="57"/>
  <c r="BQ5" i="57"/>
  <c r="BO5" i="57"/>
  <c r="BL5" i="57"/>
  <c r="BJ5" i="57"/>
  <c r="BH5" i="57"/>
  <c r="BE5" i="57"/>
  <c r="BC5" i="57"/>
  <c r="BA5" i="57"/>
  <c r="AX5" i="57"/>
  <c r="AV5" i="57"/>
  <c r="AT5" i="57"/>
  <c r="AQ5" i="57"/>
  <c r="AO5" i="57"/>
  <c r="AM5" i="57"/>
  <c r="AJ5" i="57"/>
  <c r="AH5" i="57"/>
  <c r="AF5" i="57"/>
  <c r="AC5" i="57"/>
  <c r="AA5" i="57"/>
  <c r="Y5" i="57"/>
  <c r="V5" i="57"/>
  <c r="T5" i="57"/>
  <c r="R5" i="57"/>
  <c r="O5" i="57"/>
  <c r="M5" i="57"/>
  <c r="K5" i="57"/>
  <c r="H5" i="57"/>
  <c r="F5" i="57"/>
  <c r="D5" i="57"/>
  <c r="CN4" i="57"/>
  <c r="CL4" i="57"/>
  <c r="CJ4" i="57"/>
  <c r="CG4" i="57"/>
  <c r="CG57" i="57" s="1"/>
  <c r="CE4" i="57"/>
  <c r="CE58" i="57" s="1"/>
  <c r="CC4" i="57"/>
  <c r="BZ4" i="57"/>
  <c r="BX4" i="57"/>
  <c r="BX58" i="57" s="1"/>
  <c r="BV4" i="57"/>
  <c r="BV57" i="57" s="1"/>
  <c r="BS4" i="57"/>
  <c r="BQ4" i="57"/>
  <c r="BO4" i="57"/>
  <c r="BL4" i="57"/>
  <c r="BL57" i="57" s="1"/>
  <c r="BJ4" i="57"/>
  <c r="BH4" i="57"/>
  <c r="BE4" i="57"/>
  <c r="BC4" i="57"/>
  <c r="BC58" i="57" s="1"/>
  <c r="BA4" i="57"/>
  <c r="AX4" i="57"/>
  <c r="AV4" i="57"/>
  <c r="AV58" i="57" s="1"/>
  <c r="AT4" i="57"/>
  <c r="AT57" i="57" s="1"/>
  <c r="AQ4" i="57"/>
  <c r="AO4" i="57"/>
  <c r="AM4" i="57"/>
  <c r="AJ4" i="57"/>
  <c r="AJ57" i="57" s="1"/>
  <c r="AH4" i="57"/>
  <c r="AF4" i="57"/>
  <c r="AC4" i="57"/>
  <c r="AA4" i="57"/>
  <c r="AA58" i="57" s="1"/>
  <c r="Y4" i="57"/>
  <c r="V4" i="57"/>
  <c r="T4" i="57"/>
  <c r="T58" i="57" s="1"/>
  <c r="R4" i="57"/>
  <c r="R57" i="57" s="1"/>
  <c r="O4" i="57"/>
  <c r="M4" i="57"/>
  <c r="K4" i="57"/>
  <c r="K57" i="57" s="1"/>
  <c r="H4" i="57"/>
  <c r="H57" i="57" s="1"/>
  <c r="F4" i="57"/>
  <c r="D4" i="57"/>
  <c r="G91" i="7"/>
  <c r="G84" i="7"/>
  <c r="G83" i="7"/>
  <c r="G82" i="7"/>
  <c r="G81" i="7"/>
  <c r="G80" i="7"/>
  <c r="G79" i="7"/>
  <c r="G78" i="7"/>
  <c r="G77" i="7"/>
  <c r="G76" i="7"/>
  <c r="F91" i="7"/>
  <c r="E91" i="7"/>
  <c r="D91" i="7"/>
  <c r="C91" i="7"/>
  <c r="G90" i="7"/>
  <c r="F90" i="7"/>
  <c r="D90" i="7"/>
  <c r="C90" i="7"/>
  <c r="G89" i="7"/>
  <c r="F89" i="7"/>
  <c r="D89" i="7"/>
  <c r="C89" i="7"/>
  <c r="G88" i="7"/>
  <c r="F88" i="7"/>
  <c r="D88" i="7"/>
  <c r="C88" i="7"/>
  <c r="G87" i="7"/>
  <c r="F87" i="7"/>
  <c r="E87" i="7"/>
  <c r="D87" i="7"/>
  <c r="C87" i="7"/>
  <c r="G86" i="7"/>
  <c r="F86" i="7"/>
  <c r="D86" i="7"/>
  <c r="C86" i="7"/>
  <c r="G85" i="7"/>
  <c r="F85" i="7"/>
  <c r="D85" i="7"/>
  <c r="C85" i="7"/>
  <c r="F84" i="7"/>
  <c r="D84" i="7"/>
  <c r="C84" i="7"/>
  <c r="F83" i="7"/>
  <c r="D83" i="7"/>
  <c r="C83" i="7"/>
  <c r="F82" i="7"/>
  <c r="D82" i="7"/>
  <c r="C82" i="7"/>
  <c r="F81" i="7"/>
  <c r="D81" i="7"/>
  <c r="C81" i="7"/>
  <c r="F80" i="7"/>
  <c r="D80" i="7"/>
  <c r="C80" i="7"/>
  <c r="F79" i="7"/>
  <c r="D79" i="7"/>
  <c r="C79" i="7"/>
  <c r="F78" i="7"/>
  <c r="D78" i="7"/>
  <c r="C78" i="7"/>
  <c r="F77" i="7"/>
  <c r="D77" i="7"/>
  <c r="C77" i="7"/>
  <c r="F76" i="7"/>
  <c r="D76" i="7"/>
  <c r="C76" i="7"/>
  <c r="B91" i="7"/>
  <c r="B90" i="7"/>
  <c r="B89" i="7"/>
  <c r="B88" i="7"/>
  <c r="B87" i="7"/>
  <c r="B86" i="7"/>
  <c r="B85" i="7"/>
  <c r="B84" i="7"/>
  <c r="B83" i="7"/>
  <c r="B82" i="7"/>
  <c r="B81" i="7"/>
  <c r="B80" i="7"/>
  <c r="B79" i="7"/>
  <c r="B78" i="7"/>
  <c r="B77" i="7"/>
  <c r="B76" i="7"/>
  <c r="BV81" i="6"/>
  <c r="BU81" i="6"/>
  <c r="BT81" i="6"/>
  <c r="BR81" i="6"/>
  <c r="BQ81" i="6"/>
  <c r="BP81" i="6"/>
  <c r="BO81" i="6"/>
  <c r="BX78" i="6"/>
  <c r="BW78" i="6"/>
  <c r="BV78" i="6"/>
  <c r="BU78" i="6"/>
  <c r="BT78" i="6"/>
  <c r="BQ78" i="6"/>
  <c r="BP78" i="6"/>
  <c r="BO78" i="6"/>
  <c r="BV77" i="6"/>
  <c r="BU77" i="6"/>
  <c r="BT77" i="6"/>
  <c r="BR77" i="6"/>
  <c r="BQ77" i="6"/>
  <c r="BP77" i="6"/>
  <c r="BO77" i="6"/>
  <c r="BX76" i="6"/>
  <c r="BW76" i="6"/>
  <c r="BV76" i="6"/>
  <c r="BU76" i="6"/>
  <c r="BT76" i="6"/>
  <c r="BQ76" i="6"/>
  <c r="BP76" i="6"/>
  <c r="BO76" i="6"/>
  <c r="BG81" i="6"/>
  <c r="BF81" i="6"/>
  <c r="BE81" i="6"/>
  <c r="BC81" i="6"/>
  <c r="BB81" i="6"/>
  <c r="BA81" i="6"/>
  <c r="AZ81" i="6"/>
  <c r="AY81" i="6"/>
  <c r="AX81" i="6"/>
  <c r="AW81" i="6"/>
  <c r="AV81" i="6"/>
  <c r="AU81" i="6"/>
  <c r="AR81" i="6"/>
  <c r="AQ81" i="6"/>
  <c r="AP81" i="6"/>
  <c r="AM81" i="6"/>
  <c r="AL81" i="6"/>
  <c r="AK81" i="6"/>
  <c r="AI81" i="6"/>
  <c r="AH81" i="6"/>
  <c r="AG81" i="6"/>
  <c r="AF81" i="6"/>
  <c r="AE81" i="6"/>
  <c r="AD81" i="6"/>
  <c r="AC81" i="6"/>
  <c r="AB81" i="6"/>
  <c r="AA81" i="6"/>
  <c r="X81" i="6"/>
  <c r="W81" i="6"/>
  <c r="V81" i="6"/>
  <c r="S81" i="6"/>
  <c r="R81" i="6"/>
  <c r="Q81" i="6"/>
  <c r="O81" i="6"/>
  <c r="N81" i="6"/>
  <c r="M81" i="6"/>
  <c r="L81" i="6"/>
  <c r="K81" i="6"/>
  <c r="J81" i="6"/>
  <c r="I81" i="6"/>
  <c r="H81" i="6"/>
  <c r="G81" i="6"/>
  <c r="D81" i="6"/>
  <c r="C81" i="6"/>
  <c r="BG80" i="6"/>
  <c r="BF80" i="6"/>
  <c r="BE80" i="6"/>
  <c r="BB80" i="6"/>
  <c r="BA80" i="6"/>
  <c r="AZ80" i="6"/>
  <c r="AW80" i="6"/>
  <c r="AV80" i="6"/>
  <c r="AU80" i="6"/>
  <c r="AS80" i="6"/>
  <c r="AR80" i="6"/>
  <c r="AQ80" i="6"/>
  <c r="AP80" i="6"/>
  <c r="AM80" i="6"/>
  <c r="AL80" i="6"/>
  <c r="AK80" i="6"/>
  <c r="AH80" i="6"/>
  <c r="AG80" i="6"/>
  <c r="AF80" i="6"/>
  <c r="AC80" i="6"/>
  <c r="AB80" i="6"/>
  <c r="AA80" i="6"/>
  <c r="Y80" i="6"/>
  <c r="X80" i="6"/>
  <c r="W80" i="6"/>
  <c r="V80" i="6"/>
  <c r="S80" i="6"/>
  <c r="R80" i="6"/>
  <c r="Q80" i="6"/>
  <c r="N80" i="6"/>
  <c r="M80" i="6"/>
  <c r="L80" i="6"/>
  <c r="I80" i="6"/>
  <c r="H80" i="6"/>
  <c r="G80" i="6"/>
  <c r="E80" i="6"/>
  <c r="D80" i="6"/>
  <c r="C80" i="6"/>
  <c r="BH79" i="6"/>
  <c r="BG79" i="6"/>
  <c r="BF79" i="6"/>
  <c r="BE79" i="6"/>
  <c r="BB79" i="6"/>
  <c r="BA79" i="6"/>
  <c r="AZ79" i="6"/>
  <c r="AW79" i="6"/>
  <c r="AV79" i="6"/>
  <c r="AU79" i="6"/>
  <c r="AR79" i="6"/>
  <c r="AQ79" i="6"/>
  <c r="AP79" i="6"/>
  <c r="AN79" i="6"/>
  <c r="AM79" i="6"/>
  <c r="AL79" i="6"/>
  <c r="AK79" i="6"/>
  <c r="AH79" i="6"/>
  <c r="AG79" i="6"/>
  <c r="AF79" i="6"/>
  <c r="AC79" i="6"/>
  <c r="AB79" i="6"/>
  <c r="AA79" i="6"/>
  <c r="X79" i="6"/>
  <c r="W79" i="6"/>
  <c r="V79" i="6"/>
  <c r="T79" i="6"/>
  <c r="S79" i="6"/>
  <c r="R79" i="6"/>
  <c r="Q79" i="6"/>
  <c r="N79" i="6"/>
  <c r="M79" i="6"/>
  <c r="L79" i="6"/>
  <c r="I79" i="6"/>
  <c r="H79" i="6"/>
  <c r="G79" i="6"/>
  <c r="D79" i="6"/>
  <c r="C79" i="6"/>
  <c r="BG78" i="6"/>
  <c r="BF78" i="6"/>
  <c r="BE78" i="6"/>
  <c r="BC78" i="6"/>
  <c r="BB78" i="6"/>
  <c r="BA78" i="6"/>
  <c r="AZ78" i="6"/>
  <c r="AY78" i="6"/>
  <c r="AW78" i="6"/>
  <c r="AV78" i="6"/>
  <c r="AU78" i="6"/>
  <c r="AR78" i="6"/>
  <c r="AQ78" i="6"/>
  <c r="AP78" i="6"/>
  <c r="AM78" i="6"/>
  <c r="AL78" i="6"/>
  <c r="AK78" i="6"/>
  <c r="AI78" i="6"/>
  <c r="AH78" i="6"/>
  <c r="AG78" i="6"/>
  <c r="AF78" i="6"/>
  <c r="AE78" i="6"/>
  <c r="AC78" i="6"/>
  <c r="AB78" i="6"/>
  <c r="AA78" i="6"/>
  <c r="X78" i="6"/>
  <c r="W78" i="6"/>
  <c r="V78" i="6"/>
  <c r="S78" i="6"/>
  <c r="R78" i="6"/>
  <c r="Q78" i="6"/>
  <c r="O78" i="6"/>
  <c r="N78" i="6"/>
  <c r="M78" i="6"/>
  <c r="L78" i="6"/>
  <c r="K78" i="6"/>
  <c r="I78" i="6"/>
  <c r="H78" i="6"/>
  <c r="G78" i="6"/>
  <c r="D78" i="6"/>
  <c r="C78" i="6"/>
  <c r="BG77" i="6"/>
  <c r="BF77" i="6"/>
  <c r="BE77" i="6"/>
  <c r="BB77" i="6"/>
  <c r="BA77" i="6"/>
  <c r="AZ77" i="6"/>
  <c r="AX77" i="6"/>
  <c r="AW77" i="6"/>
  <c r="AV77" i="6"/>
  <c r="AU77" i="6"/>
  <c r="AR77" i="6"/>
  <c r="AQ77" i="6"/>
  <c r="AP77" i="6"/>
  <c r="AM77" i="6"/>
  <c r="AL77" i="6"/>
  <c r="AK77" i="6"/>
  <c r="AH77" i="6"/>
  <c r="AG77" i="6"/>
  <c r="AF77" i="6"/>
  <c r="AD77" i="6"/>
  <c r="AC77" i="6"/>
  <c r="AB77" i="6"/>
  <c r="AA77" i="6"/>
  <c r="X77" i="6"/>
  <c r="W77" i="6"/>
  <c r="V77" i="6"/>
  <c r="S77" i="6"/>
  <c r="R77" i="6"/>
  <c r="Q77" i="6"/>
  <c r="N77" i="6"/>
  <c r="M77" i="6"/>
  <c r="L77" i="6"/>
  <c r="J77" i="6"/>
  <c r="I77" i="6"/>
  <c r="H77" i="6"/>
  <c r="G77" i="6"/>
  <c r="D77" i="6"/>
  <c r="C77" i="6"/>
  <c r="BG76" i="6"/>
  <c r="BF76" i="6"/>
  <c r="BE76" i="6"/>
  <c r="BB76" i="6"/>
  <c r="BA76" i="6"/>
  <c r="AZ76" i="6"/>
  <c r="AW76" i="6"/>
  <c r="AV76" i="6"/>
  <c r="AU76" i="6"/>
  <c r="AS76" i="6"/>
  <c r="AR76" i="6"/>
  <c r="AQ76" i="6"/>
  <c r="AP76" i="6"/>
  <c r="AM76" i="6"/>
  <c r="AL76" i="6"/>
  <c r="AK76" i="6"/>
  <c r="AH76" i="6"/>
  <c r="AG76" i="6"/>
  <c r="AF76" i="6"/>
  <c r="AC76" i="6"/>
  <c r="AB76" i="6"/>
  <c r="AA76" i="6"/>
  <c r="Y76" i="6"/>
  <c r="X76" i="6"/>
  <c r="W76" i="6"/>
  <c r="V76" i="6"/>
  <c r="S76" i="6"/>
  <c r="R76" i="6"/>
  <c r="Q76" i="6"/>
  <c r="N76" i="6"/>
  <c r="M76" i="6"/>
  <c r="L76" i="6"/>
  <c r="I76" i="6"/>
  <c r="H76" i="6"/>
  <c r="G76" i="6"/>
  <c r="E76" i="6"/>
  <c r="D76" i="6"/>
  <c r="C76" i="6"/>
  <c r="B80" i="6"/>
  <c r="B79" i="6"/>
  <c r="B78" i="6"/>
  <c r="B77" i="6"/>
  <c r="B76" i="6"/>
  <c r="B81" i="6"/>
  <c r="B76" i="4"/>
  <c r="J28" i="56"/>
  <c r="J29" i="56"/>
  <c r="J30" i="56"/>
  <c r="I30" i="56"/>
  <c r="H30" i="56"/>
  <c r="G30" i="56"/>
  <c r="F30" i="56"/>
  <c r="E30" i="56"/>
  <c r="D30" i="56"/>
  <c r="C30" i="56"/>
  <c r="I29" i="56"/>
  <c r="H29" i="56"/>
  <c r="G29" i="56"/>
  <c r="F29" i="56"/>
  <c r="E29" i="56"/>
  <c r="D29" i="56"/>
  <c r="C29" i="56"/>
  <c r="I28" i="56"/>
  <c r="H28" i="56"/>
  <c r="G28" i="56"/>
  <c r="F28" i="56"/>
  <c r="E28" i="56"/>
  <c r="D28" i="56"/>
  <c r="C28" i="56"/>
  <c r="B30" i="56"/>
  <c r="B29" i="56"/>
  <c r="B28" i="56"/>
  <c r="J28" i="55"/>
  <c r="J29" i="55"/>
  <c r="J30" i="55"/>
  <c r="I30" i="55"/>
  <c r="H30" i="55"/>
  <c r="G30" i="55"/>
  <c r="F30" i="55"/>
  <c r="E30" i="55"/>
  <c r="D30" i="55"/>
  <c r="C30" i="55"/>
  <c r="B30" i="55"/>
  <c r="I29" i="55"/>
  <c r="H29" i="55"/>
  <c r="G29" i="55"/>
  <c r="F29" i="55"/>
  <c r="E29" i="55"/>
  <c r="D29" i="55"/>
  <c r="C29" i="55"/>
  <c r="B29" i="55"/>
  <c r="I28" i="55"/>
  <c r="H28" i="55"/>
  <c r="G28" i="55"/>
  <c r="F28" i="55"/>
  <c r="E28" i="55"/>
  <c r="D28" i="55"/>
  <c r="C28" i="55"/>
  <c r="B28" i="55"/>
  <c r="DW31" i="53"/>
  <c r="DV31" i="53"/>
  <c r="DU31" i="53"/>
  <c r="DT31" i="53"/>
  <c r="DS31" i="53"/>
  <c r="DR31" i="53"/>
  <c r="DQ31" i="53"/>
  <c r="DP31" i="53"/>
  <c r="DO31" i="53"/>
  <c r="DN31" i="53"/>
  <c r="DM31" i="53"/>
  <c r="DL31" i="53"/>
  <c r="DK31" i="53"/>
  <c r="DJ31" i="53"/>
  <c r="DI31" i="53"/>
  <c r="DH31" i="53"/>
  <c r="DG31" i="53"/>
  <c r="DF31" i="53"/>
  <c r="DE31" i="53"/>
  <c r="DD31" i="53"/>
  <c r="DC31" i="53"/>
  <c r="DB31" i="53"/>
  <c r="DA31" i="53"/>
  <c r="CZ31" i="53"/>
  <c r="CY31" i="53"/>
  <c r="CX31" i="53"/>
  <c r="CW31" i="53"/>
  <c r="CV31" i="53"/>
  <c r="CU31" i="53"/>
  <c r="CT31" i="53"/>
  <c r="CS31" i="53"/>
  <c r="CR31" i="53"/>
  <c r="CQ31" i="53"/>
  <c r="CP31" i="53"/>
  <c r="CO31" i="53"/>
  <c r="CN31" i="53"/>
  <c r="CM31" i="53"/>
  <c r="CL31" i="53"/>
  <c r="CK31" i="53"/>
  <c r="CJ31" i="53"/>
  <c r="CI31" i="53"/>
  <c r="CH31" i="53"/>
  <c r="CG31" i="53"/>
  <c r="CF31" i="53"/>
  <c r="CE31" i="53"/>
  <c r="CD31" i="53"/>
  <c r="CC31" i="53"/>
  <c r="CB31" i="53"/>
  <c r="CA31" i="53"/>
  <c r="BZ31" i="53"/>
  <c r="BY31" i="53"/>
  <c r="BX31" i="53"/>
  <c r="BW31" i="53"/>
  <c r="BV31" i="53"/>
  <c r="BU31" i="53"/>
  <c r="BT31" i="53"/>
  <c r="BS31" i="53"/>
  <c r="BR31" i="53"/>
  <c r="BQ31" i="53"/>
  <c r="BP31" i="53"/>
  <c r="BO31" i="53"/>
  <c r="BN31" i="53"/>
  <c r="BM31" i="53"/>
  <c r="BL31" i="53"/>
  <c r="BK31" i="53"/>
  <c r="BJ31" i="53"/>
  <c r="BI31" i="53"/>
  <c r="BH31" i="53"/>
  <c r="BG31" i="53"/>
  <c r="BF31" i="53"/>
  <c r="BE31" i="53"/>
  <c r="BD31" i="53"/>
  <c r="BC31" i="53"/>
  <c r="BB31" i="53"/>
  <c r="BA31" i="53"/>
  <c r="AZ31" i="53"/>
  <c r="AY31" i="53"/>
  <c r="AX31" i="53"/>
  <c r="AW31" i="53"/>
  <c r="AV31" i="53"/>
  <c r="AU31" i="53"/>
  <c r="AT31" i="53"/>
  <c r="AS31" i="53"/>
  <c r="AR31" i="53"/>
  <c r="AQ31" i="53"/>
  <c r="AP31" i="53"/>
  <c r="AO31" i="53"/>
  <c r="AN31" i="53"/>
  <c r="AM31" i="53"/>
  <c r="AL31" i="53"/>
  <c r="AK31" i="53"/>
  <c r="AJ31" i="53"/>
  <c r="AI31" i="53"/>
  <c r="AH31" i="53"/>
  <c r="AG31" i="53"/>
  <c r="AF31" i="53"/>
  <c r="AE31" i="53"/>
  <c r="AD31" i="53"/>
  <c r="AC31" i="53"/>
  <c r="AB31" i="53"/>
  <c r="AA31" i="53"/>
  <c r="Z31" i="53"/>
  <c r="Y31" i="53"/>
  <c r="X31" i="53"/>
  <c r="W31" i="53"/>
  <c r="V31" i="53"/>
  <c r="U31" i="53"/>
  <c r="T31" i="53"/>
  <c r="S31" i="53"/>
  <c r="R31" i="53"/>
  <c r="Q31" i="53"/>
  <c r="P31" i="53"/>
  <c r="O31" i="53"/>
  <c r="N31" i="53"/>
  <c r="M31" i="53"/>
  <c r="L31" i="53"/>
  <c r="K31" i="53"/>
  <c r="J31" i="53"/>
  <c r="I31" i="53"/>
  <c r="H31" i="53"/>
  <c r="G31" i="53"/>
  <c r="F31" i="53"/>
  <c r="E31" i="53"/>
  <c r="D31" i="53"/>
  <c r="C31" i="53"/>
  <c r="DW30" i="53"/>
  <c r="DV30" i="53"/>
  <c r="DU30" i="53"/>
  <c r="DT30" i="53"/>
  <c r="DS30" i="53"/>
  <c r="DR30" i="53"/>
  <c r="DQ30" i="53"/>
  <c r="DP30" i="53"/>
  <c r="DO30" i="53"/>
  <c r="DN30" i="53"/>
  <c r="DM30" i="53"/>
  <c r="DL30" i="53"/>
  <c r="DK30" i="53"/>
  <c r="DJ30" i="53"/>
  <c r="DI30" i="53"/>
  <c r="DH30" i="53"/>
  <c r="DG30" i="53"/>
  <c r="DF30" i="53"/>
  <c r="DE30" i="53"/>
  <c r="DD30" i="53"/>
  <c r="DC30" i="53"/>
  <c r="DB30" i="53"/>
  <c r="DA30" i="53"/>
  <c r="CZ30" i="53"/>
  <c r="CY30" i="53"/>
  <c r="CX30" i="53"/>
  <c r="CW30" i="53"/>
  <c r="CV30" i="53"/>
  <c r="CU30" i="53"/>
  <c r="CT30" i="53"/>
  <c r="CS30" i="53"/>
  <c r="CR30" i="53"/>
  <c r="CQ30" i="53"/>
  <c r="CP30" i="53"/>
  <c r="CO30" i="53"/>
  <c r="CN30" i="53"/>
  <c r="CM30" i="53"/>
  <c r="CL30" i="53"/>
  <c r="CK30" i="53"/>
  <c r="CJ30" i="53"/>
  <c r="CI30" i="53"/>
  <c r="CH30" i="53"/>
  <c r="CG30" i="53"/>
  <c r="CF30" i="53"/>
  <c r="CE30" i="53"/>
  <c r="CD30" i="53"/>
  <c r="CC30" i="53"/>
  <c r="CB30" i="53"/>
  <c r="CA30" i="53"/>
  <c r="BZ30" i="53"/>
  <c r="BY30" i="53"/>
  <c r="BX30" i="53"/>
  <c r="BW30" i="53"/>
  <c r="BV30" i="53"/>
  <c r="BU30" i="53"/>
  <c r="BT30" i="53"/>
  <c r="BS30" i="53"/>
  <c r="BR30" i="53"/>
  <c r="BQ30" i="53"/>
  <c r="BP30" i="53"/>
  <c r="BO30" i="53"/>
  <c r="BN30" i="53"/>
  <c r="BM30" i="53"/>
  <c r="BL30" i="53"/>
  <c r="BK30" i="53"/>
  <c r="BJ30" i="53"/>
  <c r="BI30" i="53"/>
  <c r="BH30" i="53"/>
  <c r="BG30" i="53"/>
  <c r="BF30" i="53"/>
  <c r="BE30" i="53"/>
  <c r="BD30" i="53"/>
  <c r="BC30" i="53"/>
  <c r="BB30" i="53"/>
  <c r="BA30" i="53"/>
  <c r="AZ30" i="53"/>
  <c r="AY30" i="53"/>
  <c r="AX30" i="53"/>
  <c r="AW30" i="53"/>
  <c r="AV30" i="53"/>
  <c r="AU30" i="53"/>
  <c r="AT30" i="53"/>
  <c r="AS30" i="53"/>
  <c r="AR30" i="53"/>
  <c r="AQ30" i="53"/>
  <c r="AP30" i="53"/>
  <c r="AO30" i="53"/>
  <c r="AN30" i="53"/>
  <c r="AM30" i="53"/>
  <c r="AL30" i="53"/>
  <c r="AK30" i="53"/>
  <c r="AJ30" i="53"/>
  <c r="AI30" i="53"/>
  <c r="AH30" i="53"/>
  <c r="AG30" i="53"/>
  <c r="AF30" i="53"/>
  <c r="AE30" i="53"/>
  <c r="AD30" i="53"/>
  <c r="AC30" i="53"/>
  <c r="AB30" i="53"/>
  <c r="AA30" i="53"/>
  <c r="Z30" i="53"/>
  <c r="Y30" i="53"/>
  <c r="X30" i="53"/>
  <c r="W30" i="53"/>
  <c r="V30" i="53"/>
  <c r="U30" i="53"/>
  <c r="T30" i="53"/>
  <c r="S30" i="53"/>
  <c r="R30" i="53"/>
  <c r="Q30" i="53"/>
  <c r="P30" i="53"/>
  <c r="O30" i="53"/>
  <c r="N30" i="53"/>
  <c r="M30" i="53"/>
  <c r="L30" i="53"/>
  <c r="K30" i="53"/>
  <c r="J30" i="53"/>
  <c r="I30" i="53"/>
  <c r="H30" i="53"/>
  <c r="G30" i="53"/>
  <c r="F30" i="53"/>
  <c r="E30" i="53"/>
  <c r="D30" i="53"/>
  <c r="C30" i="53"/>
  <c r="DW29" i="53"/>
  <c r="DV29" i="53"/>
  <c r="DU29" i="53"/>
  <c r="DT29" i="53"/>
  <c r="DS29" i="53"/>
  <c r="DR29" i="53"/>
  <c r="DQ29" i="53"/>
  <c r="DP29" i="53"/>
  <c r="DO29" i="53"/>
  <c r="DN29" i="53"/>
  <c r="DM29" i="53"/>
  <c r="DL29" i="53"/>
  <c r="DK29" i="53"/>
  <c r="DJ29" i="53"/>
  <c r="DI29" i="53"/>
  <c r="DH29" i="53"/>
  <c r="DG29" i="53"/>
  <c r="DF29" i="53"/>
  <c r="DE29" i="53"/>
  <c r="DD29" i="53"/>
  <c r="DC29" i="53"/>
  <c r="DB29" i="53"/>
  <c r="DA29" i="53"/>
  <c r="CZ29" i="53"/>
  <c r="CY29" i="53"/>
  <c r="CX29" i="53"/>
  <c r="CW29" i="53"/>
  <c r="CV29" i="53"/>
  <c r="CU29" i="53"/>
  <c r="CT29" i="53"/>
  <c r="CS29" i="53"/>
  <c r="CR29" i="53"/>
  <c r="CQ29" i="53"/>
  <c r="CP29" i="53"/>
  <c r="CO29" i="53"/>
  <c r="CN29" i="53"/>
  <c r="CM29" i="53"/>
  <c r="CL29" i="53"/>
  <c r="CK29" i="53"/>
  <c r="CJ29" i="53"/>
  <c r="CI29" i="53"/>
  <c r="CH29" i="53"/>
  <c r="CG29" i="53"/>
  <c r="CF29" i="53"/>
  <c r="CE29" i="53"/>
  <c r="CD29" i="53"/>
  <c r="CC29" i="53"/>
  <c r="CB29" i="53"/>
  <c r="CA29" i="53"/>
  <c r="BZ29" i="53"/>
  <c r="BY29" i="53"/>
  <c r="BX29" i="53"/>
  <c r="BW29" i="53"/>
  <c r="BV29" i="53"/>
  <c r="BU29" i="53"/>
  <c r="BT29" i="53"/>
  <c r="BS29" i="53"/>
  <c r="BR29" i="53"/>
  <c r="BQ29" i="53"/>
  <c r="BP29" i="53"/>
  <c r="BO29" i="53"/>
  <c r="BN29" i="53"/>
  <c r="BM29" i="53"/>
  <c r="BL29" i="53"/>
  <c r="BK29" i="53"/>
  <c r="BJ29" i="53"/>
  <c r="BI29" i="53"/>
  <c r="BH29" i="53"/>
  <c r="BG29" i="53"/>
  <c r="BF29" i="53"/>
  <c r="BE29" i="53"/>
  <c r="BD29" i="53"/>
  <c r="BC29" i="53"/>
  <c r="BB29" i="53"/>
  <c r="BA29" i="53"/>
  <c r="AZ29" i="53"/>
  <c r="AY29" i="53"/>
  <c r="AX29" i="53"/>
  <c r="AW29" i="53"/>
  <c r="AV29" i="53"/>
  <c r="AU29" i="53"/>
  <c r="AT29" i="53"/>
  <c r="AS29" i="53"/>
  <c r="AR29" i="53"/>
  <c r="AQ29" i="53"/>
  <c r="AP29" i="53"/>
  <c r="AO29" i="53"/>
  <c r="AN29" i="53"/>
  <c r="AM29" i="53"/>
  <c r="AL29" i="53"/>
  <c r="AK29" i="53"/>
  <c r="AJ29" i="53"/>
  <c r="AI29" i="53"/>
  <c r="AH29" i="53"/>
  <c r="AG29" i="53"/>
  <c r="AF29" i="53"/>
  <c r="AE29" i="53"/>
  <c r="AD29" i="53"/>
  <c r="AC29" i="53"/>
  <c r="AB29" i="53"/>
  <c r="AA29" i="53"/>
  <c r="Z29" i="53"/>
  <c r="Y29" i="53"/>
  <c r="X29" i="53"/>
  <c r="W29" i="53"/>
  <c r="V29" i="53"/>
  <c r="U29" i="53"/>
  <c r="T29" i="53"/>
  <c r="S29" i="53"/>
  <c r="R29" i="53"/>
  <c r="Q29" i="53"/>
  <c r="P29" i="53"/>
  <c r="O29" i="53"/>
  <c r="N29" i="53"/>
  <c r="M29" i="53"/>
  <c r="L29" i="53"/>
  <c r="K29" i="53"/>
  <c r="J29" i="53"/>
  <c r="I29" i="53"/>
  <c r="H29" i="53"/>
  <c r="G29" i="53"/>
  <c r="F29" i="53"/>
  <c r="E29" i="53"/>
  <c r="D29" i="53"/>
  <c r="C29" i="53"/>
  <c r="B31" i="53"/>
  <c r="B30" i="53"/>
  <c r="B29" i="53"/>
  <c r="K13" i="52"/>
  <c r="K14" i="52" s="1"/>
  <c r="J13" i="52"/>
  <c r="J14" i="52" s="1"/>
  <c r="I13" i="52"/>
  <c r="I14" i="52" s="1"/>
  <c r="H13" i="52"/>
  <c r="H14" i="52" s="1"/>
  <c r="G13" i="52"/>
  <c r="G14" i="52" s="1"/>
  <c r="E13" i="52"/>
  <c r="D13" i="52"/>
  <c r="D14" i="52" s="1"/>
  <c r="C13" i="52"/>
  <c r="C14" i="52" s="1"/>
  <c r="M12" i="52"/>
  <c r="N12" i="52" s="1"/>
  <c r="L12" i="52"/>
  <c r="F12" i="52"/>
  <c r="M11" i="52"/>
  <c r="N11" i="52" s="1"/>
  <c r="L11" i="52"/>
  <c r="F11" i="52"/>
  <c r="M10" i="52"/>
  <c r="N10" i="52" s="1"/>
  <c r="L10" i="52"/>
  <c r="F10" i="52"/>
  <c r="M9" i="52"/>
  <c r="N9" i="52" s="1"/>
  <c r="L9" i="52"/>
  <c r="F9" i="52"/>
  <c r="M8" i="52"/>
  <c r="N8" i="52" s="1"/>
  <c r="L8" i="52"/>
  <c r="F8" i="52"/>
  <c r="M7" i="52"/>
  <c r="N7" i="52" s="1"/>
  <c r="L7" i="52"/>
  <c r="F7" i="52"/>
  <c r="M6" i="52"/>
  <c r="N6" i="52" s="1"/>
  <c r="L6" i="52"/>
  <c r="F6" i="52"/>
  <c r="M5" i="52"/>
  <c r="N5" i="52" s="1"/>
  <c r="L5" i="52"/>
  <c r="F5" i="52"/>
  <c r="M4" i="52"/>
  <c r="N4" i="52" s="1"/>
  <c r="L4" i="52"/>
  <c r="F4" i="52"/>
  <c r="CT15" i="50"/>
  <c r="DR25" i="49"/>
  <c r="DO25" i="49"/>
  <c r="DN25" i="49"/>
  <c r="DE25" i="49"/>
  <c r="DB25" i="49"/>
  <c r="DA25" i="49" s="1"/>
  <c r="CR25" i="49"/>
  <c r="CN25" i="49" s="1"/>
  <c r="CO25" i="49"/>
  <c r="CE25" i="49"/>
  <c r="CB25" i="49"/>
  <c r="CA25" i="49" s="1"/>
  <c r="BR25" i="49"/>
  <c r="BO25" i="49"/>
  <c r="BN25" i="49"/>
  <c r="BE25" i="49"/>
  <c r="BB25" i="49"/>
  <c r="BA25" i="49"/>
  <c r="AR25" i="49"/>
  <c r="R25" i="49" s="1"/>
  <c r="AO25" i="49"/>
  <c r="AE25" i="49"/>
  <c r="AB25" i="49"/>
  <c r="AA25" i="49" s="1"/>
  <c r="Y25" i="49"/>
  <c r="X25" i="49"/>
  <c r="W25" i="49"/>
  <c r="V25" i="49"/>
  <c r="U25" i="49"/>
  <c r="T25" i="49"/>
  <c r="S25" i="49"/>
  <c r="Q25" i="49"/>
  <c r="P25" i="49"/>
  <c r="O25" i="49"/>
  <c r="DR24" i="49"/>
  <c r="DO24" i="49"/>
  <c r="DN24" i="49"/>
  <c r="DE24" i="49"/>
  <c r="DB24" i="49"/>
  <c r="DA24" i="49"/>
  <c r="CR24" i="49"/>
  <c r="CN24" i="49" s="1"/>
  <c r="CO24" i="49"/>
  <c r="CE24" i="49"/>
  <c r="CB24" i="49"/>
  <c r="CA24" i="49" s="1"/>
  <c r="BR24" i="49"/>
  <c r="BO24" i="49"/>
  <c r="BN24" i="49"/>
  <c r="BE24" i="49"/>
  <c r="BB24" i="49"/>
  <c r="BA24" i="49"/>
  <c r="AR24" i="49"/>
  <c r="R24" i="49" s="1"/>
  <c r="AO24" i="49"/>
  <c r="AE24" i="49"/>
  <c r="AB24" i="49"/>
  <c r="AA24" i="49" s="1"/>
  <c r="Y24" i="49"/>
  <c r="X24" i="49"/>
  <c r="W24" i="49"/>
  <c r="V24" i="49"/>
  <c r="U24" i="49"/>
  <c r="T24" i="49"/>
  <c r="S24" i="49"/>
  <c r="Q24" i="49"/>
  <c r="P24" i="49"/>
  <c r="O24" i="49"/>
  <c r="DR23" i="49"/>
  <c r="DO23" i="49"/>
  <c r="DN23" i="49"/>
  <c r="DE23" i="49"/>
  <c r="DB23" i="49"/>
  <c r="DA23" i="49"/>
  <c r="CR23" i="49"/>
  <c r="CN23" i="49" s="1"/>
  <c r="CO23" i="49"/>
  <c r="CE23" i="49"/>
  <c r="CB23" i="49"/>
  <c r="CA23" i="49" s="1"/>
  <c r="BR23" i="49"/>
  <c r="BO23" i="49"/>
  <c r="BN23" i="49"/>
  <c r="BE23" i="49"/>
  <c r="BB23" i="49"/>
  <c r="BA23" i="49"/>
  <c r="AR23" i="49"/>
  <c r="R23" i="49" s="1"/>
  <c r="AO23" i="49"/>
  <c r="AE23" i="49"/>
  <c r="AB23" i="49"/>
  <c r="AA23" i="49" s="1"/>
  <c r="Y23" i="49"/>
  <c r="X23" i="49"/>
  <c r="W23" i="49"/>
  <c r="V23" i="49"/>
  <c r="U23" i="49"/>
  <c r="T23" i="49"/>
  <c r="S23" i="49"/>
  <c r="Q23" i="49"/>
  <c r="P23" i="49"/>
  <c r="O23" i="49"/>
  <c r="DR22" i="49"/>
  <c r="DO22" i="49"/>
  <c r="DN22" i="49"/>
  <c r="DE22" i="49"/>
  <c r="DB22" i="49"/>
  <c r="DA22" i="49"/>
  <c r="CR22" i="49"/>
  <c r="CN22" i="49" s="1"/>
  <c r="CO22" i="49"/>
  <c r="CE22" i="49"/>
  <c r="CB22" i="49"/>
  <c r="CA22" i="49" s="1"/>
  <c r="BR22" i="49"/>
  <c r="BO22" i="49"/>
  <c r="BN22" i="49"/>
  <c r="BE22" i="49"/>
  <c r="BB22" i="49"/>
  <c r="BA22" i="49"/>
  <c r="AR22" i="49"/>
  <c r="R22" i="49" s="1"/>
  <c r="AO22" i="49"/>
  <c r="AE22" i="49"/>
  <c r="AB22" i="49"/>
  <c r="AA22" i="49" s="1"/>
  <c r="Y22" i="49"/>
  <c r="X22" i="49"/>
  <c r="W22" i="49"/>
  <c r="V22" i="49"/>
  <c r="U22" i="49"/>
  <c r="T22" i="49"/>
  <c r="S22" i="49"/>
  <c r="Q22" i="49"/>
  <c r="P22" i="49"/>
  <c r="O22" i="49"/>
  <c r="DR21" i="49"/>
  <c r="DO21" i="49"/>
  <c r="DN21" i="49"/>
  <c r="DE21" i="49"/>
  <c r="DB21" i="49"/>
  <c r="DA21" i="49"/>
  <c r="CR21" i="49"/>
  <c r="CO21" i="49"/>
  <c r="CE21" i="49"/>
  <c r="CB21" i="49"/>
  <c r="CA21" i="49" s="1"/>
  <c r="BR21" i="49"/>
  <c r="BO21" i="49"/>
  <c r="BN21" i="49"/>
  <c r="BE21" i="49"/>
  <c r="BB21" i="49"/>
  <c r="O21" i="49" s="1"/>
  <c r="BA21" i="49"/>
  <c r="AR21" i="49"/>
  <c r="AN21" i="49" s="1"/>
  <c r="AO21" i="49"/>
  <c r="AE21" i="49"/>
  <c r="AB21" i="49"/>
  <c r="AA21" i="49" s="1"/>
  <c r="Z21" i="49"/>
  <c r="Y21" i="49"/>
  <c r="X21" i="49"/>
  <c r="W21" i="49"/>
  <c r="V21" i="49"/>
  <c r="U21" i="49"/>
  <c r="T21" i="49"/>
  <c r="S21" i="49"/>
  <c r="Q21" i="49"/>
  <c r="P21" i="49"/>
  <c r="DR20" i="49"/>
  <c r="DO20" i="49"/>
  <c r="DN20" i="49" s="1"/>
  <c r="DE20" i="49"/>
  <c r="DB20" i="49"/>
  <c r="DA20" i="49"/>
  <c r="CR20" i="49"/>
  <c r="CO20" i="49"/>
  <c r="CN20" i="49"/>
  <c r="CE20" i="49"/>
  <c r="CA20" i="49" s="1"/>
  <c r="CB20" i="49"/>
  <c r="BR20" i="49"/>
  <c r="BO20" i="49"/>
  <c r="BN20" i="49" s="1"/>
  <c r="BE20" i="49"/>
  <c r="BB20" i="49"/>
  <c r="O20" i="49" s="1"/>
  <c r="BA20" i="49"/>
  <c r="AR20" i="49"/>
  <c r="AO20" i="49"/>
  <c r="AN20" i="49"/>
  <c r="AE20" i="49"/>
  <c r="AA20" i="49" s="1"/>
  <c r="AB20" i="49"/>
  <c r="Z20" i="49"/>
  <c r="Y20" i="49"/>
  <c r="X20" i="49"/>
  <c r="W20" i="49"/>
  <c r="V20" i="49"/>
  <c r="U20" i="49"/>
  <c r="T20" i="49"/>
  <c r="S20" i="49"/>
  <c r="Q20" i="49"/>
  <c r="P20" i="49"/>
  <c r="DR19" i="49"/>
  <c r="DN19" i="49" s="1"/>
  <c r="DO19" i="49"/>
  <c r="DE19" i="49"/>
  <c r="DB19" i="49"/>
  <c r="DA19" i="49" s="1"/>
  <c r="CR19" i="49"/>
  <c r="CO19" i="49"/>
  <c r="CN19" i="49"/>
  <c r="CE19" i="49"/>
  <c r="CB19" i="49"/>
  <c r="CA19" i="49"/>
  <c r="BR19" i="49"/>
  <c r="BO19" i="49"/>
  <c r="BE19" i="49"/>
  <c r="BB19" i="49"/>
  <c r="BA19" i="49" s="1"/>
  <c r="AR19" i="49"/>
  <c r="AO19" i="49"/>
  <c r="AN19" i="49"/>
  <c r="AE19" i="49"/>
  <c r="AB19" i="49"/>
  <c r="AA19" i="49"/>
  <c r="Z19" i="49"/>
  <c r="Y19" i="49"/>
  <c r="X19" i="49"/>
  <c r="W19" i="49"/>
  <c r="V19" i="49"/>
  <c r="U19" i="49"/>
  <c r="T19" i="49"/>
  <c r="S19" i="49"/>
  <c r="R19" i="49"/>
  <c r="Q19" i="49"/>
  <c r="P19" i="49"/>
  <c r="DR18" i="49"/>
  <c r="DO18" i="49"/>
  <c r="DN18" i="49"/>
  <c r="DE18" i="49"/>
  <c r="DA18" i="49" s="1"/>
  <c r="DB18" i="49"/>
  <c r="CR18" i="49"/>
  <c r="CO18" i="49"/>
  <c r="CN18" i="49" s="1"/>
  <c r="CE18" i="49"/>
  <c r="CB18" i="49"/>
  <c r="CA18" i="49"/>
  <c r="BR18" i="49"/>
  <c r="BO18" i="49"/>
  <c r="BN18" i="49"/>
  <c r="BE18" i="49"/>
  <c r="BA18" i="49" s="1"/>
  <c r="BB18" i="49"/>
  <c r="AR18" i="49"/>
  <c r="R18" i="49" s="1"/>
  <c r="AO18" i="49"/>
  <c r="AN18" i="49" s="1"/>
  <c r="AE18" i="49"/>
  <c r="AB18" i="49"/>
  <c r="AA18" i="49"/>
  <c r="Z18" i="49"/>
  <c r="Y18" i="49"/>
  <c r="X18" i="49"/>
  <c r="W18" i="49"/>
  <c r="V18" i="49"/>
  <c r="U18" i="49"/>
  <c r="T18" i="49"/>
  <c r="S18" i="49"/>
  <c r="Q18" i="49"/>
  <c r="P18" i="49"/>
  <c r="O18" i="49"/>
  <c r="DR17" i="49"/>
  <c r="DO17" i="49"/>
  <c r="DN17" i="49"/>
  <c r="DE17" i="49"/>
  <c r="DB17" i="49"/>
  <c r="DA17" i="49"/>
  <c r="CR17" i="49"/>
  <c r="CN17" i="49" s="1"/>
  <c r="CO17" i="49"/>
  <c r="CE17" i="49"/>
  <c r="CB17" i="49"/>
  <c r="CA17" i="49" s="1"/>
  <c r="BR17" i="49"/>
  <c r="BO17" i="49"/>
  <c r="O17" i="49" s="1"/>
  <c r="BN17" i="49"/>
  <c r="BE17" i="49"/>
  <c r="BB17" i="49"/>
  <c r="BA17" i="49"/>
  <c r="AR17" i="49"/>
  <c r="AN17" i="49" s="1"/>
  <c r="N17" i="49" s="1"/>
  <c r="AO17" i="49"/>
  <c r="AE17" i="49"/>
  <c r="AB17" i="49"/>
  <c r="AA17" i="49" s="1"/>
  <c r="Z17" i="49"/>
  <c r="Y17" i="49"/>
  <c r="X17" i="49"/>
  <c r="W17" i="49"/>
  <c r="V17" i="49"/>
  <c r="U17" i="49"/>
  <c r="T17" i="49"/>
  <c r="S17" i="49"/>
  <c r="Q17" i="49"/>
  <c r="P17" i="49"/>
  <c r="DR16" i="49"/>
  <c r="DO16" i="49"/>
  <c r="DN16" i="49" s="1"/>
  <c r="DE16" i="49"/>
  <c r="DB16" i="49"/>
  <c r="DA16" i="49"/>
  <c r="CR16" i="49"/>
  <c r="CO16" i="49"/>
  <c r="CN16" i="49"/>
  <c r="CE16" i="49"/>
  <c r="CA16" i="49" s="1"/>
  <c r="CB16" i="49"/>
  <c r="BR16" i="49"/>
  <c r="BO16" i="49"/>
  <c r="BN16" i="49" s="1"/>
  <c r="BE16" i="49"/>
  <c r="BB16" i="49"/>
  <c r="O16" i="49" s="1"/>
  <c r="BA16" i="49"/>
  <c r="AR16" i="49"/>
  <c r="AO16" i="49"/>
  <c r="AN16" i="49"/>
  <c r="AE16" i="49"/>
  <c r="AA16" i="49" s="1"/>
  <c r="AB16" i="49"/>
  <c r="Z16" i="49"/>
  <c r="Y16" i="49"/>
  <c r="X16" i="49"/>
  <c r="W16" i="49"/>
  <c r="V16" i="49"/>
  <c r="U16" i="49"/>
  <c r="T16" i="49"/>
  <c r="S16" i="49"/>
  <c r="Q16" i="49"/>
  <c r="P16" i="49"/>
  <c r="DR15" i="49"/>
  <c r="DO15" i="49"/>
  <c r="DN15" i="49" s="1"/>
  <c r="DE15" i="49"/>
  <c r="DB15" i="49"/>
  <c r="DA15" i="49" s="1"/>
  <c r="CR15" i="49"/>
  <c r="CO15" i="49"/>
  <c r="CN15" i="49"/>
  <c r="CE15" i="49"/>
  <c r="CB15" i="49"/>
  <c r="CA15" i="49"/>
  <c r="BR15" i="49"/>
  <c r="BN15" i="49" s="1"/>
  <c r="BO15" i="49"/>
  <c r="BE15" i="49"/>
  <c r="BB15" i="49"/>
  <c r="BA15" i="49" s="1"/>
  <c r="AR15" i="49"/>
  <c r="AO15" i="49"/>
  <c r="AN15" i="49"/>
  <c r="AE15" i="49"/>
  <c r="AB15" i="49"/>
  <c r="AA15" i="49"/>
  <c r="Z15" i="49"/>
  <c r="Y15" i="49"/>
  <c r="X15" i="49"/>
  <c r="W15" i="49"/>
  <c r="V15" i="49"/>
  <c r="U15" i="49"/>
  <c r="T15" i="49"/>
  <c r="S15" i="49"/>
  <c r="R15" i="49"/>
  <c r="Q15" i="49"/>
  <c r="P15" i="49"/>
  <c r="DR14" i="49"/>
  <c r="DO14" i="49"/>
  <c r="DN14" i="49"/>
  <c r="DE14" i="49"/>
  <c r="DB14" i="49"/>
  <c r="DA14" i="49" s="1"/>
  <c r="CR14" i="49"/>
  <c r="CO14" i="49"/>
  <c r="CN14" i="49" s="1"/>
  <c r="CE14" i="49"/>
  <c r="CB14" i="49"/>
  <c r="CA14" i="49"/>
  <c r="BR14" i="49"/>
  <c r="BO14" i="49"/>
  <c r="BN14" i="49"/>
  <c r="BE14" i="49"/>
  <c r="BA14" i="49" s="1"/>
  <c r="BB14" i="49"/>
  <c r="AR14" i="49"/>
  <c r="R14" i="49" s="1"/>
  <c r="AO14" i="49"/>
  <c r="AN14" i="49" s="1"/>
  <c r="N14" i="49" s="1"/>
  <c r="AE14" i="49"/>
  <c r="AB14" i="49"/>
  <c r="AA14" i="49"/>
  <c r="Z14" i="49"/>
  <c r="Y14" i="49"/>
  <c r="X14" i="49"/>
  <c r="W14" i="49"/>
  <c r="V14" i="49"/>
  <c r="U14" i="49"/>
  <c r="T14" i="49"/>
  <c r="S14" i="49"/>
  <c r="Q14" i="49"/>
  <c r="P14" i="49"/>
  <c r="O14" i="49"/>
  <c r="DR13" i="49"/>
  <c r="DO13" i="49"/>
  <c r="DN13" i="49"/>
  <c r="DE13" i="49"/>
  <c r="DB13" i="49"/>
  <c r="DA13" i="49"/>
  <c r="CR13" i="49"/>
  <c r="CN13" i="49" s="1"/>
  <c r="CO13" i="49"/>
  <c r="CE13" i="49"/>
  <c r="CB13" i="49"/>
  <c r="CA13" i="49" s="1"/>
  <c r="BR13" i="49"/>
  <c r="BO13" i="49"/>
  <c r="BN13" i="49"/>
  <c r="BE13" i="49"/>
  <c r="BB13" i="49"/>
  <c r="BA13" i="49"/>
  <c r="AR13" i="49"/>
  <c r="AN13" i="49" s="1"/>
  <c r="AO13" i="49"/>
  <c r="AE13" i="49"/>
  <c r="AB13" i="49"/>
  <c r="AA13" i="49" s="1"/>
  <c r="Z13" i="49"/>
  <c r="Y13" i="49"/>
  <c r="X13" i="49"/>
  <c r="W13" i="49"/>
  <c r="V13" i="49"/>
  <c r="U13" i="49"/>
  <c r="T13" i="49"/>
  <c r="S13" i="49"/>
  <c r="Q13" i="49"/>
  <c r="P13" i="49"/>
  <c r="DR12" i="49"/>
  <c r="DO12" i="49"/>
  <c r="DN12" i="49" s="1"/>
  <c r="DE12" i="49"/>
  <c r="DB12" i="49"/>
  <c r="DA12" i="49"/>
  <c r="CR12" i="49"/>
  <c r="CO12" i="49"/>
  <c r="CN12" i="49"/>
  <c r="CE12" i="49"/>
  <c r="CA12" i="49" s="1"/>
  <c r="CB12" i="49"/>
  <c r="BR12" i="49"/>
  <c r="BO12" i="49"/>
  <c r="BN12" i="49" s="1"/>
  <c r="BE12" i="49"/>
  <c r="BB12" i="49"/>
  <c r="O12" i="49" s="1"/>
  <c r="BA12" i="49"/>
  <c r="AR12" i="49"/>
  <c r="AO12" i="49"/>
  <c r="AN12" i="49"/>
  <c r="AE12" i="49"/>
  <c r="AA12" i="49" s="1"/>
  <c r="AB12" i="49"/>
  <c r="Z12" i="49"/>
  <c r="Y12" i="49"/>
  <c r="X12" i="49"/>
  <c r="W12" i="49"/>
  <c r="V12" i="49"/>
  <c r="U12" i="49"/>
  <c r="T12" i="49"/>
  <c r="S12" i="49"/>
  <c r="Q12" i="49"/>
  <c r="P12" i="49"/>
  <c r="DR11" i="49"/>
  <c r="DN11" i="49" s="1"/>
  <c r="DO11" i="49"/>
  <c r="DE11" i="49"/>
  <c r="DB11" i="49"/>
  <c r="DA11" i="49" s="1"/>
  <c r="CR11" i="49"/>
  <c r="CO11" i="49"/>
  <c r="CN11" i="49"/>
  <c r="CE11" i="49"/>
  <c r="CB11" i="49"/>
  <c r="CA11" i="49"/>
  <c r="BR11" i="49"/>
  <c r="BN11" i="49" s="1"/>
  <c r="BO11" i="49"/>
  <c r="BE11" i="49"/>
  <c r="BB11" i="49"/>
  <c r="BA11" i="49" s="1"/>
  <c r="N11" i="49" s="1"/>
  <c r="AR11" i="49"/>
  <c r="AO11" i="49"/>
  <c r="AN11" i="49"/>
  <c r="AE11" i="49"/>
  <c r="AB11" i="49"/>
  <c r="AA11" i="49"/>
  <c r="Z11" i="49"/>
  <c r="Y11" i="49"/>
  <c r="X11" i="49"/>
  <c r="W11" i="49"/>
  <c r="V11" i="49"/>
  <c r="U11" i="49"/>
  <c r="T11" i="49"/>
  <c r="S11" i="49"/>
  <c r="R11" i="49"/>
  <c r="Q11" i="49"/>
  <c r="P11" i="49"/>
  <c r="DR10" i="49"/>
  <c r="DO10" i="49"/>
  <c r="DN10" i="49"/>
  <c r="DE10" i="49"/>
  <c r="DA10" i="49" s="1"/>
  <c r="DB10" i="49"/>
  <c r="CR10" i="49"/>
  <c r="CO10" i="49"/>
  <c r="CN10" i="49" s="1"/>
  <c r="CE10" i="49"/>
  <c r="CB10" i="49"/>
  <c r="CA10" i="49"/>
  <c r="BR10" i="49"/>
  <c r="BO10" i="49"/>
  <c r="BN10" i="49"/>
  <c r="BE10" i="49"/>
  <c r="BA10" i="49" s="1"/>
  <c r="BB10" i="49"/>
  <c r="AR10" i="49"/>
  <c r="R10" i="49" s="1"/>
  <c r="AO10" i="49"/>
  <c r="AN10" i="49" s="1"/>
  <c r="AE10" i="49"/>
  <c r="AB10" i="49"/>
  <c r="AA10" i="49"/>
  <c r="Z10" i="49"/>
  <c r="Y10" i="49"/>
  <c r="X10" i="49"/>
  <c r="W10" i="49"/>
  <c r="V10" i="49"/>
  <c r="U10" i="49"/>
  <c r="T10" i="49"/>
  <c r="S10" i="49"/>
  <c r="Q10" i="49"/>
  <c r="P10" i="49"/>
  <c r="O10" i="49"/>
  <c r="DR9" i="49"/>
  <c r="DO9" i="49"/>
  <c r="DN9" i="49"/>
  <c r="DE9" i="49"/>
  <c r="DB9" i="49"/>
  <c r="DA9" i="49"/>
  <c r="CR9" i="49"/>
  <c r="CN9" i="49" s="1"/>
  <c r="CO9" i="49"/>
  <c r="CE9" i="49"/>
  <c r="CB9" i="49"/>
  <c r="CA9" i="49" s="1"/>
  <c r="BR9" i="49"/>
  <c r="BO9" i="49"/>
  <c r="O9" i="49" s="1"/>
  <c r="BN9" i="49"/>
  <c r="BE9" i="49"/>
  <c r="BB9" i="49"/>
  <c r="BA9" i="49"/>
  <c r="AR9" i="49"/>
  <c r="AO9" i="49"/>
  <c r="AE9" i="49"/>
  <c r="AB9" i="49"/>
  <c r="AA9" i="49" s="1"/>
  <c r="Z9" i="49"/>
  <c r="Y9" i="49"/>
  <c r="X9" i="49"/>
  <c r="W9" i="49"/>
  <c r="V9" i="49"/>
  <c r="U9" i="49"/>
  <c r="T9" i="49"/>
  <c r="S9" i="49"/>
  <c r="Q9" i="49"/>
  <c r="P9" i="49"/>
  <c r="DR8" i="49"/>
  <c r="DO8" i="49"/>
  <c r="DN8" i="49" s="1"/>
  <c r="DE8" i="49"/>
  <c r="DB8" i="49"/>
  <c r="DA8" i="49"/>
  <c r="CR8" i="49"/>
  <c r="CO8" i="49"/>
  <c r="CN8" i="49"/>
  <c r="CE8" i="49"/>
  <c r="CB8" i="49"/>
  <c r="BR8" i="49"/>
  <c r="BO8" i="49"/>
  <c r="BN8" i="49" s="1"/>
  <c r="BE8" i="49"/>
  <c r="BB8" i="49"/>
  <c r="O8" i="49" s="1"/>
  <c r="BA8" i="49"/>
  <c r="AR8" i="49"/>
  <c r="AO8" i="49"/>
  <c r="AN8" i="49"/>
  <c r="AE8" i="49"/>
  <c r="AB8" i="49"/>
  <c r="Z8" i="49"/>
  <c r="Y8" i="49"/>
  <c r="X8" i="49"/>
  <c r="W8" i="49"/>
  <c r="V8" i="49"/>
  <c r="U8" i="49"/>
  <c r="T8" i="49"/>
  <c r="S8" i="49"/>
  <c r="Q8" i="49"/>
  <c r="P8" i="49"/>
  <c r="DR7" i="49"/>
  <c r="DO7" i="49"/>
  <c r="DE7" i="49"/>
  <c r="DB7" i="49"/>
  <c r="CR7" i="49"/>
  <c r="CO7" i="49"/>
  <c r="CN7" i="49"/>
  <c r="CE7" i="49"/>
  <c r="CB7" i="49"/>
  <c r="CA7" i="49"/>
  <c r="BR7" i="49"/>
  <c r="BO7" i="49"/>
  <c r="BN7" i="49" s="1"/>
  <c r="BE7" i="49"/>
  <c r="BB7" i="49"/>
  <c r="AR7" i="49"/>
  <c r="AO7" i="49"/>
  <c r="AN7" i="49"/>
  <c r="AE7" i="49"/>
  <c r="AB7" i="49"/>
  <c r="AA7" i="49"/>
  <c r="Z7" i="49"/>
  <c r="Y7" i="49"/>
  <c r="X7" i="49"/>
  <c r="W7" i="49"/>
  <c r="V7" i="49"/>
  <c r="U7" i="49"/>
  <c r="T7" i="49"/>
  <c r="S7" i="49"/>
  <c r="R7" i="49"/>
  <c r="Q7" i="49"/>
  <c r="P7" i="49"/>
  <c r="J60" i="48"/>
  <c r="I60" i="48"/>
  <c r="H60" i="48"/>
  <c r="G60" i="48"/>
  <c r="F60" i="48"/>
  <c r="E60" i="48"/>
  <c r="D60" i="48"/>
  <c r="C60" i="48"/>
  <c r="B60" i="48"/>
  <c r="J59" i="48"/>
  <c r="I59" i="48"/>
  <c r="H59" i="48"/>
  <c r="G59" i="48"/>
  <c r="F59" i="48"/>
  <c r="E59" i="48"/>
  <c r="D59" i="48"/>
  <c r="C59" i="48"/>
  <c r="B59" i="48"/>
  <c r="J58" i="48"/>
  <c r="I58" i="48"/>
  <c r="H58" i="48"/>
  <c r="G58" i="48"/>
  <c r="F58" i="48"/>
  <c r="E58" i="48"/>
  <c r="D58" i="48"/>
  <c r="C58" i="48"/>
  <c r="B58" i="48"/>
  <c r="K55" i="48"/>
  <c r="K54" i="48"/>
  <c r="K53" i="48"/>
  <c r="K52" i="48"/>
  <c r="K51" i="48"/>
  <c r="K50" i="48"/>
  <c r="K49" i="48"/>
  <c r="K48" i="48"/>
  <c r="K47" i="48"/>
  <c r="K46" i="48"/>
  <c r="K45" i="48"/>
  <c r="K44" i="48"/>
  <c r="K43" i="48"/>
  <c r="K42" i="48"/>
  <c r="K41" i="48"/>
  <c r="K40" i="48"/>
  <c r="K39" i="48"/>
  <c r="K38" i="48"/>
  <c r="K37" i="48"/>
  <c r="BU31" i="48"/>
  <c r="BT31" i="48"/>
  <c r="BS31" i="48"/>
  <c r="BR31" i="48"/>
  <c r="BQ31" i="48"/>
  <c r="BP31" i="48"/>
  <c r="BO31" i="48"/>
  <c r="BN31" i="48"/>
  <c r="BM31" i="48"/>
  <c r="BK31" i="48"/>
  <c r="BI31" i="48"/>
  <c r="BG31" i="48"/>
  <c r="BF31" i="48"/>
  <c r="BE31" i="48"/>
  <c r="BC31" i="48"/>
  <c r="BA31" i="48"/>
  <c r="AY31" i="48"/>
  <c r="AX31" i="48"/>
  <c r="AW31" i="48"/>
  <c r="AU31" i="48"/>
  <c r="AS31" i="48"/>
  <c r="AQ31" i="48"/>
  <c r="AP31" i="48"/>
  <c r="AO31" i="48"/>
  <c r="AM31" i="48"/>
  <c r="AK31" i="48"/>
  <c r="AI31" i="48"/>
  <c r="AH31" i="48"/>
  <c r="AG31" i="48"/>
  <c r="AE31" i="48"/>
  <c r="AC31" i="48"/>
  <c r="AA31" i="48"/>
  <c r="Z31" i="48"/>
  <c r="Y31" i="48"/>
  <c r="W31" i="48"/>
  <c r="U31" i="48"/>
  <c r="S31" i="48"/>
  <c r="R31" i="48"/>
  <c r="Q31" i="48"/>
  <c r="O31" i="48"/>
  <c r="M31" i="48"/>
  <c r="K31" i="48"/>
  <c r="J31" i="48"/>
  <c r="I31" i="48"/>
  <c r="G31" i="48"/>
  <c r="E31" i="48"/>
  <c r="C31" i="48"/>
  <c r="B31" i="48"/>
  <c r="BU30" i="48"/>
  <c r="BT30" i="48"/>
  <c r="BS30" i="48"/>
  <c r="BR30" i="48"/>
  <c r="BQ30" i="48"/>
  <c r="BP30" i="48"/>
  <c r="BO30" i="48"/>
  <c r="BN30" i="48"/>
  <c r="BM30" i="48"/>
  <c r="BK30" i="48"/>
  <c r="BI30" i="48"/>
  <c r="BG30" i="48"/>
  <c r="BF30" i="48"/>
  <c r="BE30" i="48"/>
  <c r="BC30" i="48"/>
  <c r="BA30" i="48"/>
  <c r="AY30" i="48"/>
  <c r="AX30" i="48"/>
  <c r="AW30" i="48"/>
  <c r="AU30" i="48"/>
  <c r="AS30" i="48"/>
  <c r="AQ30" i="48"/>
  <c r="AP30" i="48"/>
  <c r="AO30" i="48"/>
  <c r="AM30" i="48"/>
  <c r="AK30" i="48"/>
  <c r="AI30" i="48"/>
  <c r="AH30" i="48"/>
  <c r="AG30" i="48"/>
  <c r="AE30" i="48"/>
  <c r="AC30" i="48"/>
  <c r="AA30" i="48"/>
  <c r="Z30" i="48"/>
  <c r="Y30" i="48"/>
  <c r="W30" i="48"/>
  <c r="U30" i="48"/>
  <c r="S30" i="48"/>
  <c r="R30" i="48"/>
  <c r="Q30" i="48"/>
  <c r="O30" i="48"/>
  <c r="M30" i="48"/>
  <c r="K30" i="48"/>
  <c r="J30" i="48"/>
  <c r="I30" i="48"/>
  <c r="G30" i="48"/>
  <c r="E30" i="48"/>
  <c r="C30" i="48"/>
  <c r="B30" i="48"/>
  <c r="BU29" i="48"/>
  <c r="BT29" i="48"/>
  <c r="BS29" i="48"/>
  <c r="BR29" i="48"/>
  <c r="BQ29" i="48"/>
  <c r="BP29" i="48"/>
  <c r="BO29" i="48"/>
  <c r="BN29" i="48"/>
  <c r="BM29" i="48"/>
  <c r="BK29" i="48"/>
  <c r="BI29" i="48"/>
  <c r="BG29" i="48"/>
  <c r="BF29" i="48"/>
  <c r="BE29" i="48"/>
  <c r="BC29" i="48"/>
  <c r="BA29" i="48"/>
  <c r="AY29" i="48"/>
  <c r="AX29" i="48"/>
  <c r="AW29" i="48"/>
  <c r="AU29" i="48"/>
  <c r="AS29" i="48"/>
  <c r="AQ29" i="48"/>
  <c r="AP29" i="48"/>
  <c r="AO29" i="48"/>
  <c r="AM29" i="48"/>
  <c r="AK29" i="48"/>
  <c r="AI29" i="48"/>
  <c r="AH29" i="48"/>
  <c r="AG29" i="48"/>
  <c r="AE29" i="48"/>
  <c r="AC29" i="48"/>
  <c r="AA29" i="48"/>
  <c r="Z29" i="48"/>
  <c r="Y29" i="48"/>
  <c r="W29" i="48"/>
  <c r="U29" i="48"/>
  <c r="S29" i="48"/>
  <c r="R29" i="48"/>
  <c r="Q29" i="48"/>
  <c r="O29" i="48"/>
  <c r="M29" i="48"/>
  <c r="K29" i="48"/>
  <c r="J29" i="48"/>
  <c r="I29" i="48"/>
  <c r="G29" i="48"/>
  <c r="E29" i="48"/>
  <c r="C29" i="48"/>
  <c r="B29" i="48"/>
  <c r="BL26" i="48"/>
  <c r="BJ26" i="48"/>
  <c r="BH26" i="48"/>
  <c r="BD26" i="48"/>
  <c r="BB26" i="48"/>
  <c r="AZ26" i="48"/>
  <c r="AV26" i="48"/>
  <c r="AT26" i="48"/>
  <c r="AR26" i="48"/>
  <c r="AN26" i="48"/>
  <c r="AL26" i="48"/>
  <c r="AJ26" i="48"/>
  <c r="AF26" i="48"/>
  <c r="AD26" i="48"/>
  <c r="AB26" i="48"/>
  <c r="X26" i="48"/>
  <c r="V26" i="48"/>
  <c r="T26" i="48"/>
  <c r="P26" i="48"/>
  <c r="N26" i="48"/>
  <c r="L26" i="48"/>
  <c r="H26" i="48"/>
  <c r="F26" i="48"/>
  <c r="D26" i="48"/>
  <c r="BL25" i="48"/>
  <c r="BJ25" i="48"/>
  <c r="BH25" i="48"/>
  <c r="BD25" i="48"/>
  <c r="BB25" i="48"/>
  <c r="AZ25" i="48"/>
  <c r="AV25" i="48"/>
  <c r="AT25" i="48"/>
  <c r="AR25" i="48"/>
  <c r="AN25" i="48"/>
  <c r="AL25" i="48"/>
  <c r="AJ25" i="48"/>
  <c r="AF25" i="48"/>
  <c r="AD25" i="48"/>
  <c r="AB25" i="48"/>
  <c r="X25" i="48"/>
  <c r="V25" i="48"/>
  <c r="T25" i="48"/>
  <c r="P25" i="48"/>
  <c r="N25" i="48"/>
  <c r="L25" i="48"/>
  <c r="H25" i="48"/>
  <c r="F25" i="48"/>
  <c r="D25" i="48"/>
  <c r="BL24" i="48"/>
  <c r="BJ24" i="48"/>
  <c r="BH24" i="48"/>
  <c r="BD24" i="48"/>
  <c r="BB24" i="48"/>
  <c r="AZ24" i="48"/>
  <c r="AV24" i="48"/>
  <c r="AT24" i="48"/>
  <c r="AR24" i="48"/>
  <c r="AN24" i="48"/>
  <c r="AL24" i="48"/>
  <c r="AJ24" i="48"/>
  <c r="AF24" i="48"/>
  <c r="AD24" i="48"/>
  <c r="AB24" i="48"/>
  <c r="X24" i="48"/>
  <c r="V24" i="48"/>
  <c r="T24" i="48"/>
  <c r="P24" i="48"/>
  <c r="N24" i="48"/>
  <c r="L24" i="48"/>
  <c r="H24" i="48"/>
  <c r="F24" i="48"/>
  <c r="D24" i="48"/>
  <c r="BL23" i="48"/>
  <c r="BJ23" i="48"/>
  <c r="BH23" i="48"/>
  <c r="BD23" i="48"/>
  <c r="BB23" i="48"/>
  <c r="AZ23" i="48"/>
  <c r="AV23" i="48"/>
  <c r="AT23" i="48"/>
  <c r="AR23" i="48"/>
  <c r="AN23" i="48"/>
  <c r="AL23" i="48"/>
  <c r="AJ23" i="48"/>
  <c r="AF23" i="48"/>
  <c r="AD23" i="48"/>
  <c r="AB23" i="48"/>
  <c r="X23" i="48"/>
  <c r="V23" i="48"/>
  <c r="T23" i="48"/>
  <c r="P23" i="48"/>
  <c r="N23" i="48"/>
  <c r="L23" i="48"/>
  <c r="H23" i="48"/>
  <c r="F23" i="48"/>
  <c r="D23" i="48"/>
  <c r="BL22" i="48"/>
  <c r="BJ22" i="48"/>
  <c r="BH22" i="48"/>
  <c r="BD22" i="48"/>
  <c r="BB22" i="48"/>
  <c r="AZ22" i="48"/>
  <c r="AV22" i="48"/>
  <c r="AT22" i="48"/>
  <c r="AR22" i="48"/>
  <c r="AN22" i="48"/>
  <c r="AL22" i="48"/>
  <c r="AJ22" i="48"/>
  <c r="AF22" i="48"/>
  <c r="AD22" i="48"/>
  <c r="AB22" i="48"/>
  <c r="X22" i="48"/>
  <c r="V22" i="48"/>
  <c r="T22" i="48"/>
  <c r="P22" i="48"/>
  <c r="N22" i="48"/>
  <c r="L22" i="48"/>
  <c r="H22" i="48"/>
  <c r="F22" i="48"/>
  <c r="D22" i="48"/>
  <c r="BL21" i="48"/>
  <c r="BJ21" i="48"/>
  <c r="BH21" i="48"/>
  <c r="BD21" i="48"/>
  <c r="BB21" i="48"/>
  <c r="AZ21" i="48"/>
  <c r="AV21" i="48"/>
  <c r="AT21" i="48"/>
  <c r="AR21" i="48"/>
  <c r="AN21" i="48"/>
  <c r="AL21" i="48"/>
  <c r="AJ21" i="48"/>
  <c r="AF21" i="48"/>
  <c r="AD21" i="48"/>
  <c r="AB21" i="48"/>
  <c r="X21" i="48"/>
  <c r="V21" i="48"/>
  <c r="T21" i="48"/>
  <c r="P21" i="48"/>
  <c r="N21" i="48"/>
  <c r="L21" i="48"/>
  <c r="H21" i="48"/>
  <c r="F21" i="48"/>
  <c r="D21" i="48"/>
  <c r="BL20" i="48"/>
  <c r="BJ20" i="48"/>
  <c r="BH20" i="48"/>
  <c r="BD20" i="48"/>
  <c r="BB20" i="48"/>
  <c r="AZ20" i="48"/>
  <c r="AV20" i="48"/>
  <c r="AT20" i="48"/>
  <c r="AR20" i="48"/>
  <c r="AN20" i="48"/>
  <c r="AL20" i="48"/>
  <c r="AJ20" i="48"/>
  <c r="AF20" i="48"/>
  <c r="AD20" i="48"/>
  <c r="AB20" i="48"/>
  <c r="X20" i="48"/>
  <c r="V20" i="48"/>
  <c r="T20" i="48"/>
  <c r="P20" i="48"/>
  <c r="N20" i="48"/>
  <c r="L20" i="48"/>
  <c r="H20" i="48"/>
  <c r="F20" i="48"/>
  <c r="D20" i="48"/>
  <c r="BL19" i="48"/>
  <c r="BJ19" i="48"/>
  <c r="BH19" i="48"/>
  <c r="BD19" i="48"/>
  <c r="BB19" i="48"/>
  <c r="AZ19" i="48"/>
  <c r="AV19" i="48"/>
  <c r="AT19" i="48"/>
  <c r="AR19" i="48"/>
  <c r="AN19" i="48"/>
  <c r="AL19" i="48"/>
  <c r="AJ19" i="48"/>
  <c r="AF19" i="48"/>
  <c r="AD19" i="48"/>
  <c r="AB19" i="48"/>
  <c r="X19" i="48"/>
  <c r="V19" i="48"/>
  <c r="T19" i="48"/>
  <c r="P19" i="48"/>
  <c r="N19" i="48"/>
  <c r="L19" i="48"/>
  <c r="H19" i="48"/>
  <c r="F19" i="48"/>
  <c r="D19" i="48"/>
  <c r="BL18" i="48"/>
  <c r="BJ18" i="48"/>
  <c r="BH18" i="48"/>
  <c r="BD18" i="48"/>
  <c r="BB18" i="48"/>
  <c r="AZ18" i="48"/>
  <c r="AV18" i="48"/>
  <c r="AT18" i="48"/>
  <c r="AR18" i="48"/>
  <c r="AN18" i="48"/>
  <c r="AL18" i="48"/>
  <c r="AJ18" i="48"/>
  <c r="AF18" i="48"/>
  <c r="AD18" i="48"/>
  <c r="AB18" i="48"/>
  <c r="X18" i="48"/>
  <c r="V18" i="48"/>
  <c r="T18" i="48"/>
  <c r="P18" i="48"/>
  <c r="N18" i="48"/>
  <c r="L18" i="48"/>
  <c r="H18" i="48"/>
  <c r="F18" i="48"/>
  <c r="D18" i="48"/>
  <c r="BL17" i="48"/>
  <c r="BJ17" i="48"/>
  <c r="BH17" i="48"/>
  <c r="BD17" i="48"/>
  <c r="BB17" i="48"/>
  <c r="AZ17" i="48"/>
  <c r="AV17" i="48"/>
  <c r="AT17" i="48"/>
  <c r="AR17" i="48"/>
  <c r="AN17" i="48"/>
  <c r="AL17" i="48"/>
  <c r="AJ17" i="48"/>
  <c r="AF17" i="48"/>
  <c r="AD17" i="48"/>
  <c r="AB17" i="48"/>
  <c r="X17" i="48"/>
  <c r="V17" i="48"/>
  <c r="T17" i="48"/>
  <c r="P17" i="48"/>
  <c r="N17" i="48"/>
  <c r="L17" i="48"/>
  <c r="H17" i="48"/>
  <c r="F17" i="48"/>
  <c r="D17" i="48"/>
  <c r="BL16" i="48"/>
  <c r="BJ16" i="48"/>
  <c r="BH16" i="48"/>
  <c r="BD16" i="48"/>
  <c r="BB16" i="48"/>
  <c r="AZ16" i="48"/>
  <c r="AV16" i="48"/>
  <c r="AT16" i="48"/>
  <c r="AR16" i="48"/>
  <c r="AN16" i="48"/>
  <c r="AL16" i="48"/>
  <c r="AJ16" i="48"/>
  <c r="AF16" i="48"/>
  <c r="AD16" i="48"/>
  <c r="AB16" i="48"/>
  <c r="X16" i="48"/>
  <c r="V16" i="48"/>
  <c r="T16" i="48"/>
  <c r="P16" i="48"/>
  <c r="N16" i="48"/>
  <c r="L16" i="48"/>
  <c r="H16" i="48"/>
  <c r="F16" i="48"/>
  <c r="D16" i="48"/>
  <c r="BL15" i="48"/>
  <c r="BJ15" i="48"/>
  <c r="BH15" i="48"/>
  <c r="BD15" i="48"/>
  <c r="BB15" i="48"/>
  <c r="AZ15" i="48"/>
  <c r="AV15" i="48"/>
  <c r="AT15" i="48"/>
  <c r="AR15" i="48"/>
  <c r="AN15" i="48"/>
  <c r="AL15" i="48"/>
  <c r="AJ15" i="48"/>
  <c r="AF15" i="48"/>
  <c r="AD15" i="48"/>
  <c r="AB15" i="48"/>
  <c r="X15" i="48"/>
  <c r="V15" i="48"/>
  <c r="T15" i="48"/>
  <c r="P15" i="48"/>
  <c r="N15" i="48"/>
  <c r="L15" i="48"/>
  <c r="H15" i="48"/>
  <c r="F15" i="48"/>
  <c r="D15" i="48"/>
  <c r="BL14" i="48"/>
  <c r="BJ14" i="48"/>
  <c r="BH14" i="48"/>
  <c r="BD14" i="48"/>
  <c r="BB14" i="48"/>
  <c r="AZ14" i="48"/>
  <c r="AV14" i="48"/>
  <c r="AT14" i="48"/>
  <c r="AR14" i="48"/>
  <c r="AN14" i="48"/>
  <c r="AL14" i="48"/>
  <c r="AJ14" i="48"/>
  <c r="AF14" i="48"/>
  <c r="AD14" i="48"/>
  <c r="AB14" i="48"/>
  <c r="X14" i="48"/>
  <c r="V14" i="48"/>
  <c r="T14" i="48"/>
  <c r="P14" i="48"/>
  <c r="N14" i="48"/>
  <c r="L14" i="48"/>
  <c r="H14" i="48"/>
  <c r="F14" i="48"/>
  <c r="D14" i="48"/>
  <c r="BL13" i="48"/>
  <c r="BJ13" i="48"/>
  <c r="BH13" i="48"/>
  <c r="BD13" i="48"/>
  <c r="BB13" i="48"/>
  <c r="AZ13" i="48"/>
  <c r="AV13" i="48"/>
  <c r="AT13" i="48"/>
  <c r="AR13" i="48"/>
  <c r="AN13" i="48"/>
  <c r="AL13" i="48"/>
  <c r="AJ13" i="48"/>
  <c r="AF13" i="48"/>
  <c r="AD13" i="48"/>
  <c r="AB13" i="48"/>
  <c r="X13" i="48"/>
  <c r="V13" i="48"/>
  <c r="T13" i="48"/>
  <c r="P13" i="48"/>
  <c r="N13" i="48"/>
  <c r="L13" i="48"/>
  <c r="H13" i="48"/>
  <c r="F13" i="48"/>
  <c r="D13" i="48"/>
  <c r="BL12" i="48"/>
  <c r="BJ12" i="48"/>
  <c r="BH12" i="48"/>
  <c r="BD12" i="48"/>
  <c r="BB12" i="48"/>
  <c r="AZ12" i="48"/>
  <c r="AV12" i="48"/>
  <c r="AT12" i="48"/>
  <c r="AR12" i="48"/>
  <c r="AN12" i="48"/>
  <c r="AL12" i="48"/>
  <c r="AJ12" i="48"/>
  <c r="AF12" i="48"/>
  <c r="AD12" i="48"/>
  <c r="AB12" i="48"/>
  <c r="X12" i="48"/>
  <c r="V12" i="48"/>
  <c r="T12" i="48"/>
  <c r="P12" i="48"/>
  <c r="N12" i="48"/>
  <c r="L12" i="48"/>
  <c r="H12" i="48"/>
  <c r="F12" i="48"/>
  <c r="D12" i="48"/>
  <c r="BL11" i="48"/>
  <c r="BJ11" i="48"/>
  <c r="BH11" i="48"/>
  <c r="BD11" i="48"/>
  <c r="BB11" i="48"/>
  <c r="AZ11" i="48"/>
  <c r="AV11" i="48"/>
  <c r="AT11" i="48"/>
  <c r="AR11" i="48"/>
  <c r="AN11" i="48"/>
  <c r="AL11" i="48"/>
  <c r="AJ11" i="48"/>
  <c r="AF11" i="48"/>
  <c r="AD11" i="48"/>
  <c r="AB11" i="48"/>
  <c r="X11" i="48"/>
  <c r="V11" i="48"/>
  <c r="T11" i="48"/>
  <c r="P11" i="48"/>
  <c r="N11" i="48"/>
  <c r="L11" i="48"/>
  <c r="H11" i="48"/>
  <c r="F11" i="48"/>
  <c r="D11" i="48"/>
  <c r="BL10" i="48"/>
  <c r="BJ10" i="48"/>
  <c r="BH10" i="48"/>
  <c r="BD10" i="48"/>
  <c r="BB10" i="48"/>
  <c r="AZ10" i="48"/>
  <c r="AV10" i="48"/>
  <c r="AT10" i="48"/>
  <c r="AR10" i="48"/>
  <c r="AN10" i="48"/>
  <c r="AL10" i="48"/>
  <c r="AJ10" i="48"/>
  <c r="AF10" i="48"/>
  <c r="AD10" i="48"/>
  <c r="AB10" i="48"/>
  <c r="X10" i="48"/>
  <c r="V10" i="48"/>
  <c r="T10" i="48"/>
  <c r="P10" i="48"/>
  <c r="N10" i="48"/>
  <c r="L10" i="48"/>
  <c r="H10" i="48"/>
  <c r="F10" i="48"/>
  <c r="D10" i="48"/>
  <c r="BL9" i="48"/>
  <c r="BJ9" i="48"/>
  <c r="BH9" i="48"/>
  <c r="BD9" i="48"/>
  <c r="BB9" i="48"/>
  <c r="AZ9" i="48"/>
  <c r="AV9" i="48"/>
  <c r="AT9" i="48"/>
  <c r="AR9" i="48"/>
  <c r="AN9" i="48"/>
  <c r="AL9" i="48"/>
  <c r="AJ9" i="48"/>
  <c r="AF9" i="48"/>
  <c r="AD9" i="48"/>
  <c r="AB9" i="48"/>
  <c r="X9" i="48"/>
  <c r="V9" i="48"/>
  <c r="T9" i="48"/>
  <c r="P9" i="48"/>
  <c r="N9" i="48"/>
  <c r="L9" i="48"/>
  <c r="H9" i="48"/>
  <c r="F9" i="48"/>
  <c r="D9" i="48"/>
  <c r="BL8" i="48"/>
  <c r="BJ8" i="48"/>
  <c r="BH8" i="48"/>
  <c r="BD8" i="48"/>
  <c r="BB8" i="48"/>
  <c r="AZ8" i="48"/>
  <c r="AV8" i="48"/>
  <c r="AT8" i="48"/>
  <c r="AR8" i="48"/>
  <c r="AN8" i="48"/>
  <c r="AL8" i="48"/>
  <c r="AJ8" i="48"/>
  <c r="AF8" i="48"/>
  <c r="AD8" i="48"/>
  <c r="AB8" i="48"/>
  <c r="X8" i="48"/>
  <c r="V8" i="48"/>
  <c r="T8" i="48"/>
  <c r="P8" i="48"/>
  <c r="N8" i="48"/>
  <c r="L8" i="48"/>
  <c r="H8" i="48"/>
  <c r="F8" i="48"/>
  <c r="D8" i="48"/>
  <c r="BL7" i="48"/>
  <c r="BJ7" i="48"/>
  <c r="BH7" i="48"/>
  <c r="BD7" i="48"/>
  <c r="BB7" i="48"/>
  <c r="AZ7" i="48"/>
  <c r="AV7" i="48"/>
  <c r="AT7" i="48"/>
  <c r="AR7" i="48"/>
  <c r="AN7" i="48"/>
  <c r="AL7" i="48"/>
  <c r="AJ7" i="48"/>
  <c r="AF7" i="48"/>
  <c r="AD7" i="48"/>
  <c r="AB7" i="48"/>
  <c r="X7" i="48"/>
  <c r="V7" i="48"/>
  <c r="T7" i="48"/>
  <c r="P7" i="48"/>
  <c r="N7" i="48"/>
  <c r="L7" i="48"/>
  <c r="H7" i="48"/>
  <c r="F7" i="48"/>
  <c r="D7" i="48"/>
  <c r="Y31" i="47"/>
  <c r="W31" i="47"/>
  <c r="V31" i="47"/>
  <c r="T31" i="47"/>
  <c r="R31" i="47"/>
  <c r="Q31" i="47"/>
  <c r="O31" i="47"/>
  <c r="P31" i="47" s="1"/>
  <c r="M31" i="47"/>
  <c r="L31" i="47"/>
  <c r="J31" i="47"/>
  <c r="H31" i="47"/>
  <c r="G31" i="47"/>
  <c r="K31" i="47" s="1"/>
  <c r="E31" i="47"/>
  <c r="C31" i="47"/>
  <c r="B31" i="47"/>
  <c r="F31" i="47" s="1"/>
  <c r="Y30" i="47"/>
  <c r="Z30" i="47" s="1"/>
  <c r="W30" i="47"/>
  <c r="X30" i="47" s="1"/>
  <c r="V30" i="47"/>
  <c r="T30" i="47"/>
  <c r="U30" i="47" s="1"/>
  <c r="R30" i="47"/>
  <c r="Q30" i="47"/>
  <c r="O30" i="47"/>
  <c r="M30" i="47"/>
  <c r="L30" i="47"/>
  <c r="P30" i="47" s="1"/>
  <c r="J30" i="47"/>
  <c r="H30" i="47"/>
  <c r="G30" i="47"/>
  <c r="K30" i="47" s="1"/>
  <c r="E30" i="47"/>
  <c r="C30" i="47"/>
  <c r="B30" i="47"/>
  <c r="Y29" i="47"/>
  <c r="Z29" i="47" s="1"/>
  <c r="W29" i="47"/>
  <c r="V29" i="47"/>
  <c r="T29" i="47"/>
  <c r="R29" i="47"/>
  <c r="Q29" i="47"/>
  <c r="O29" i="47"/>
  <c r="M29" i="47"/>
  <c r="L29" i="47"/>
  <c r="P29" i="47" s="1"/>
  <c r="J29" i="47"/>
  <c r="H29" i="47"/>
  <c r="I29" i="47" s="1"/>
  <c r="G29" i="47"/>
  <c r="E29" i="47"/>
  <c r="C29" i="47"/>
  <c r="B29" i="47"/>
  <c r="Y28" i="47"/>
  <c r="W28" i="47"/>
  <c r="V28" i="47"/>
  <c r="T28" i="47"/>
  <c r="R28" i="47"/>
  <c r="Q28" i="47"/>
  <c r="O28" i="47"/>
  <c r="M28" i="47"/>
  <c r="L28" i="47"/>
  <c r="J28" i="47"/>
  <c r="H28" i="47"/>
  <c r="I28" i="47" s="1"/>
  <c r="G28" i="47"/>
  <c r="E28" i="47"/>
  <c r="C28" i="47"/>
  <c r="B28" i="47"/>
  <c r="K6" i="46"/>
  <c r="L6" i="46" s="1"/>
  <c r="E6" i="46"/>
  <c r="K5" i="46"/>
  <c r="L5" i="46" s="1"/>
  <c r="E5" i="46"/>
  <c r="M87" i="43"/>
  <c r="L87" i="43"/>
  <c r="K87" i="43"/>
  <c r="J87" i="43"/>
  <c r="I87" i="43"/>
  <c r="H87" i="43"/>
  <c r="G87" i="43"/>
  <c r="F87" i="43"/>
  <c r="E87" i="43"/>
  <c r="D87" i="43"/>
  <c r="C87" i="43"/>
  <c r="B87" i="43"/>
  <c r="M86" i="43"/>
  <c r="L86" i="43"/>
  <c r="K86" i="43"/>
  <c r="J86" i="43"/>
  <c r="I86" i="43"/>
  <c r="H86" i="43"/>
  <c r="G86" i="43"/>
  <c r="F86" i="43"/>
  <c r="E86" i="43"/>
  <c r="D86" i="43"/>
  <c r="C86" i="43"/>
  <c r="B86" i="43"/>
  <c r="M85" i="43"/>
  <c r="L85" i="43"/>
  <c r="K85" i="43"/>
  <c r="J85" i="43"/>
  <c r="I85" i="43"/>
  <c r="H85" i="43"/>
  <c r="G85" i="43"/>
  <c r="F85" i="43"/>
  <c r="E85" i="43"/>
  <c r="D85" i="43"/>
  <c r="C85" i="43"/>
  <c r="B85" i="43"/>
  <c r="M84" i="43"/>
  <c r="L84" i="43"/>
  <c r="K84" i="43"/>
  <c r="J84" i="43"/>
  <c r="I84" i="43"/>
  <c r="H84" i="43"/>
  <c r="G84" i="43"/>
  <c r="F84" i="43"/>
  <c r="E84" i="43"/>
  <c r="D84" i="43"/>
  <c r="C84" i="43"/>
  <c r="B84" i="43"/>
  <c r="M58" i="43"/>
  <c r="L58" i="43"/>
  <c r="K58" i="43"/>
  <c r="J58" i="43"/>
  <c r="I58" i="43"/>
  <c r="H58" i="43"/>
  <c r="G58" i="43"/>
  <c r="F58" i="43"/>
  <c r="E58" i="43"/>
  <c r="D58" i="43"/>
  <c r="C58" i="43"/>
  <c r="B58" i="43"/>
  <c r="M57" i="43"/>
  <c r="L57" i="43"/>
  <c r="K57" i="43"/>
  <c r="J57" i="43"/>
  <c r="I57" i="43"/>
  <c r="H57" i="43"/>
  <c r="G57" i="43"/>
  <c r="F57" i="43"/>
  <c r="E57" i="43"/>
  <c r="D57" i="43"/>
  <c r="C57" i="43"/>
  <c r="B57" i="43"/>
  <c r="M56" i="43"/>
  <c r="L56" i="43"/>
  <c r="K56" i="43"/>
  <c r="J56" i="43"/>
  <c r="I56" i="43"/>
  <c r="H56" i="43"/>
  <c r="G56" i="43"/>
  <c r="F56" i="43"/>
  <c r="E56" i="43"/>
  <c r="D56" i="43"/>
  <c r="C56" i="43"/>
  <c r="B56" i="43"/>
  <c r="M55" i="43"/>
  <c r="L55" i="43"/>
  <c r="K55" i="43"/>
  <c r="J55" i="43"/>
  <c r="I55" i="43"/>
  <c r="H55" i="43"/>
  <c r="G55" i="43"/>
  <c r="F55" i="43"/>
  <c r="E55" i="43"/>
  <c r="D55" i="43"/>
  <c r="C55" i="43"/>
  <c r="B55" i="43"/>
  <c r="M29" i="43"/>
  <c r="L29" i="43"/>
  <c r="K29" i="43"/>
  <c r="J29" i="43"/>
  <c r="I29" i="43"/>
  <c r="H29" i="43"/>
  <c r="G29" i="43"/>
  <c r="F29" i="43"/>
  <c r="E29" i="43"/>
  <c r="D29" i="43"/>
  <c r="C29" i="43"/>
  <c r="B29" i="43"/>
  <c r="M28" i="43"/>
  <c r="L28" i="43"/>
  <c r="K28" i="43"/>
  <c r="J28" i="43"/>
  <c r="I28" i="43"/>
  <c r="H28" i="43"/>
  <c r="G28" i="43"/>
  <c r="F28" i="43"/>
  <c r="E28" i="43"/>
  <c r="D28" i="43"/>
  <c r="C28" i="43"/>
  <c r="B28" i="43"/>
  <c r="M27" i="43"/>
  <c r="L27" i="43"/>
  <c r="K27" i="43"/>
  <c r="J27" i="43"/>
  <c r="I27" i="43"/>
  <c r="H27" i="43"/>
  <c r="G27" i="43"/>
  <c r="F27" i="43"/>
  <c r="E27" i="43"/>
  <c r="D27" i="43"/>
  <c r="C27" i="43"/>
  <c r="B27" i="43"/>
  <c r="M26" i="43"/>
  <c r="L26" i="43"/>
  <c r="K26" i="43"/>
  <c r="J26" i="43"/>
  <c r="I26" i="43"/>
  <c r="H26" i="43"/>
  <c r="G26" i="43"/>
  <c r="F26" i="43"/>
  <c r="E26" i="43"/>
  <c r="D26" i="43"/>
  <c r="C26" i="43"/>
  <c r="B26" i="43"/>
  <c r="GR23" i="41"/>
  <c r="GO23" i="41"/>
  <c r="GN23" i="41" s="1"/>
  <c r="GE23" i="41"/>
  <c r="GB23" i="41"/>
  <c r="GA23" i="41" s="1"/>
  <c r="FR23" i="41"/>
  <c r="FO23" i="41"/>
  <c r="FN23" i="41"/>
  <c r="FE23" i="41"/>
  <c r="FB23" i="41"/>
  <c r="ER23" i="41"/>
  <c r="EO23" i="41"/>
  <c r="EN23" i="41" s="1"/>
  <c r="EE23" i="41"/>
  <c r="EB23" i="41"/>
  <c r="EA23" i="41"/>
  <c r="DR23" i="41"/>
  <c r="DN23" i="41" s="1"/>
  <c r="DO23" i="41"/>
  <c r="DE23" i="41"/>
  <c r="DB23" i="41"/>
  <c r="CR23" i="41"/>
  <c r="CO23" i="41"/>
  <c r="CN23" i="41" s="1"/>
  <c r="CE23" i="41"/>
  <c r="CB23" i="41"/>
  <c r="CA23" i="41" s="1"/>
  <c r="BR23" i="41"/>
  <c r="BO23" i="41"/>
  <c r="BN23" i="41"/>
  <c r="BE23" i="41"/>
  <c r="BB23" i="41"/>
  <c r="AR23" i="41"/>
  <c r="AO23" i="41"/>
  <c r="AN23" i="41" s="1"/>
  <c r="AE23" i="41"/>
  <c r="AB23" i="41"/>
  <c r="AA23" i="41"/>
  <c r="R23" i="41"/>
  <c r="N23" i="41" s="1"/>
  <c r="O23" i="41"/>
  <c r="F23" i="41"/>
  <c r="C23" i="41"/>
  <c r="GR22" i="41"/>
  <c r="GO22" i="41"/>
  <c r="GN22" i="41" s="1"/>
  <c r="GE22" i="41"/>
  <c r="GB22" i="41"/>
  <c r="GA22" i="41" s="1"/>
  <c r="FR22" i="41"/>
  <c r="FO22" i="41"/>
  <c r="FN22" i="41"/>
  <c r="FE22" i="41"/>
  <c r="FB22" i="41"/>
  <c r="ER22" i="41"/>
  <c r="EO22" i="41"/>
  <c r="EN22" i="41" s="1"/>
  <c r="EE22" i="41"/>
  <c r="EB22" i="41"/>
  <c r="EA22" i="41"/>
  <c r="DR22" i="41"/>
  <c r="DN22" i="41" s="1"/>
  <c r="DO22" i="41"/>
  <c r="DE22" i="41"/>
  <c r="DB22" i="41"/>
  <c r="CR22" i="41"/>
  <c r="CO22" i="41"/>
  <c r="CN22" i="41" s="1"/>
  <c r="CE22" i="41"/>
  <c r="CB22" i="41"/>
  <c r="CA22" i="41" s="1"/>
  <c r="BR22" i="41"/>
  <c r="BO22" i="41"/>
  <c r="BN22" i="41"/>
  <c r="BE22" i="41"/>
  <c r="BB22" i="41"/>
  <c r="AR22" i="41"/>
  <c r="AO22" i="41"/>
  <c r="AN22" i="41" s="1"/>
  <c r="AE22" i="41"/>
  <c r="AB22" i="41"/>
  <c r="AA22" i="41"/>
  <c r="R22" i="41"/>
  <c r="N22" i="41" s="1"/>
  <c r="O22" i="41"/>
  <c r="F22" i="41"/>
  <c r="C22" i="41"/>
  <c r="GR21" i="41"/>
  <c r="GO21" i="41"/>
  <c r="GN21" i="41" s="1"/>
  <c r="GE21" i="41"/>
  <c r="GB21" i="41"/>
  <c r="GA21" i="41" s="1"/>
  <c r="FR21" i="41"/>
  <c r="FO21" i="41"/>
  <c r="FN21" i="41"/>
  <c r="FE21" i="41"/>
  <c r="FB21" i="41"/>
  <c r="ER21" i="41"/>
  <c r="EO21" i="41"/>
  <c r="EN21" i="41" s="1"/>
  <c r="EE21" i="41"/>
  <c r="EB21" i="41"/>
  <c r="EA21" i="41"/>
  <c r="DR21" i="41"/>
  <c r="DN21" i="41" s="1"/>
  <c r="DO21" i="41"/>
  <c r="DE21" i="41"/>
  <c r="DB21" i="41"/>
  <c r="CR21" i="41"/>
  <c r="CO21" i="41"/>
  <c r="CN21" i="41" s="1"/>
  <c r="CE21" i="41"/>
  <c r="CB21" i="41"/>
  <c r="CA21" i="41" s="1"/>
  <c r="BR21" i="41"/>
  <c r="BO21" i="41"/>
  <c r="BN21" i="41"/>
  <c r="BE21" i="41"/>
  <c r="BB21" i="41"/>
  <c r="AR21" i="41"/>
  <c r="AO21" i="41"/>
  <c r="AN21" i="41" s="1"/>
  <c r="AE21" i="41"/>
  <c r="AB21" i="41"/>
  <c r="AA21" i="41"/>
  <c r="R21" i="41"/>
  <c r="N21" i="41" s="1"/>
  <c r="O21" i="41"/>
  <c r="F21" i="41"/>
  <c r="C21" i="41"/>
  <c r="GR20" i="41"/>
  <c r="GO20" i="41"/>
  <c r="GN20" i="41" s="1"/>
  <c r="GE20" i="41"/>
  <c r="GB20" i="41"/>
  <c r="GA20" i="41" s="1"/>
  <c r="FR20" i="41"/>
  <c r="FO20" i="41"/>
  <c r="FN20" i="41"/>
  <c r="FE20" i="41"/>
  <c r="FB20" i="41"/>
  <c r="ER20" i="41"/>
  <c r="EO20" i="41"/>
  <c r="EN20" i="41" s="1"/>
  <c r="EE20" i="41"/>
  <c r="EB20" i="41"/>
  <c r="EA20" i="41"/>
  <c r="DR20" i="41"/>
  <c r="DN20" i="41" s="1"/>
  <c r="DO20" i="41"/>
  <c r="DE20" i="41"/>
  <c r="DB20" i="41"/>
  <c r="CR20" i="41"/>
  <c r="CO20" i="41"/>
  <c r="CN20" i="41" s="1"/>
  <c r="CE20" i="41"/>
  <c r="CB20" i="41"/>
  <c r="CA20" i="41" s="1"/>
  <c r="BR20" i="41"/>
  <c r="BO20" i="41"/>
  <c r="BN20" i="41"/>
  <c r="BE20" i="41"/>
  <c r="BB20" i="41"/>
  <c r="AR20" i="41"/>
  <c r="AO20" i="41"/>
  <c r="AN20" i="41" s="1"/>
  <c r="AE20" i="41"/>
  <c r="AB20" i="41"/>
  <c r="AA20" i="41"/>
  <c r="R20" i="41"/>
  <c r="N20" i="41" s="1"/>
  <c r="O20" i="41"/>
  <c r="F20" i="41"/>
  <c r="C20" i="41"/>
  <c r="GR19" i="41"/>
  <c r="GO19" i="41"/>
  <c r="GN19" i="41" s="1"/>
  <c r="GE19" i="41"/>
  <c r="GB19" i="41"/>
  <c r="GA19" i="41" s="1"/>
  <c r="FR19" i="41"/>
  <c r="FO19" i="41"/>
  <c r="FN19" i="41"/>
  <c r="FE19" i="41"/>
  <c r="FB19" i="41"/>
  <c r="ER19" i="41"/>
  <c r="EO19" i="41"/>
  <c r="EN19" i="41" s="1"/>
  <c r="EE19" i="41"/>
  <c r="EB19" i="41"/>
  <c r="EA19" i="41"/>
  <c r="DR19" i="41"/>
  <c r="DN19" i="41" s="1"/>
  <c r="DO19" i="41"/>
  <c r="DE19" i="41"/>
  <c r="DB19" i="41"/>
  <c r="CR19" i="41"/>
  <c r="CO19" i="41"/>
  <c r="CN19" i="41" s="1"/>
  <c r="CE19" i="41"/>
  <c r="CB19" i="41"/>
  <c r="CA19" i="41" s="1"/>
  <c r="BR19" i="41"/>
  <c r="BO19" i="41"/>
  <c r="BN19" i="41" s="1"/>
  <c r="BE19" i="41"/>
  <c r="BB19" i="41"/>
  <c r="AR19" i="41"/>
  <c r="AO19" i="41"/>
  <c r="AE19" i="41"/>
  <c r="AB19" i="41"/>
  <c r="AA19" i="41"/>
  <c r="R19" i="41"/>
  <c r="N19" i="41" s="1"/>
  <c r="O19" i="41"/>
  <c r="F19" i="41"/>
  <c r="C19" i="41"/>
  <c r="GR18" i="41"/>
  <c r="GO18" i="41"/>
  <c r="GN18" i="41" s="1"/>
  <c r="GE18" i="41"/>
  <c r="GB18" i="41"/>
  <c r="GA18" i="41" s="1"/>
  <c r="FR18" i="41"/>
  <c r="FO18" i="41"/>
  <c r="FN18" i="41"/>
  <c r="FE18" i="41"/>
  <c r="FB18" i="41"/>
  <c r="ER18" i="41"/>
  <c r="EO18" i="41"/>
  <c r="EN18" i="41" s="1"/>
  <c r="EE18" i="41"/>
  <c r="EB18" i="41"/>
  <c r="EA18" i="41"/>
  <c r="DR18" i="41"/>
  <c r="DN18" i="41" s="1"/>
  <c r="DO18" i="41"/>
  <c r="DE18" i="41"/>
  <c r="DB18" i="41"/>
  <c r="CR18" i="41"/>
  <c r="CO18" i="41"/>
  <c r="CN18" i="41" s="1"/>
  <c r="CE18" i="41"/>
  <c r="CB18" i="41"/>
  <c r="CA18" i="41" s="1"/>
  <c r="BR18" i="41"/>
  <c r="BO18" i="41"/>
  <c r="BN18" i="41" s="1"/>
  <c r="BE18" i="41"/>
  <c r="BB18" i="41"/>
  <c r="AR18" i="41"/>
  <c r="AO18" i="41"/>
  <c r="AE18" i="41"/>
  <c r="AB18" i="41"/>
  <c r="AA18" i="41"/>
  <c r="R18" i="41"/>
  <c r="N18" i="41" s="1"/>
  <c r="O18" i="41"/>
  <c r="F18" i="41"/>
  <c r="C18" i="41"/>
  <c r="GR17" i="41"/>
  <c r="GO17" i="41"/>
  <c r="GN17" i="41" s="1"/>
  <c r="GE17" i="41"/>
  <c r="GB17" i="41"/>
  <c r="GA17" i="41" s="1"/>
  <c r="FR17" i="41"/>
  <c r="FO17" i="41"/>
  <c r="FN17" i="41"/>
  <c r="FE17" i="41"/>
  <c r="FB17" i="41"/>
  <c r="ER17" i="41"/>
  <c r="EO17" i="41"/>
  <c r="EN17" i="41" s="1"/>
  <c r="EE17" i="41"/>
  <c r="EB17" i="41"/>
  <c r="EA17" i="41"/>
  <c r="DR17" i="41"/>
  <c r="DN17" i="41" s="1"/>
  <c r="DO17" i="41"/>
  <c r="DE17" i="41"/>
  <c r="DB17" i="41"/>
  <c r="CR17" i="41"/>
  <c r="CO17" i="41"/>
  <c r="CN17" i="41" s="1"/>
  <c r="CE17" i="41"/>
  <c r="CB17" i="41"/>
  <c r="CA17" i="41" s="1"/>
  <c r="BR17" i="41"/>
  <c r="BO17" i="41"/>
  <c r="BN17" i="41" s="1"/>
  <c r="BE17" i="41"/>
  <c r="BB17" i="41"/>
  <c r="AR17" i="41"/>
  <c r="AO17" i="41"/>
  <c r="AE17" i="41"/>
  <c r="AB17" i="41"/>
  <c r="AA17" i="41"/>
  <c r="R17" i="41"/>
  <c r="N17" i="41" s="1"/>
  <c r="O17" i="41"/>
  <c r="F17" i="41"/>
  <c r="C17" i="41"/>
  <c r="GR16" i="41"/>
  <c r="GO16" i="41"/>
  <c r="GN16" i="41" s="1"/>
  <c r="GE16" i="41"/>
  <c r="GB16" i="41"/>
  <c r="GA16" i="41" s="1"/>
  <c r="FR16" i="41"/>
  <c r="FO16" i="41"/>
  <c r="FN16" i="41"/>
  <c r="FE16" i="41"/>
  <c r="FB16" i="41"/>
  <c r="ER16" i="41"/>
  <c r="EO16" i="41"/>
  <c r="EN16" i="41" s="1"/>
  <c r="EE16" i="41"/>
  <c r="EB16" i="41"/>
  <c r="EA16" i="41"/>
  <c r="DR16" i="41"/>
  <c r="DN16" i="41" s="1"/>
  <c r="DO16" i="41"/>
  <c r="DE16" i="41"/>
  <c r="DB16" i="41"/>
  <c r="CR16" i="41"/>
  <c r="CO16" i="41"/>
  <c r="CN16" i="41" s="1"/>
  <c r="CE16" i="41"/>
  <c r="CB16" i="41"/>
  <c r="CA16" i="41" s="1"/>
  <c r="BR16" i="41"/>
  <c r="BO16" i="41"/>
  <c r="BN16" i="41" s="1"/>
  <c r="BE16" i="41"/>
  <c r="BB16" i="41"/>
  <c r="AR16" i="41"/>
  <c r="AO16" i="41"/>
  <c r="AE16" i="41"/>
  <c r="AB16" i="41"/>
  <c r="AA16" i="41"/>
  <c r="R16" i="41"/>
  <c r="N16" i="41" s="1"/>
  <c r="O16" i="41"/>
  <c r="F16" i="41"/>
  <c r="C16" i="41"/>
  <c r="GR15" i="41"/>
  <c r="GO15" i="41"/>
  <c r="GN15" i="41" s="1"/>
  <c r="GE15" i="41"/>
  <c r="GB15" i="41"/>
  <c r="GA15" i="41" s="1"/>
  <c r="FR15" i="41"/>
  <c r="FO15" i="41"/>
  <c r="FN15" i="41"/>
  <c r="FE15" i="41"/>
  <c r="FB15" i="41"/>
  <c r="ER15" i="41"/>
  <c r="EO15" i="41"/>
  <c r="EN15" i="41" s="1"/>
  <c r="EE15" i="41"/>
  <c r="EB15" i="41"/>
  <c r="EA15" i="41"/>
  <c r="DR15" i="41"/>
  <c r="DN15" i="41" s="1"/>
  <c r="DO15" i="41"/>
  <c r="DE15" i="41"/>
  <c r="DB15" i="41"/>
  <c r="CR15" i="41"/>
  <c r="CO15" i="41"/>
  <c r="CN15" i="41" s="1"/>
  <c r="CE15" i="41"/>
  <c r="CB15" i="41"/>
  <c r="CA15" i="41" s="1"/>
  <c r="BR15" i="41"/>
  <c r="BO15" i="41"/>
  <c r="BN15" i="41" s="1"/>
  <c r="BE15" i="41"/>
  <c r="BB15" i="41"/>
  <c r="AR15" i="41"/>
  <c r="AO15" i="41"/>
  <c r="AE15" i="41"/>
  <c r="AB15" i="41"/>
  <c r="AA15" i="41"/>
  <c r="R15" i="41"/>
  <c r="N15" i="41" s="1"/>
  <c r="O15" i="41"/>
  <c r="F15" i="41"/>
  <c r="C15" i="41"/>
  <c r="GR14" i="41"/>
  <c r="GO14" i="41"/>
  <c r="GN14" i="41" s="1"/>
  <c r="GE14" i="41"/>
  <c r="GB14" i="41"/>
  <c r="GA14" i="41" s="1"/>
  <c r="FR14" i="41"/>
  <c r="FO14" i="41"/>
  <c r="FN14" i="41"/>
  <c r="FE14" i="41"/>
  <c r="FB14" i="41"/>
  <c r="ER14" i="41"/>
  <c r="EO14" i="41"/>
  <c r="EN14" i="41" s="1"/>
  <c r="EE14" i="41"/>
  <c r="EB14" i="41"/>
  <c r="EA14" i="41"/>
  <c r="DR14" i="41"/>
  <c r="DN14" i="41" s="1"/>
  <c r="DO14" i="41"/>
  <c r="DE14" i="41"/>
  <c r="DB14" i="41"/>
  <c r="CR14" i="41"/>
  <c r="CO14" i="41"/>
  <c r="CN14" i="41" s="1"/>
  <c r="CE14" i="41"/>
  <c r="CB14" i="41"/>
  <c r="CA14" i="41" s="1"/>
  <c r="BR14" i="41"/>
  <c r="BO14" i="41"/>
  <c r="BN14" i="41" s="1"/>
  <c r="BE14" i="41"/>
  <c r="BB14" i="41"/>
  <c r="AR14" i="41"/>
  <c r="AO14" i="41"/>
  <c r="AE14" i="41"/>
  <c r="AB14" i="41"/>
  <c r="AA14" i="41"/>
  <c r="R14" i="41"/>
  <c r="N14" i="41" s="1"/>
  <c r="O14" i="41"/>
  <c r="F14" i="41"/>
  <c r="C14" i="41"/>
  <c r="GR13" i="41"/>
  <c r="GO13" i="41"/>
  <c r="GN13" i="41" s="1"/>
  <c r="GE13" i="41"/>
  <c r="GB13" i="41"/>
  <c r="GA13" i="41" s="1"/>
  <c r="FR13" i="41"/>
  <c r="FO13" i="41"/>
  <c r="FN13" i="41"/>
  <c r="FE13" i="41"/>
  <c r="FB13" i="41"/>
  <c r="ER13" i="41"/>
  <c r="EO13" i="41"/>
  <c r="EN13" i="41" s="1"/>
  <c r="EE13" i="41"/>
  <c r="EB13" i="41"/>
  <c r="EA13" i="41"/>
  <c r="DR13" i="41"/>
  <c r="DN13" i="41" s="1"/>
  <c r="DO13" i="41"/>
  <c r="DE13" i="41"/>
  <c r="DB13" i="41"/>
  <c r="CR13" i="41"/>
  <c r="CO13" i="41"/>
  <c r="CN13" i="41" s="1"/>
  <c r="CE13" i="41"/>
  <c r="CB13" i="41"/>
  <c r="CA13" i="41" s="1"/>
  <c r="BR13" i="41"/>
  <c r="BO13" i="41"/>
  <c r="BN13" i="41" s="1"/>
  <c r="BE13" i="41"/>
  <c r="BB13" i="41"/>
  <c r="AR13" i="41"/>
  <c r="AO13" i="41"/>
  <c r="AE13" i="41"/>
  <c r="AB13" i="41"/>
  <c r="AA13" i="41"/>
  <c r="R13" i="41"/>
  <c r="N13" i="41" s="1"/>
  <c r="O13" i="41"/>
  <c r="F13" i="41"/>
  <c r="C13" i="41"/>
  <c r="GR12" i="41"/>
  <c r="GO12" i="41"/>
  <c r="GN12" i="41" s="1"/>
  <c r="GE12" i="41"/>
  <c r="GB12" i="41"/>
  <c r="GA12" i="41" s="1"/>
  <c r="FR12" i="41"/>
  <c r="FO12" i="41"/>
  <c r="FN12" i="41"/>
  <c r="FE12" i="41"/>
  <c r="FB12" i="41"/>
  <c r="ER12" i="41"/>
  <c r="EO12" i="41"/>
  <c r="EN12" i="41" s="1"/>
  <c r="EE12" i="41"/>
  <c r="EB12" i="41"/>
  <c r="EA12" i="41"/>
  <c r="DR12" i="41"/>
  <c r="DN12" i="41" s="1"/>
  <c r="DO12" i="41"/>
  <c r="DE12" i="41"/>
  <c r="DB12" i="41"/>
  <c r="CR12" i="41"/>
  <c r="CO12" i="41"/>
  <c r="CN12" i="41" s="1"/>
  <c r="CE12" i="41"/>
  <c r="CB12" i="41"/>
  <c r="CA12" i="41" s="1"/>
  <c r="BR12" i="41"/>
  <c r="BO12" i="41"/>
  <c r="BN12" i="41" s="1"/>
  <c r="BE12" i="41"/>
  <c r="BB12" i="41"/>
  <c r="AR12" i="41"/>
  <c r="AO12" i="41"/>
  <c r="AE12" i="41"/>
  <c r="AB12" i="41"/>
  <c r="AA12" i="41"/>
  <c r="R12" i="41"/>
  <c r="N12" i="41" s="1"/>
  <c r="O12" i="41"/>
  <c r="F12" i="41"/>
  <c r="C12" i="41"/>
  <c r="GR11" i="41"/>
  <c r="GO11" i="41"/>
  <c r="GN11" i="41" s="1"/>
  <c r="GE11" i="41"/>
  <c r="GB11" i="41"/>
  <c r="GA11" i="41" s="1"/>
  <c r="FR11" i="41"/>
  <c r="FO11" i="41"/>
  <c r="FN11" i="41"/>
  <c r="FE11" i="41"/>
  <c r="FB11" i="41"/>
  <c r="ER11" i="41"/>
  <c r="EO11" i="41"/>
  <c r="EN11" i="41" s="1"/>
  <c r="EE11" i="41"/>
  <c r="EB11" i="41"/>
  <c r="EA11" i="41"/>
  <c r="DR11" i="41"/>
  <c r="DN11" i="41" s="1"/>
  <c r="DO11" i="41"/>
  <c r="DE11" i="41"/>
  <c r="DB11" i="41"/>
  <c r="CR11" i="41"/>
  <c r="CO11" i="41"/>
  <c r="CN11" i="41" s="1"/>
  <c r="CE11" i="41"/>
  <c r="CB11" i="41"/>
  <c r="CA11" i="41" s="1"/>
  <c r="BR11" i="41"/>
  <c r="BO11" i="41"/>
  <c r="BN11" i="41" s="1"/>
  <c r="BE11" i="41"/>
  <c r="BB11" i="41"/>
  <c r="AR11" i="41"/>
  <c r="AO11" i="41"/>
  <c r="AE11" i="41"/>
  <c r="AB11" i="41"/>
  <c r="AA11" i="41"/>
  <c r="R11" i="41"/>
  <c r="N11" i="41" s="1"/>
  <c r="O11" i="41"/>
  <c r="F11" i="41"/>
  <c r="C11" i="41"/>
  <c r="GR10" i="41"/>
  <c r="GO10" i="41"/>
  <c r="GN10" i="41" s="1"/>
  <c r="GE10" i="41"/>
  <c r="GB10" i="41"/>
  <c r="GA10" i="41" s="1"/>
  <c r="FR10" i="41"/>
  <c r="FO10" i="41"/>
  <c r="FN10" i="41"/>
  <c r="FE10" i="41"/>
  <c r="FB10" i="41"/>
  <c r="ER10" i="41"/>
  <c r="EO10" i="41"/>
  <c r="EN10" i="41" s="1"/>
  <c r="EE10" i="41"/>
  <c r="EB10" i="41"/>
  <c r="EA10" i="41"/>
  <c r="DR10" i="41"/>
  <c r="DN10" i="41" s="1"/>
  <c r="DO10" i="41"/>
  <c r="DE10" i="41"/>
  <c r="DB10" i="41"/>
  <c r="CR10" i="41"/>
  <c r="CO10" i="41"/>
  <c r="CN10" i="41" s="1"/>
  <c r="CE10" i="41"/>
  <c r="CB10" i="41"/>
  <c r="CA10" i="41" s="1"/>
  <c r="BR10" i="41"/>
  <c r="BO10" i="41"/>
  <c r="BN10" i="41" s="1"/>
  <c r="BE10" i="41"/>
  <c r="BB10" i="41"/>
  <c r="AR10" i="41"/>
  <c r="AO10" i="41"/>
  <c r="AE10" i="41"/>
  <c r="AB10" i="41"/>
  <c r="AA10" i="41"/>
  <c r="R10" i="41"/>
  <c r="N10" i="41" s="1"/>
  <c r="O10" i="41"/>
  <c r="F10" i="41"/>
  <c r="C10" i="41"/>
  <c r="GR9" i="41"/>
  <c r="GO9" i="41"/>
  <c r="GN9" i="41" s="1"/>
  <c r="GE9" i="41"/>
  <c r="GB9" i="41"/>
  <c r="GA9" i="41" s="1"/>
  <c r="FR9" i="41"/>
  <c r="FO9" i="41"/>
  <c r="FN9" i="41"/>
  <c r="FE9" i="41"/>
  <c r="FB9" i="41"/>
  <c r="ER9" i="41"/>
  <c r="EO9" i="41"/>
  <c r="EN9" i="41" s="1"/>
  <c r="EE9" i="41"/>
  <c r="EB9" i="41"/>
  <c r="EA9" i="41"/>
  <c r="DR9" i="41"/>
  <c r="DN9" i="41" s="1"/>
  <c r="DO9" i="41"/>
  <c r="DE9" i="41"/>
  <c r="DB9" i="41"/>
  <c r="CR9" i="41"/>
  <c r="CO9" i="41"/>
  <c r="CN9" i="41" s="1"/>
  <c r="CE9" i="41"/>
  <c r="CB9" i="41"/>
  <c r="CA9" i="41" s="1"/>
  <c r="BR9" i="41"/>
  <c r="BO9" i="41"/>
  <c r="BN9" i="41" s="1"/>
  <c r="BE9" i="41"/>
  <c r="BB9" i="41"/>
  <c r="AR9" i="41"/>
  <c r="AO9" i="41"/>
  <c r="AE9" i="41"/>
  <c r="AB9" i="41"/>
  <c r="AA9" i="41"/>
  <c r="R9" i="41"/>
  <c r="N9" i="41" s="1"/>
  <c r="O9" i="41"/>
  <c r="F9" i="41"/>
  <c r="C9" i="41"/>
  <c r="GR8" i="41"/>
  <c r="GO8" i="41"/>
  <c r="GN8" i="41" s="1"/>
  <c r="GE8" i="41"/>
  <c r="GB8" i="41"/>
  <c r="GA8" i="41" s="1"/>
  <c r="FR8" i="41"/>
  <c r="FO8" i="41"/>
  <c r="FN8" i="41"/>
  <c r="FE8" i="41"/>
  <c r="FB8" i="41"/>
  <c r="ER8" i="41"/>
  <c r="EO8" i="41"/>
  <c r="EN8" i="41" s="1"/>
  <c r="EE8" i="41"/>
  <c r="EB8" i="41"/>
  <c r="EA8" i="41"/>
  <c r="DR8" i="41"/>
  <c r="DN8" i="41" s="1"/>
  <c r="DO8" i="41"/>
  <c r="DE8" i="41"/>
  <c r="DB8" i="41"/>
  <c r="CR8" i="41"/>
  <c r="CO8" i="41"/>
  <c r="CN8" i="41" s="1"/>
  <c r="CE8" i="41"/>
  <c r="CB8" i="41"/>
  <c r="CA8" i="41" s="1"/>
  <c r="BR8" i="41"/>
  <c r="BO8" i="41"/>
  <c r="BN8" i="41" s="1"/>
  <c r="BE8" i="41"/>
  <c r="BB8" i="41"/>
  <c r="AR8" i="41"/>
  <c r="AO8" i="41"/>
  <c r="AE8" i="41"/>
  <c r="AB8" i="41"/>
  <c r="AA8" i="41"/>
  <c r="R8" i="41"/>
  <c r="N8" i="41" s="1"/>
  <c r="O8" i="41"/>
  <c r="F8" i="41"/>
  <c r="C8" i="41"/>
  <c r="GR7" i="41"/>
  <c r="GO7" i="41"/>
  <c r="GN7" i="41" s="1"/>
  <c r="GE7" i="41"/>
  <c r="GB7" i="41"/>
  <c r="GA7" i="41" s="1"/>
  <c r="FR7" i="41"/>
  <c r="FO7" i="41"/>
  <c r="FN7" i="41"/>
  <c r="FE7" i="41"/>
  <c r="FB7" i="41"/>
  <c r="ER7" i="41"/>
  <c r="EO7" i="41"/>
  <c r="EN7" i="41" s="1"/>
  <c r="EE7" i="41"/>
  <c r="EB7" i="41"/>
  <c r="EA7" i="41"/>
  <c r="DR7" i="41"/>
  <c r="DN7" i="41" s="1"/>
  <c r="DO7" i="41"/>
  <c r="DE7" i="41"/>
  <c r="DB7" i="41"/>
  <c r="CR7" i="41"/>
  <c r="CO7" i="41"/>
  <c r="CN7" i="41" s="1"/>
  <c r="CE7" i="41"/>
  <c r="CB7" i="41"/>
  <c r="CA7" i="41" s="1"/>
  <c r="BR7" i="41"/>
  <c r="BO7" i="41"/>
  <c r="BN7" i="41" s="1"/>
  <c r="BE7" i="41"/>
  <c r="BB7" i="41"/>
  <c r="AR7" i="41"/>
  <c r="AO7" i="41"/>
  <c r="AE7" i="41"/>
  <c r="AB7" i="41"/>
  <c r="AA7" i="41"/>
  <c r="R7" i="41"/>
  <c r="N7" i="41" s="1"/>
  <c r="O7" i="41"/>
  <c r="F7" i="41"/>
  <c r="C7" i="41"/>
  <c r="GR6" i="41"/>
  <c r="GO6" i="41"/>
  <c r="GN6" i="41" s="1"/>
  <c r="GE6" i="41"/>
  <c r="GB6" i="41"/>
  <c r="GA6" i="41" s="1"/>
  <c r="FR6" i="41"/>
  <c r="FO6" i="41"/>
  <c r="FN6" i="41"/>
  <c r="FE6" i="41"/>
  <c r="FB6" i="41"/>
  <c r="ER6" i="41"/>
  <c r="EO6" i="41"/>
  <c r="EN6" i="41" s="1"/>
  <c r="EE6" i="41"/>
  <c r="EB6" i="41"/>
  <c r="EA6" i="41"/>
  <c r="DR6" i="41"/>
  <c r="DN6" i="41" s="1"/>
  <c r="DO6" i="41"/>
  <c r="DE6" i="41"/>
  <c r="DB6" i="41"/>
  <c r="CR6" i="41"/>
  <c r="CO6" i="41"/>
  <c r="CN6" i="41" s="1"/>
  <c r="CE6" i="41"/>
  <c r="CB6" i="41"/>
  <c r="CA6" i="41" s="1"/>
  <c r="BR6" i="41"/>
  <c r="BO6" i="41"/>
  <c r="BN6" i="41" s="1"/>
  <c r="BE6" i="41"/>
  <c r="BB6" i="41"/>
  <c r="AR6" i="41"/>
  <c r="AO6" i="41"/>
  <c r="AE6" i="41"/>
  <c r="AB6" i="41"/>
  <c r="AA6" i="41"/>
  <c r="R6" i="41"/>
  <c r="N6" i="41" s="1"/>
  <c r="O6" i="41"/>
  <c r="F6" i="41"/>
  <c r="C6" i="41"/>
  <c r="GR5" i="41"/>
  <c r="GO5" i="41"/>
  <c r="GN5" i="41" s="1"/>
  <c r="GE5" i="41"/>
  <c r="GB5" i="41"/>
  <c r="GA5" i="41" s="1"/>
  <c r="FR5" i="41"/>
  <c r="FO5" i="41"/>
  <c r="FN5" i="41"/>
  <c r="FE5" i="41"/>
  <c r="FB5" i="41"/>
  <c r="ER5" i="41"/>
  <c r="EO5" i="41"/>
  <c r="EN5" i="41" s="1"/>
  <c r="EE5" i="41"/>
  <c r="EB5" i="41"/>
  <c r="EA5" i="41"/>
  <c r="DR5" i="41"/>
  <c r="DN5" i="41" s="1"/>
  <c r="DO5" i="41"/>
  <c r="DE5" i="41"/>
  <c r="DB5" i="41"/>
  <c r="CR5" i="41"/>
  <c r="CO5" i="41"/>
  <c r="CN5" i="41" s="1"/>
  <c r="CE5" i="41"/>
  <c r="CB5" i="41"/>
  <c r="CA5" i="41" s="1"/>
  <c r="BR5" i="41"/>
  <c r="BO5" i="41"/>
  <c r="BN5" i="41" s="1"/>
  <c r="BE5" i="41"/>
  <c r="BB5" i="41"/>
  <c r="AR5" i="41"/>
  <c r="AO5" i="41"/>
  <c r="AE5" i="41"/>
  <c r="AB5" i="41"/>
  <c r="AA5" i="41"/>
  <c r="R5" i="41"/>
  <c r="N5" i="41" s="1"/>
  <c r="O5" i="41"/>
  <c r="F5" i="41"/>
  <c r="C5" i="41"/>
  <c r="E33" i="39"/>
  <c r="D33" i="39"/>
  <c r="D37" i="39" s="1"/>
  <c r="C33" i="39"/>
  <c r="B33" i="39"/>
  <c r="E32" i="39"/>
  <c r="D32" i="39"/>
  <c r="C32" i="39"/>
  <c r="B32" i="39"/>
  <c r="E31" i="39"/>
  <c r="D31" i="39"/>
  <c r="C31" i="39"/>
  <c r="B31" i="39"/>
  <c r="E30" i="39"/>
  <c r="D30" i="39"/>
  <c r="C30" i="39"/>
  <c r="B30" i="39"/>
  <c r="E29" i="39"/>
  <c r="D29" i="39"/>
  <c r="C29" i="39"/>
  <c r="B29" i="39"/>
  <c r="E28" i="39"/>
  <c r="D28" i="39"/>
  <c r="C28" i="39"/>
  <c r="B28" i="39"/>
  <c r="B38" i="39" s="1"/>
  <c r="R19" i="39"/>
  <c r="Q19" i="39"/>
  <c r="P19" i="39"/>
  <c r="O19" i="39"/>
  <c r="N19" i="39"/>
  <c r="M19" i="39"/>
  <c r="L19" i="39"/>
  <c r="K19" i="39"/>
  <c r="J19" i="39"/>
  <c r="I19" i="39"/>
  <c r="H19" i="39"/>
  <c r="G19" i="39"/>
  <c r="F19" i="39"/>
  <c r="E19" i="39"/>
  <c r="D19" i="39"/>
  <c r="C19" i="39"/>
  <c r="B19" i="39"/>
  <c r="R18" i="39"/>
  <c r="Q18" i="39"/>
  <c r="P18" i="39"/>
  <c r="O18" i="39"/>
  <c r="N18" i="39"/>
  <c r="M18" i="39"/>
  <c r="L18" i="39"/>
  <c r="K18" i="39"/>
  <c r="J18" i="39"/>
  <c r="I18" i="39"/>
  <c r="H18" i="39"/>
  <c r="G18" i="39"/>
  <c r="F18" i="39"/>
  <c r="E18" i="39"/>
  <c r="D18" i="39"/>
  <c r="C18" i="39"/>
  <c r="B18" i="39"/>
  <c r="R17" i="39"/>
  <c r="Q17" i="39"/>
  <c r="P17" i="39"/>
  <c r="O17" i="39"/>
  <c r="N17" i="39"/>
  <c r="M17" i="39"/>
  <c r="L17" i="39"/>
  <c r="K17" i="39"/>
  <c r="J17" i="39"/>
  <c r="I17" i="39"/>
  <c r="H17" i="39"/>
  <c r="G17" i="39"/>
  <c r="F17" i="39"/>
  <c r="E17" i="39"/>
  <c r="D17" i="39"/>
  <c r="C17" i="39"/>
  <c r="B17" i="39"/>
  <c r="R16" i="39"/>
  <c r="Q16" i="39"/>
  <c r="P16" i="39"/>
  <c r="O16" i="39"/>
  <c r="N16" i="39"/>
  <c r="M16" i="39"/>
  <c r="L16" i="39"/>
  <c r="K16" i="39"/>
  <c r="J16" i="39"/>
  <c r="I16" i="39"/>
  <c r="H16" i="39"/>
  <c r="G16" i="39"/>
  <c r="F16" i="39"/>
  <c r="E16" i="39"/>
  <c r="D16" i="39"/>
  <c r="C16" i="39"/>
  <c r="B16" i="39"/>
  <c r="R15" i="39"/>
  <c r="Q15" i="39"/>
  <c r="P15" i="39"/>
  <c r="O15" i="39"/>
  <c r="N15" i="39"/>
  <c r="M15" i="39"/>
  <c r="L15" i="39"/>
  <c r="K15" i="39"/>
  <c r="J15" i="39"/>
  <c r="I15" i="39"/>
  <c r="H15" i="39"/>
  <c r="G15" i="39"/>
  <c r="F15" i="39"/>
  <c r="E15" i="39"/>
  <c r="D15" i="39"/>
  <c r="C15" i="39"/>
  <c r="B15" i="39"/>
  <c r="R14" i="39"/>
  <c r="Q14" i="39"/>
  <c r="P14" i="39"/>
  <c r="O14" i="39"/>
  <c r="N14" i="39"/>
  <c r="M14" i="39"/>
  <c r="L14" i="39"/>
  <c r="K14" i="39"/>
  <c r="J14" i="39"/>
  <c r="I14" i="39"/>
  <c r="H14" i="39"/>
  <c r="G14" i="39"/>
  <c r="F14" i="39"/>
  <c r="E14" i="39"/>
  <c r="D14" i="39"/>
  <c r="C14" i="39"/>
  <c r="B14" i="39"/>
  <c r="R13" i="39"/>
  <c r="Q13" i="39"/>
  <c r="P13" i="39"/>
  <c r="O13" i="39"/>
  <c r="N13" i="39"/>
  <c r="M13" i="39"/>
  <c r="L13" i="39"/>
  <c r="K13" i="39"/>
  <c r="J13" i="39"/>
  <c r="I13" i="39"/>
  <c r="H13" i="39"/>
  <c r="G13" i="39"/>
  <c r="F13" i="39"/>
  <c r="E13" i="39"/>
  <c r="D13" i="39"/>
  <c r="C13" i="39"/>
  <c r="B13" i="39"/>
  <c r="EG31" i="38"/>
  <c r="EE31" i="38"/>
  <c r="EC31" i="38"/>
  <c r="EA31" i="38"/>
  <c r="DZ31" i="38"/>
  <c r="DY31" i="38"/>
  <c r="DW31" i="38"/>
  <c r="DU31" i="38"/>
  <c r="DS31" i="38"/>
  <c r="DR31" i="38"/>
  <c r="DQ31" i="38"/>
  <c r="DO31" i="38"/>
  <c r="DM31" i="38"/>
  <c r="DK31" i="38"/>
  <c r="DJ31" i="38"/>
  <c r="DI31" i="38"/>
  <c r="DG31" i="38"/>
  <c r="DE31" i="38"/>
  <c r="DC31" i="38"/>
  <c r="DB31" i="38"/>
  <c r="DA31" i="38"/>
  <c r="CY31" i="38"/>
  <c r="CW31" i="38"/>
  <c r="CU31" i="38"/>
  <c r="CT31" i="38"/>
  <c r="CS31" i="38"/>
  <c r="CQ31" i="38"/>
  <c r="CO31" i="38"/>
  <c r="CM31" i="38"/>
  <c r="CL31" i="38"/>
  <c r="CK31" i="38"/>
  <c r="CI31" i="38"/>
  <c r="CG31" i="38"/>
  <c r="CE31" i="38"/>
  <c r="CD31" i="38"/>
  <c r="CC31" i="38"/>
  <c r="CA31" i="38"/>
  <c r="BY31" i="38"/>
  <c r="BW31" i="38"/>
  <c r="BV31" i="38"/>
  <c r="BU31" i="38"/>
  <c r="BS31" i="38"/>
  <c r="BQ31" i="38"/>
  <c r="BO31" i="38"/>
  <c r="BN31" i="38"/>
  <c r="BM31" i="38"/>
  <c r="BK31" i="38"/>
  <c r="BI31" i="38"/>
  <c r="BG31" i="38"/>
  <c r="BF31" i="38"/>
  <c r="BE31" i="38"/>
  <c r="BC31" i="38"/>
  <c r="BA31" i="38"/>
  <c r="AY31" i="38"/>
  <c r="AX31" i="38"/>
  <c r="AW31" i="38"/>
  <c r="AU31" i="38"/>
  <c r="AS31" i="38"/>
  <c r="AQ31" i="38"/>
  <c r="AP31" i="38"/>
  <c r="AO31" i="38"/>
  <c r="AM31" i="38"/>
  <c r="AK31" i="38"/>
  <c r="AI31" i="38"/>
  <c r="AH31" i="38"/>
  <c r="AG31" i="38"/>
  <c r="AE31" i="38"/>
  <c r="AC31" i="38"/>
  <c r="AA31" i="38"/>
  <c r="Z31" i="38"/>
  <c r="Y31" i="38"/>
  <c r="W31" i="38"/>
  <c r="U31" i="38"/>
  <c r="S31" i="38"/>
  <c r="R31" i="38"/>
  <c r="Q31" i="38"/>
  <c r="O31" i="38"/>
  <c r="M31" i="38"/>
  <c r="K31" i="38"/>
  <c r="J31" i="38"/>
  <c r="G31" i="38"/>
  <c r="E31" i="38"/>
  <c r="C31" i="38"/>
  <c r="B31" i="38"/>
  <c r="EG30" i="38"/>
  <c r="EE30" i="38"/>
  <c r="EC30" i="38"/>
  <c r="EA30" i="38"/>
  <c r="DZ30" i="38"/>
  <c r="DY30" i="38"/>
  <c r="DW30" i="38"/>
  <c r="DU30" i="38"/>
  <c r="DS30" i="38"/>
  <c r="DR30" i="38"/>
  <c r="DQ30" i="38"/>
  <c r="DO30" i="38"/>
  <c r="DM30" i="38"/>
  <c r="DK30" i="38"/>
  <c r="DJ30" i="38"/>
  <c r="DI30" i="38"/>
  <c r="DG30" i="38"/>
  <c r="DE30" i="38"/>
  <c r="DC30" i="38"/>
  <c r="DB30" i="38"/>
  <c r="DA30" i="38"/>
  <c r="CY30" i="38"/>
  <c r="CW30" i="38"/>
  <c r="CU30" i="38"/>
  <c r="CT30" i="38"/>
  <c r="CS30" i="38"/>
  <c r="CQ30" i="38"/>
  <c r="CO30" i="38"/>
  <c r="CM30" i="38"/>
  <c r="CL30" i="38"/>
  <c r="CK30" i="38"/>
  <c r="CI30" i="38"/>
  <c r="CG30" i="38"/>
  <c r="CE30" i="38"/>
  <c r="CD30" i="38"/>
  <c r="CC30" i="38"/>
  <c r="CA30" i="38"/>
  <c r="BY30" i="38"/>
  <c r="BW30" i="38"/>
  <c r="BV30" i="38"/>
  <c r="BU30" i="38"/>
  <c r="BS30" i="38"/>
  <c r="BQ30" i="38"/>
  <c r="BO30" i="38"/>
  <c r="BN30" i="38"/>
  <c r="BM30" i="38"/>
  <c r="BK30" i="38"/>
  <c r="BI30" i="38"/>
  <c r="BG30" i="38"/>
  <c r="BF30" i="38"/>
  <c r="BE30" i="38"/>
  <c r="BC30" i="38"/>
  <c r="BA30" i="38"/>
  <c r="AY30" i="38"/>
  <c r="AX30" i="38"/>
  <c r="AW30" i="38"/>
  <c r="AU30" i="38"/>
  <c r="AS30" i="38"/>
  <c r="AQ30" i="38"/>
  <c r="AP30" i="38"/>
  <c r="AO30" i="38"/>
  <c r="AM30" i="38"/>
  <c r="AK30" i="38"/>
  <c r="AI30" i="38"/>
  <c r="AH30" i="38"/>
  <c r="AG30" i="38"/>
  <c r="AE30" i="38"/>
  <c r="AC30" i="38"/>
  <c r="AA30" i="38"/>
  <c r="Z30" i="38"/>
  <c r="Y30" i="38"/>
  <c r="W30" i="38"/>
  <c r="U30" i="38"/>
  <c r="S30" i="38"/>
  <c r="R30" i="38"/>
  <c r="Q30" i="38"/>
  <c r="O30" i="38"/>
  <c r="M30" i="38"/>
  <c r="K30" i="38"/>
  <c r="J30" i="38"/>
  <c r="I30" i="38"/>
  <c r="G30" i="38"/>
  <c r="E30" i="38"/>
  <c r="C30" i="38"/>
  <c r="B30" i="38"/>
  <c r="EG29" i="38"/>
  <c r="EE29" i="38"/>
  <c r="EC29" i="38"/>
  <c r="EA29" i="38"/>
  <c r="DZ29" i="38"/>
  <c r="DY29" i="38"/>
  <c r="DW29" i="38"/>
  <c r="DU29" i="38"/>
  <c r="DS29" i="38"/>
  <c r="DR29" i="38"/>
  <c r="DQ29" i="38"/>
  <c r="DO29" i="38"/>
  <c r="DM29" i="38"/>
  <c r="DK29" i="38"/>
  <c r="DJ29" i="38"/>
  <c r="DI29" i="38"/>
  <c r="DG29" i="38"/>
  <c r="DE29" i="38"/>
  <c r="DC29" i="38"/>
  <c r="DB29" i="38"/>
  <c r="DA29" i="38"/>
  <c r="CY29" i="38"/>
  <c r="CW29" i="38"/>
  <c r="CU29" i="38"/>
  <c r="CT29" i="38"/>
  <c r="CS29" i="38"/>
  <c r="CQ29" i="38"/>
  <c r="CO29" i="38"/>
  <c r="CM29" i="38"/>
  <c r="CL29" i="38"/>
  <c r="CK29" i="38"/>
  <c r="CI29" i="38"/>
  <c r="CG29" i="38"/>
  <c r="CE29" i="38"/>
  <c r="CD29" i="38"/>
  <c r="CC29" i="38"/>
  <c r="CA29" i="38"/>
  <c r="BY29" i="38"/>
  <c r="BW29" i="38"/>
  <c r="BV29" i="38"/>
  <c r="BU29" i="38"/>
  <c r="BS29" i="38"/>
  <c r="BQ29" i="38"/>
  <c r="BO29" i="38"/>
  <c r="BN29" i="38"/>
  <c r="BM29" i="38"/>
  <c r="BK29" i="38"/>
  <c r="BI29" i="38"/>
  <c r="BG29" i="38"/>
  <c r="BF29" i="38"/>
  <c r="BE29" i="38"/>
  <c r="BC29" i="38"/>
  <c r="BA29" i="38"/>
  <c r="AY29" i="38"/>
  <c r="AX29" i="38"/>
  <c r="AW29" i="38"/>
  <c r="AU29" i="38"/>
  <c r="AS29" i="38"/>
  <c r="AQ29" i="38"/>
  <c r="AP29" i="38"/>
  <c r="AO29" i="38"/>
  <c r="AM29" i="38"/>
  <c r="AK29" i="38"/>
  <c r="AI29" i="38"/>
  <c r="AH29" i="38"/>
  <c r="AG29" i="38"/>
  <c r="AE29" i="38"/>
  <c r="AC29" i="38"/>
  <c r="AA29" i="38"/>
  <c r="Z29" i="38"/>
  <c r="Y29" i="38"/>
  <c r="W29" i="38"/>
  <c r="U29" i="38"/>
  <c r="S29" i="38"/>
  <c r="R29" i="38"/>
  <c r="Q29" i="38"/>
  <c r="O29" i="38"/>
  <c r="M29" i="38"/>
  <c r="K29" i="38"/>
  <c r="J29" i="38"/>
  <c r="I29" i="38"/>
  <c r="G29" i="38"/>
  <c r="E29" i="38"/>
  <c r="C29" i="38"/>
  <c r="B29" i="38"/>
  <c r="EF26" i="38"/>
  <c r="ED26" i="38"/>
  <c r="EB26" i="38"/>
  <c r="DX26" i="38"/>
  <c r="DV26" i="38"/>
  <c r="DT26" i="38"/>
  <c r="DP26" i="38"/>
  <c r="DN26" i="38"/>
  <c r="DN31" i="38" s="1"/>
  <c r="DL26" i="38"/>
  <c r="DH26" i="38"/>
  <c r="DF26" i="38"/>
  <c r="DD26" i="38"/>
  <c r="CZ26" i="38"/>
  <c r="CX26" i="38"/>
  <c r="CV26" i="38"/>
  <c r="CR26" i="38"/>
  <c r="CP26" i="38"/>
  <c r="CN26" i="38"/>
  <c r="CJ26" i="38"/>
  <c r="CH26" i="38"/>
  <c r="CH31" i="38" s="1"/>
  <c r="CF26" i="38"/>
  <c r="CB26" i="38"/>
  <c r="BZ26" i="38"/>
  <c r="BX26" i="38"/>
  <c r="BT26" i="38"/>
  <c r="BR26" i="38"/>
  <c r="BP26" i="38"/>
  <c r="BL26" i="38"/>
  <c r="BJ26" i="38"/>
  <c r="BH26" i="38"/>
  <c r="BD26" i="38"/>
  <c r="BB26" i="38"/>
  <c r="BB31" i="38" s="1"/>
  <c r="AZ26" i="38"/>
  <c r="AV26" i="38"/>
  <c r="AT26" i="38"/>
  <c r="AR26" i="38"/>
  <c r="AN26" i="38"/>
  <c r="AL26" i="38"/>
  <c r="AJ26" i="38"/>
  <c r="AF26" i="38"/>
  <c r="AD26" i="38"/>
  <c r="AB26" i="38"/>
  <c r="X26" i="38"/>
  <c r="V26" i="38"/>
  <c r="V31" i="38" s="1"/>
  <c r="T26" i="38"/>
  <c r="P26" i="38"/>
  <c r="N26" i="38"/>
  <c r="L26" i="38"/>
  <c r="H26" i="38"/>
  <c r="F26" i="38"/>
  <c r="D26" i="38"/>
  <c r="EF25" i="38"/>
  <c r="ED25" i="38"/>
  <c r="EB25" i="38"/>
  <c r="DX25" i="38"/>
  <c r="DV25" i="38"/>
  <c r="DT25" i="38"/>
  <c r="DP25" i="38"/>
  <c r="DN25" i="38"/>
  <c r="DL25" i="38"/>
  <c r="DH25" i="38"/>
  <c r="DF25" i="38"/>
  <c r="DD25" i="38"/>
  <c r="CZ25" i="38"/>
  <c r="CX25" i="38"/>
  <c r="CV25" i="38"/>
  <c r="CR25" i="38"/>
  <c r="CP25" i="38"/>
  <c r="CN25" i="38"/>
  <c r="CJ25" i="38"/>
  <c r="CH25" i="38"/>
  <c r="CF25" i="38"/>
  <c r="CB25" i="38"/>
  <c r="BZ25" i="38"/>
  <c r="BX25" i="38"/>
  <c r="BT25" i="38"/>
  <c r="BR25" i="38"/>
  <c r="BP25" i="38"/>
  <c r="BL25" i="38"/>
  <c r="BJ25" i="38"/>
  <c r="BH25" i="38"/>
  <c r="BD25" i="38"/>
  <c r="BB25" i="38"/>
  <c r="AZ25" i="38"/>
  <c r="AV25" i="38"/>
  <c r="AT25" i="38"/>
  <c r="AR25" i="38"/>
  <c r="AN25" i="38"/>
  <c r="AL25" i="38"/>
  <c r="AJ25" i="38"/>
  <c r="AF25" i="38"/>
  <c r="AD25" i="38"/>
  <c r="AB25" i="38"/>
  <c r="X25" i="38"/>
  <c r="V25" i="38"/>
  <c r="T25" i="38"/>
  <c r="P25" i="38"/>
  <c r="N25" i="38"/>
  <c r="L25" i="38"/>
  <c r="H25" i="38"/>
  <c r="F25" i="38"/>
  <c r="D25" i="38"/>
  <c r="EF24" i="38"/>
  <c r="ED24" i="38"/>
  <c r="EB24" i="38"/>
  <c r="DX24" i="38"/>
  <c r="DV24" i="38"/>
  <c r="DT24" i="38"/>
  <c r="DP24" i="38"/>
  <c r="DN24" i="38"/>
  <c r="DL24" i="38"/>
  <c r="DH24" i="38"/>
  <c r="DF24" i="38"/>
  <c r="DD24" i="38"/>
  <c r="CZ24" i="38"/>
  <c r="CX24" i="38"/>
  <c r="CV24" i="38"/>
  <c r="CR24" i="38"/>
  <c r="CP24" i="38"/>
  <c r="CN24" i="38"/>
  <c r="CJ24" i="38"/>
  <c r="CH24" i="38"/>
  <c r="CF24" i="38"/>
  <c r="CB24" i="38"/>
  <c r="BZ24" i="38"/>
  <c r="BX24" i="38"/>
  <c r="BT24" i="38"/>
  <c r="BR24" i="38"/>
  <c r="BP24" i="38"/>
  <c r="BL24" i="38"/>
  <c r="BJ24" i="38"/>
  <c r="BH24" i="38"/>
  <c r="BD24" i="38"/>
  <c r="BB24" i="38"/>
  <c r="AZ24" i="38"/>
  <c r="AV24" i="38"/>
  <c r="AT24" i="38"/>
  <c r="AR24" i="38"/>
  <c r="AN24" i="38"/>
  <c r="AL24" i="38"/>
  <c r="AJ24" i="38"/>
  <c r="AF24" i="38"/>
  <c r="AD24" i="38"/>
  <c r="AB24" i="38"/>
  <c r="X24" i="38"/>
  <c r="V24" i="38"/>
  <c r="T24" i="38"/>
  <c r="P24" i="38"/>
  <c r="N24" i="38"/>
  <c r="L24" i="38"/>
  <c r="H24" i="38"/>
  <c r="F24" i="38"/>
  <c r="D24" i="38"/>
  <c r="EF23" i="38"/>
  <c r="ED23" i="38"/>
  <c r="EB23" i="38"/>
  <c r="DX23" i="38"/>
  <c r="DV23" i="38"/>
  <c r="DT23" i="38"/>
  <c r="DP23" i="38"/>
  <c r="DN23" i="38"/>
  <c r="DL23" i="38"/>
  <c r="DH23" i="38"/>
  <c r="DF23" i="38"/>
  <c r="DD23" i="38"/>
  <c r="CZ23" i="38"/>
  <c r="CX23" i="38"/>
  <c r="CV23" i="38"/>
  <c r="CR23" i="38"/>
  <c r="CP23" i="38"/>
  <c r="CN23" i="38"/>
  <c r="CJ23" i="38"/>
  <c r="CH23" i="38"/>
  <c r="CF23" i="38"/>
  <c r="CB23" i="38"/>
  <c r="BZ23" i="38"/>
  <c r="BX23" i="38"/>
  <c r="BT23" i="38"/>
  <c r="BR23" i="38"/>
  <c r="BP23" i="38"/>
  <c r="BL23" i="38"/>
  <c r="BJ23" i="38"/>
  <c r="BH23" i="38"/>
  <c r="BD23" i="38"/>
  <c r="BB23" i="38"/>
  <c r="AZ23" i="38"/>
  <c r="AV23" i="38"/>
  <c r="AT23" i="38"/>
  <c r="AR23" i="38"/>
  <c r="AN23" i="38"/>
  <c r="AL23" i="38"/>
  <c r="AJ23" i="38"/>
  <c r="AF23" i="38"/>
  <c r="AD23" i="38"/>
  <c r="AB23" i="38"/>
  <c r="X23" i="38"/>
  <c r="V23" i="38"/>
  <c r="T23" i="38"/>
  <c r="P23" i="38"/>
  <c r="N23" i="38"/>
  <c r="L23" i="38"/>
  <c r="H23" i="38"/>
  <c r="F23" i="38"/>
  <c r="D23" i="38"/>
  <c r="EF22" i="38"/>
  <c r="ED22" i="38"/>
  <c r="EB22" i="38"/>
  <c r="DX22" i="38"/>
  <c r="DV22" i="38"/>
  <c r="DT22" i="38"/>
  <c r="DP22" i="38"/>
  <c r="DN22" i="38"/>
  <c r="DL22" i="38"/>
  <c r="DH22" i="38"/>
  <c r="DF22" i="38"/>
  <c r="DD22" i="38"/>
  <c r="CZ22" i="38"/>
  <c r="CX22" i="38"/>
  <c r="CV22" i="38"/>
  <c r="CR22" i="38"/>
  <c r="CP22" i="38"/>
  <c r="CN22" i="38"/>
  <c r="CJ22" i="38"/>
  <c r="CH22" i="38"/>
  <c r="CF22" i="38"/>
  <c r="CB22" i="38"/>
  <c r="BZ22" i="38"/>
  <c r="BX22" i="38"/>
  <c r="BT22" i="38"/>
  <c r="BR22" i="38"/>
  <c r="BP22" i="38"/>
  <c r="BL22" i="38"/>
  <c r="BJ22" i="38"/>
  <c r="BH22" i="38"/>
  <c r="BD22" i="38"/>
  <c r="BB22" i="38"/>
  <c r="AZ22" i="38"/>
  <c r="AV22" i="38"/>
  <c r="AT22" i="38"/>
  <c r="AR22" i="38"/>
  <c r="AN22" i="38"/>
  <c r="AL22" i="38"/>
  <c r="AJ22" i="38"/>
  <c r="AF22" i="38"/>
  <c r="AD22" i="38"/>
  <c r="AB22" i="38"/>
  <c r="X22" i="38"/>
  <c r="V22" i="38"/>
  <c r="T22" i="38"/>
  <c r="P22" i="38"/>
  <c r="N22" i="38"/>
  <c r="L22" i="38"/>
  <c r="H22" i="38"/>
  <c r="F22" i="38"/>
  <c r="D22" i="38"/>
  <c r="EF21" i="38"/>
  <c r="ED21" i="38"/>
  <c r="EB21" i="38"/>
  <c r="DX21" i="38"/>
  <c r="DV21" i="38"/>
  <c r="DT21" i="38"/>
  <c r="DP21" i="38"/>
  <c r="DN21" i="38"/>
  <c r="DL21" i="38"/>
  <c r="DH21" i="38"/>
  <c r="DF21" i="38"/>
  <c r="DD21" i="38"/>
  <c r="CZ21" i="38"/>
  <c r="CX21" i="38"/>
  <c r="CV21" i="38"/>
  <c r="CR21" i="38"/>
  <c r="CP21" i="38"/>
  <c r="CN21" i="38"/>
  <c r="CJ21" i="38"/>
  <c r="CH21" i="38"/>
  <c r="CF21" i="38"/>
  <c r="CB21" i="38"/>
  <c r="BZ21" i="38"/>
  <c r="BX21" i="38"/>
  <c r="BT21" i="38"/>
  <c r="BR21" i="38"/>
  <c r="BP21" i="38"/>
  <c r="BL21" i="38"/>
  <c r="BJ21" i="38"/>
  <c r="BH21" i="38"/>
  <c r="BD21" i="38"/>
  <c r="BB21" i="38"/>
  <c r="AZ21" i="38"/>
  <c r="AV21" i="38"/>
  <c r="AT21" i="38"/>
  <c r="AR21" i="38"/>
  <c r="AN21" i="38"/>
  <c r="AL21" i="38"/>
  <c r="AJ21" i="38"/>
  <c r="AF21" i="38"/>
  <c r="AD21" i="38"/>
  <c r="AB21" i="38"/>
  <c r="X21" i="38"/>
  <c r="V21" i="38"/>
  <c r="T21" i="38"/>
  <c r="P21" i="38"/>
  <c r="N21" i="38"/>
  <c r="L21" i="38"/>
  <c r="H21" i="38"/>
  <c r="F21" i="38"/>
  <c r="D21" i="38"/>
  <c r="EF20" i="38"/>
  <c r="ED20" i="38"/>
  <c r="EB20" i="38"/>
  <c r="DX20" i="38"/>
  <c r="DV20" i="38"/>
  <c r="DT20" i="38"/>
  <c r="DP20" i="38"/>
  <c r="DN20" i="38"/>
  <c r="DL20" i="38"/>
  <c r="DH20" i="38"/>
  <c r="DF20" i="38"/>
  <c r="DD20" i="38"/>
  <c r="CZ20" i="38"/>
  <c r="CX20" i="38"/>
  <c r="CV20" i="38"/>
  <c r="CR20" i="38"/>
  <c r="CP20" i="38"/>
  <c r="CN20" i="38"/>
  <c r="CJ20" i="38"/>
  <c r="CH20" i="38"/>
  <c r="CF20" i="38"/>
  <c r="CB20" i="38"/>
  <c r="BZ20" i="38"/>
  <c r="BX20" i="38"/>
  <c r="BT20" i="38"/>
  <c r="BR20" i="38"/>
  <c r="BP20" i="38"/>
  <c r="BL20" i="38"/>
  <c r="BJ20" i="38"/>
  <c r="BH20" i="38"/>
  <c r="BD20" i="38"/>
  <c r="BB20" i="38"/>
  <c r="AZ20" i="38"/>
  <c r="AV20" i="38"/>
  <c r="AT20" i="38"/>
  <c r="AR20" i="38"/>
  <c r="AN20" i="38"/>
  <c r="AL20" i="38"/>
  <c r="AJ20" i="38"/>
  <c r="AF20" i="38"/>
  <c r="AD20" i="38"/>
  <c r="AB20" i="38"/>
  <c r="X20" i="38"/>
  <c r="V20" i="38"/>
  <c r="T20" i="38"/>
  <c r="P20" i="38"/>
  <c r="N20" i="38"/>
  <c r="L20" i="38"/>
  <c r="H20" i="38"/>
  <c r="F20" i="38"/>
  <c r="D20" i="38"/>
  <c r="EF19" i="38"/>
  <c r="ED19" i="38"/>
  <c r="EB19" i="38"/>
  <c r="DX19" i="38"/>
  <c r="DV19" i="38"/>
  <c r="DT19" i="38"/>
  <c r="DP19" i="38"/>
  <c r="DN19" i="38"/>
  <c r="DL19" i="38"/>
  <c r="DH19" i="38"/>
  <c r="DF19" i="38"/>
  <c r="DD19" i="38"/>
  <c r="CZ19" i="38"/>
  <c r="CX19" i="38"/>
  <c r="CV19" i="38"/>
  <c r="CR19" i="38"/>
  <c r="CP19" i="38"/>
  <c r="CN19" i="38"/>
  <c r="CJ19" i="38"/>
  <c r="CH19" i="38"/>
  <c r="CF19" i="38"/>
  <c r="CB19" i="38"/>
  <c r="BZ19" i="38"/>
  <c r="BX19" i="38"/>
  <c r="BT19" i="38"/>
  <c r="BR19" i="38"/>
  <c r="BP19" i="38"/>
  <c r="BL19" i="38"/>
  <c r="BJ19" i="38"/>
  <c r="BH19" i="38"/>
  <c r="BD19" i="38"/>
  <c r="BB19" i="38"/>
  <c r="AZ19" i="38"/>
  <c r="AV19" i="38"/>
  <c r="AT19" i="38"/>
  <c r="AR19" i="38"/>
  <c r="AN19" i="38"/>
  <c r="AL19" i="38"/>
  <c r="AJ19" i="38"/>
  <c r="AF19" i="38"/>
  <c r="AD19" i="38"/>
  <c r="AB19" i="38"/>
  <c r="X19" i="38"/>
  <c r="V19" i="38"/>
  <c r="T19" i="38"/>
  <c r="P19" i="38"/>
  <c r="N19" i="38"/>
  <c r="L19" i="38"/>
  <c r="H19" i="38"/>
  <c r="F19" i="38"/>
  <c r="D19" i="38"/>
  <c r="EF18" i="38"/>
  <c r="ED18" i="38"/>
  <c r="EB18" i="38"/>
  <c r="DX18" i="38"/>
  <c r="DV18" i="38"/>
  <c r="DT18" i="38"/>
  <c r="DP18" i="38"/>
  <c r="DN18" i="38"/>
  <c r="DL18" i="38"/>
  <c r="DH18" i="38"/>
  <c r="DF18" i="38"/>
  <c r="DD18" i="38"/>
  <c r="CZ18" i="38"/>
  <c r="CX18" i="38"/>
  <c r="CV18" i="38"/>
  <c r="CR18" i="38"/>
  <c r="CP18" i="38"/>
  <c r="CN18" i="38"/>
  <c r="CJ18" i="38"/>
  <c r="CH18" i="38"/>
  <c r="CF18" i="38"/>
  <c r="CB18" i="38"/>
  <c r="BZ18" i="38"/>
  <c r="BX18" i="38"/>
  <c r="BT18" i="38"/>
  <c r="BR18" i="38"/>
  <c r="BP18" i="38"/>
  <c r="BL18" i="38"/>
  <c r="BJ18" i="38"/>
  <c r="BH18" i="38"/>
  <c r="BD18" i="38"/>
  <c r="BB18" i="38"/>
  <c r="AZ18" i="38"/>
  <c r="AV18" i="38"/>
  <c r="AT18" i="38"/>
  <c r="AR18" i="38"/>
  <c r="AN18" i="38"/>
  <c r="AL18" i="38"/>
  <c r="AJ18" i="38"/>
  <c r="AF18" i="38"/>
  <c r="AD18" i="38"/>
  <c r="AB18" i="38"/>
  <c r="X18" i="38"/>
  <c r="V18" i="38"/>
  <c r="T18" i="38"/>
  <c r="P18" i="38"/>
  <c r="N18" i="38"/>
  <c r="L18" i="38"/>
  <c r="H18" i="38"/>
  <c r="F18" i="38"/>
  <c r="D18" i="38"/>
  <c r="EF17" i="38"/>
  <c r="ED17" i="38"/>
  <c r="EB17" i="38"/>
  <c r="DX17" i="38"/>
  <c r="DV17" i="38"/>
  <c r="DV30" i="38" s="1"/>
  <c r="DT17" i="38"/>
  <c r="DP17" i="38"/>
  <c r="DN17" i="38"/>
  <c r="DL17" i="38"/>
  <c r="DH17" i="38"/>
  <c r="DF17" i="38"/>
  <c r="DD17" i="38"/>
  <c r="CZ17" i="38"/>
  <c r="CX17" i="38"/>
  <c r="CV17" i="38"/>
  <c r="CR17" i="38"/>
  <c r="CP17" i="38"/>
  <c r="CP30" i="38" s="1"/>
  <c r="CN17" i="38"/>
  <c r="CJ17" i="38"/>
  <c r="CH17" i="38"/>
  <c r="CF17" i="38"/>
  <c r="CB17" i="38"/>
  <c r="BZ17" i="38"/>
  <c r="BX17" i="38"/>
  <c r="BT17" i="38"/>
  <c r="BR17" i="38"/>
  <c r="BP17" i="38"/>
  <c r="BL17" i="38"/>
  <c r="BJ17" i="38"/>
  <c r="BJ30" i="38" s="1"/>
  <c r="BH17" i="38"/>
  <c r="BD17" i="38"/>
  <c r="BB17" i="38"/>
  <c r="AZ17" i="38"/>
  <c r="AV17" i="38"/>
  <c r="AT17" i="38"/>
  <c r="AR17" i="38"/>
  <c r="AN17" i="38"/>
  <c r="AL17" i="38"/>
  <c r="AJ17" i="38"/>
  <c r="AF17" i="38"/>
  <c r="AD17" i="38"/>
  <c r="AD30" i="38" s="1"/>
  <c r="AB17" i="38"/>
  <c r="X17" i="38"/>
  <c r="V17" i="38"/>
  <c r="T17" i="38"/>
  <c r="P17" i="38"/>
  <c r="N17" i="38"/>
  <c r="L17" i="38"/>
  <c r="H17" i="38"/>
  <c r="F17" i="38"/>
  <c r="D17" i="38"/>
  <c r="EF16" i="38"/>
  <c r="ED16" i="38"/>
  <c r="EB16" i="38"/>
  <c r="DX16" i="38"/>
  <c r="DV16" i="38"/>
  <c r="DT16" i="38"/>
  <c r="DP16" i="38"/>
  <c r="DN16" i="38"/>
  <c r="DL16" i="38"/>
  <c r="DH16" i="38"/>
  <c r="DF16" i="38"/>
  <c r="DD16" i="38"/>
  <c r="CZ16" i="38"/>
  <c r="CX16" i="38"/>
  <c r="CV16" i="38"/>
  <c r="CR16" i="38"/>
  <c r="CP16" i="38"/>
  <c r="CN16" i="38"/>
  <c r="CJ16" i="38"/>
  <c r="CH16" i="38"/>
  <c r="CF16" i="38"/>
  <c r="CB16" i="38"/>
  <c r="BZ16" i="38"/>
  <c r="BX16" i="38"/>
  <c r="BT16" i="38"/>
  <c r="BR16" i="38"/>
  <c r="BP16" i="38"/>
  <c r="BL16" i="38"/>
  <c r="BJ16" i="38"/>
  <c r="BH16" i="38"/>
  <c r="BD16" i="38"/>
  <c r="BB16" i="38"/>
  <c r="AZ16" i="38"/>
  <c r="AV16" i="38"/>
  <c r="AT16" i="38"/>
  <c r="AR16" i="38"/>
  <c r="AN16" i="38"/>
  <c r="AL16" i="38"/>
  <c r="AJ16" i="38"/>
  <c r="AF16" i="38"/>
  <c r="AD16" i="38"/>
  <c r="AB16" i="38"/>
  <c r="X16" i="38"/>
  <c r="V16" i="38"/>
  <c r="T16" i="38"/>
  <c r="P16" i="38"/>
  <c r="N16" i="38"/>
  <c r="L16" i="38"/>
  <c r="H16" i="38"/>
  <c r="F16" i="38"/>
  <c r="D16" i="38"/>
  <c r="EF15" i="38"/>
  <c r="ED15" i="38"/>
  <c r="EB15" i="38"/>
  <c r="DX15" i="38"/>
  <c r="DV15" i="38"/>
  <c r="DT15" i="38"/>
  <c r="DP15" i="38"/>
  <c r="DN15" i="38"/>
  <c r="DL15" i="38"/>
  <c r="DH15" i="38"/>
  <c r="DF15" i="38"/>
  <c r="DD15" i="38"/>
  <c r="CZ15" i="38"/>
  <c r="CX15" i="38"/>
  <c r="CV15" i="38"/>
  <c r="CR15" i="38"/>
  <c r="CP15" i="38"/>
  <c r="CN15" i="38"/>
  <c r="CJ15" i="38"/>
  <c r="CH15" i="38"/>
  <c r="CF15" i="38"/>
  <c r="CB15" i="38"/>
  <c r="BZ15" i="38"/>
  <c r="BX15" i="38"/>
  <c r="BT15" i="38"/>
  <c r="BR15" i="38"/>
  <c r="BP15" i="38"/>
  <c r="BL15" i="38"/>
  <c r="BJ15" i="38"/>
  <c r="BH15" i="38"/>
  <c r="BD15" i="38"/>
  <c r="BB15" i="38"/>
  <c r="AZ15" i="38"/>
  <c r="AV15" i="38"/>
  <c r="AT15" i="38"/>
  <c r="AR15" i="38"/>
  <c r="AN15" i="38"/>
  <c r="AL15" i="38"/>
  <c r="AJ15" i="38"/>
  <c r="AF15" i="38"/>
  <c r="AD15" i="38"/>
  <c r="AB15" i="38"/>
  <c r="X15" i="38"/>
  <c r="V15" i="38"/>
  <c r="T15" i="38"/>
  <c r="P15" i="38"/>
  <c r="N15" i="38"/>
  <c r="L15" i="38"/>
  <c r="H15" i="38"/>
  <c r="F15" i="38"/>
  <c r="D15" i="38"/>
  <c r="EF14" i="38"/>
  <c r="ED14" i="38"/>
  <c r="EB14" i="38"/>
  <c r="DX14" i="38"/>
  <c r="DV14" i="38"/>
  <c r="DT14" i="38"/>
  <c r="DP14" i="38"/>
  <c r="DN14" i="38"/>
  <c r="DL14" i="38"/>
  <c r="DH14" i="38"/>
  <c r="DF14" i="38"/>
  <c r="DD14" i="38"/>
  <c r="CZ14" i="38"/>
  <c r="CX14" i="38"/>
  <c r="CV14" i="38"/>
  <c r="CR14" i="38"/>
  <c r="CP14" i="38"/>
  <c r="CN14" i="38"/>
  <c r="CJ14" i="38"/>
  <c r="CH14" i="38"/>
  <c r="CF14" i="38"/>
  <c r="CB14" i="38"/>
  <c r="BZ14" i="38"/>
  <c r="BX14" i="38"/>
  <c r="BT14" i="38"/>
  <c r="BR14" i="38"/>
  <c r="BP14" i="38"/>
  <c r="BL14" i="38"/>
  <c r="BJ14" i="38"/>
  <c r="BH14" i="38"/>
  <c r="BD14" i="38"/>
  <c r="BB14" i="38"/>
  <c r="AZ14" i="38"/>
  <c r="AV14" i="38"/>
  <c r="AT14" i="38"/>
  <c r="AR14" i="38"/>
  <c r="AN14" i="38"/>
  <c r="AL14" i="38"/>
  <c r="AJ14" i="38"/>
  <c r="AF14" i="38"/>
  <c r="AD14" i="38"/>
  <c r="AB14" i="38"/>
  <c r="X14" i="38"/>
  <c r="V14" i="38"/>
  <c r="T14" i="38"/>
  <c r="P14" i="38"/>
  <c r="N14" i="38"/>
  <c r="L14" i="38"/>
  <c r="H14" i="38"/>
  <c r="F14" i="38"/>
  <c r="D14" i="38"/>
  <c r="EF13" i="38"/>
  <c r="ED13" i="38"/>
  <c r="EB13" i="38"/>
  <c r="DX13" i="38"/>
  <c r="DV13" i="38"/>
  <c r="DT13" i="38"/>
  <c r="DP13" i="38"/>
  <c r="DN13" i="38"/>
  <c r="DL13" i="38"/>
  <c r="DH13" i="38"/>
  <c r="DF13" i="38"/>
  <c r="DD13" i="38"/>
  <c r="CZ13" i="38"/>
  <c r="CX13" i="38"/>
  <c r="CV13" i="38"/>
  <c r="CR13" i="38"/>
  <c r="CP13" i="38"/>
  <c r="CN13" i="38"/>
  <c r="CJ13" i="38"/>
  <c r="CH13" i="38"/>
  <c r="CF13" i="38"/>
  <c r="CB13" i="38"/>
  <c r="BZ13" i="38"/>
  <c r="BX13" i="38"/>
  <c r="BT13" i="38"/>
  <c r="BR13" i="38"/>
  <c r="BP13" i="38"/>
  <c r="BL13" i="38"/>
  <c r="BJ13" i="38"/>
  <c r="BH13" i="38"/>
  <c r="BD13" i="38"/>
  <c r="BB13" i="38"/>
  <c r="AZ13" i="38"/>
  <c r="AV13" i="38"/>
  <c r="AT13" i="38"/>
  <c r="AR13" i="38"/>
  <c r="AN13" i="38"/>
  <c r="AL13" i="38"/>
  <c r="AJ13" i="38"/>
  <c r="AF13" i="38"/>
  <c r="AD13" i="38"/>
  <c r="AB13" i="38"/>
  <c r="X13" i="38"/>
  <c r="V13" i="38"/>
  <c r="T13" i="38"/>
  <c r="P13" i="38"/>
  <c r="N13" i="38"/>
  <c r="L13" i="38"/>
  <c r="H13" i="38"/>
  <c r="F13" i="38"/>
  <c r="D13" i="38"/>
  <c r="EF12" i="38"/>
  <c r="ED12" i="38"/>
  <c r="EB12" i="38"/>
  <c r="DX12" i="38"/>
  <c r="DV12" i="38"/>
  <c r="DT12" i="38"/>
  <c r="DP12" i="38"/>
  <c r="DN12" i="38"/>
  <c r="DL12" i="38"/>
  <c r="DH12" i="38"/>
  <c r="DF12" i="38"/>
  <c r="DD12" i="38"/>
  <c r="CZ12" i="38"/>
  <c r="CX12" i="38"/>
  <c r="CV12" i="38"/>
  <c r="CR12" i="38"/>
  <c r="CP12" i="38"/>
  <c r="CN12" i="38"/>
  <c r="CJ12" i="38"/>
  <c r="CH12" i="38"/>
  <c r="CF12" i="38"/>
  <c r="CB12" i="38"/>
  <c r="BZ12" i="38"/>
  <c r="BX12" i="38"/>
  <c r="BT12" i="38"/>
  <c r="BR12" i="38"/>
  <c r="BP12" i="38"/>
  <c r="BL12" i="38"/>
  <c r="BJ12" i="38"/>
  <c r="BH12" i="38"/>
  <c r="BD12" i="38"/>
  <c r="BB12" i="38"/>
  <c r="AZ12" i="38"/>
  <c r="AV12" i="38"/>
  <c r="AT12" i="38"/>
  <c r="AR12" i="38"/>
  <c r="AN12" i="38"/>
  <c r="AL12" i="38"/>
  <c r="AJ12" i="38"/>
  <c r="AF12" i="38"/>
  <c r="AD12" i="38"/>
  <c r="AB12" i="38"/>
  <c r="X12" i="38"/>
  <c r="V12" i="38"/>
  <c r="T12" i="38"/>
  <c r="P12" i="38"/>
  <c r="N12" i="38"/>
  <c r="L12" i="38"/>
  <c r="H12" i="38"/>
  <c r="F12" i="38"/>
  <c r="D12" i="38"/>
  <c r="EF11" i="38"/>
  <c r="ED11" i="38"/>
  <c r="EB11" i="38"/>
  <c r="DX11" i="38"/>
  <c r="DV11" i="38"/>
  <c r="DT11" i="38"/>
  <c r="DP11" i="38"/>
  <c r="DN11" i="38"/>
  <c r="DL11" i="38"/>
  <c r="DH11" i="38"/>
  <c r="DF11" i="38"/>
  <c r="DD11" i="38"/>
  <c r="CZ11" i="38"/>
  <c r="CX11" i="38"/>
  <c r="CV11" i="38"/>
  <c r="CR11" i="38"/>
  <c r="CP11" i="38"/>
  <c r="CN11" i="38"/>
  <c r="CJ11" i="38"/>
  <c r="CH11" i="38"/>
  <c r="CF11" i="38"/>
  <c r="CB11" i="38"/>
  <c r="BZ11" i="38"/>
  <c r="BX11" i="38"/>
  <c r="BT11" i="38"/>
  <c r="BR11" i="38"/>
  <c r="BP11" i="38"/>
  <c r="BL11" i="38"/>
  <c r="BJ11" i="38"/>
  <c r="BH11" i="38"/>
  <c r="BD11" i="38"/>
  <c r="BB11" i="38"/>
  <c r="AZ11" i="38"/>
  <c r="AV11" i="38"/>
  <c r="AT11" i="38"/>
  <c r="AR11" i="38"/>
  <c r="AN11" i="38"/>
  <c r="AL11" i="38"/>
  <c r="AJ11" i="38"/>
  <c r="AF11" i="38"/>
  <c r="AD11" i="38"/>
  <c r="AB11" i="38"/>
  <c r="X11" i="38"/>
  <c r="V11" i="38"/>
  <c r="T11" i="38"/>
  <c r="P11" i="38"/>
  <c r="N11" i="38"/>
  <c r="L11" i="38"/>
  <c r="H11" i="38"/>
  <c r="F11" i="38"/>
  <c r="D11" i="38"/>
  <c r="EF10" i="38"/>
  <c r="ED10" i="38"/>
  <c r="EB10" i="38"/>
  <c r="DX10" i="38"/>
  <c r="DV10" i="38"/>
  <c r="DT10" i="38"/>
  <c r="DP10" i="38"/>
  <c r="DN10" i="38"/>
  <c r="DL10" i="38"/>
  <c r="DH10" i="38"/>
  <c r="DF10" i="38"/>
  <c r="DD10" i="38"/>
  <c r="CZ10" i="38"/>
  <c r="CX10" i="38"/>
  <c r="CV10" i="38"/>
  <c r="CR10" i="38"/>
  <c r="CP10" i="38"/>
  <c r="CN10" i="38"/>
  <c r="CJ10" i="38"/>
  <c r="CH10" i="38"/>
  <c r="CF10" i="38"/>
  <c r="CB10" i="38"/>
  <c r="BZ10" i="38"/>
  <c r="BX10" i="38"/>
  <c r="BT10" i="38"/>
  <c r="BR10" i="38"/>
  <c r="BP10" i="38"/>
  <c r="BL10" i="38"/>
  <c r="BJ10" i="38"/>
  <c r="BH10" i="38"/>
  <c r="BD10" i="38"/>
  <c r="BB10" i="38"/>
  <c r="AZ10" i="38"/>
  <c r="AV10" i="38"/>
  <c r="AT10" i="38"/>
  <c r="AR10" i="38"/>
  <c r="AN10" i="38"/>
  <c r="AL10" i="38"/>
  <c r="AJ10" i="38"/>
  <c r="AF10" i="38"/>
  <c r="AD10" i="38"/>
  <c r="AB10" i="38"/>
  <c r="X10" i="38"/>
  <c r="V10" i="38"/>
  <c r="T10" i="38"/>
  <c r="P10" i="38"/>
  <c r="N10" i="38"/>
  <c r="L10" i="38"/>
  <c r="H10" i="38"/>
  <c r="F10" i="38"/>
  <c r="D10" i="38"/>
  <c r="EF9" i="38"/>
  <c r="ED9" i="38"/>
  <c r="EB9" i="38"/>
  <c r="DX9" i="38"/>
  <c r="DV9" i="38"/>
  <c r="DT9" i="38"/>
  <c r="DP9" i="38"/>
  <c r="DN9" i="38"/>
  <c r="DL9" i="38"/>
  <c r="DH9" i="38"/>
  <c r="DF9" i="38"/>
  <c r="DD9" i="38"/>
  <c r="CZ9" i="38"/>
  <c r="CX9" i="38"/>
  <c r="CV9" i="38"/>
  <c r="CR9" i="38"/>
  <c r="CP9" i="38"/>
  <c r="CN9" i="38"/>
  <c r="CJ9" i="38"/>
  <c r="CH9" i="38"/>
  <c r="CF9" i="38"/>
  <c r="CB9" i="38"/>
  <c r="BZ9" i="38"/>
  <c r="BX9" i="38"/>
  <c r="BT9" i="38"/>
  <c r="BR9" i="38"/>
  <c r="BP9" i="38"/>
  <c r="BL9" i="38"/>
  <c r="BJ9" i="38"/>
  <c r="BH9" i="38"/>
  <c r="BD9" i="38"/>
  <c r="BB9" i="38"/>
  <c r="AZ9" i="38"/>
  <c r="AV9" i="38"/>
  <c r="AT9" i="38"/>
  <c r="AR9" i="38"/>
  <c r="AN9" i="38"/>
  <c r="AL9" i="38"/>
  <c r="AJ9" i="38"/>
  <c r="AF9" i="38"/>
  <c r="AD9" i="38"/>
  <c r="AB9" i="38"/>
  <c r="X9" i="38"/>
  <c r="V9" i="38"/>
  <c r="T9" i="38"/>
  <c r="P9" i="38"/>
  <c r="N9" i="38"/>
  <c r="L9" i="38"/>
  <c r="H9" i="38"/>
  <c r="F9" i="38"/>
  <c r="D9" i="38"/>
  <c r="EF8" i="38"/>
  <c r="ED8" i="38"/>
  <c r="EB8" i="38"/>
  <c r="DX8" i="38"/>
  <c r="DV8" i="38"/>
  <c r="DT8" i="38"/>
  <c r="DP8" i="38"/>
  <c r="DN8" i="38"/>
  <c r="DL8" i="38"/>
  <c r="DH8" i="38"/>
  <c r="DF8" i="38"/>
  <c r="DD8" i="38"/>
  <c r="CZ8" i="38"/>
  <c r="CX8" i="38"/>
  <c r="CV8" i="38"/>
  <c r="CR8" i="38"/>
  <c r="CP8" i="38"/>
  <c r="CN8" i="38"/>
  <c r="CJ8" i="38"/>
  <c r="CH8" i="38"/>
  <c r="CF8" i="38"/>
  <c r="CB8" i="38"/>
  <c r="BZ8" i="38"/>
  <c r="BX8" i="38"/>
  <c r="BT8" i="38"/>
  <c r="BR8" i="38"/>
  <c r="BP8" i="38"/>
  <c r="BL8" i="38"/>
  <c r="BJ8" i="38"/>
  <c r="BH8" i="38"/>
  <c r="BD8" i="38"/>
  <c r="BB8" i="38"/>
  <c r="AZ8" i="38"/>
  <c r="AV8" i="38"/>
  <c r="AT8" i="38"/>
  <c r="AR8" i="38"/>
  <c r="AN8" i="38"/>
  <c r="AL8" i="38"/>
  <c r="AJ8" i="38"/>
  <c r="AF8" i="38"/>
  <c r="AD8" i="38"/>
  <c r="AB8" i="38"/>
  <c r="X8" i="38"/>
  <c r="V8" i="38"/>
  <c r="T8" i="38"/>
  <c r="P8" i="38"/>
  <c r="N8" i="38"/>
  <c r="L8" i="38"/>
  <c r="H8" i="38"/>
  <c r="F8" i="38"/>
  <c r="D8" i="38"/>
  <c r="EF7" i="38"/>
  <c r="ED7" i="38"/>
  <c r="EB7" i="38"/>
  <c r="DX7" i="38"/>
  <c r="DV7" i="38"/>
  <c r="DT7" i="38"/>
  <c r="DP7" i="38"/>
  <c r="DN7" i="38"/>
  <c r="DL7" i="38"/>
  <c r="DH7" i="38"/>
  <c r="DF7" i="38"/>
  <c r="DD7" i="38"/>
  <c r="CZ7" i="38"/>
  <c r="CX7" i="38"/>
  <c r="CV7" i="38"/>
  <c r="CR7" i="38"/>
  <c r="CP7" i="38"/>
  <c r="CN7" i="38"/>
  <c r="CJ7" i="38"/>
  <c r="CH7" i="38"/>
  <c r="CF7" i="38"/>
  <c r="CB7" i="38"/>
  <c r="BZ7" i="38"/>
  <c r="BX7" i="38"/>
  <c r="BT7" i="38"/>
  <c r="BR7" i="38"/>
  <c r="BP7" i="38"/>
  <c r="BL7" i="38"/>
  <c r="BJ7" i="38"/>
  <c r="BH7" i="38"/>
  <c r="BD7" i="38"/>
  <c r="BB7" i="38"/>
  <c r="AZ7" i="38"/>
  <c r="AV7" i="38"/>
  <c r="AT7" i="38"/>
  <c r="AR7" i="38"/>
  <c r="AN7" i="38"/>
  <c r="AL7" i="38"/>
  <c r="AJ7" i="38"/>
  <c r="AF7" i="38"/>
  <c r="AD7" i="38"/>
  <c r="AB7" i="38"/>
  <c r="X7" i="38"/>
  <c r="V7" i="38"/>
  <c r="T7" i="38"/>
  <c r="P7" i="38"/>
  <c r="N7" i="38"/>
  <c r="L7" i="38"/>
  <c r="H7" i="38"/>
  <c r="F7" i="38"/>
  <c r="F29" i="38" s="1"/>
  <c r="D7" i="38"/>
  <c r="I35" i="37"/>
  <c r="H35" i="37"/>
  <c r="G35" i="37"/>
  <c r="F35" i="37"/>
  <c r="E35" i="37"/>
  <c r="D35" i="37"/>
  <c r="C35" i="37"/>
  <c r="B35" i="37"/>
  <c r="BE23" i="37"/>
  <c r="BC23" i="37"/>
  <c r="BA23" i="37"/>
  <c r="AX23" i="37"/>
  <c r="AV23" i="37"/>
  <c r="AT23" i="37"/>
  <c r="AQ23" i="37"/>
  <c r="AO23" i="37"/>
  <c r="AM23" i="37"/>
  <c r="AJ23" i="37"/>
  <c r="AH23" i="37"/>
  <c r="AF23" i="37"/>
  <c r="AC23" i="37"/>
  <c r="AA23" i="37"/>
  <c r="Y23" i="37"/>
  <c r="V23" i="37"/>
  <c r="T23" i="37"/>
  <c r="R23" i="37"/>
  <c r="O23" i="37"/>
  <c r="M23" i="37"/>
  <c r="K23" i="37"/>
  <c r="H23" i="37"/>
  <c r="F23" i="37"/>
  <c r="D23" i="37"/>
  <c r="BE22" i="37"/>
  <c r="BC22" i="37"/>
  <c r="BA22" i="37"/>
  <c r="AX22" i="37"/>
  <c r="AV22" i="37"/>
  <c r="AT22" i="37"/>
  <c r="AQ22" i="37"/>
  <c r="AO22" i="37"/>
  <c r="AM22" i="37"/>
  <c r="AJ22" i="37"/>
  <c r="AH22" i="37"/>
  <c r="AF22" i="37"/>
  <c r="AC22" i="37"/>
  <c r="AA22" i="37"/>
  <c r="Y22" i="37"/>
  <c r="V22" i="37"/>
  <c r="T22" i="37"/>
  <c r="R22" i="37"/>
  <c r="O22" i="37"/>
  <c r="M22" i="37"/>
  <c r="K22" i="37"/>
  <c r="H22" i="37"/>
  <c r="F22" i="37"/>
  <c r="D22" i="37"/>
  <c r="BE21" i="37"/>
  <c r="BC21" i="37"/>
  <c r="BA21" i="37"/>
  <c r="AX21" i="37"/>
  <c r="AV21" i="37"/>
  <c r="AT21" i="37"/>
  <c r="AQ21" i="37"/>
  <c r="AO21" i="37"/>
  <c r="AM21" i="37"/>
  <c r="AJ21" i="37"/>
  <c r="AH21" i="37"/>
  <c r="AF21" i="37"/>
  <c r="AC21" i="37"/>
  <c r="AA21" i="37"/>
  <c r="Y21" i="37"/>
  <c r="V21" i="37"/>
  <c r="T21" i="37"/>
  <c r="R21" i="37"/>
  <c r="O21" i="37"/>
  <c r="M21" i="37"/>
  <c r="K21" i="37"/>
  <c r="H21" i="37"/>
  <c r="F21" i="37"/>
  <c r="D21" i="37"/>
  <c r="BE20" i="37"/>
  <c r="BC20" i="37"/>
  <c r="BA20" i="37"/>
  <c r="AX20" i="37"/>
  <c r="AV20" i="37"/>
  <c r="AT20" i="37"/>
  <c r="AQ20" i="37"/>
  <c r="AO20" i="37"/>
  <c r="AM20" i="37"/>
  <c r="AJ20" i="37"/>
  <c r="AH20" i="37"/>
  <c r="AF20" i="37"/>
  <c r="AC20" i="37"/>
  <c r="AA20" i="37"/>
  <c r="Y20" i="37"/>
  <c r="V20" i="37"/>
  <c r="T20" i="37"/>
  <c r="R20" i="37"/>
  <c r="O20" i="37"/>
  <c r="M20" i="37"/>
  <c r="K20" i="37"/>
  <c r="H20" i="37"/>
  <c r="F20" i="37"/>
  <c r="D20" i="37"/>
  <c r="BE19" i="37"/>
  <c r="BC19" i="37"/>
  <c r="BA19" i="37"/>
  <c r="AX19" i="37"/>
  <c r="AV19" i="37"/>
  <c r="AT19" i="37"/>
  <c r="AQ19" i="37"/>
  <c r="AO19" i="37"/>
  <c r="AM19" i="37"/>
  <c r="AJ19" i="37"/>
  <c r="AH19" i="37"/>
  <c r="AF19" i="37"/>
  <c r="AC19" i="37"/>
  <c r="AA19" i="37"/>
  <c r="Y19" i="37"/>
  <c r="V19" i="37"/>
  <c r="T19" i="37"/>
  <c r="R19" i="37"/>
  <c r="O19" i="37"/>
  <c r="M19" i="37"/>
  <c r="K19" i="37"/>
  <c r="H19" i="37"/>
  <c r="F19" i="37"/>
  <c r="D19" i="37"/>
  <c r="BE18" i="37"/>
  <c r="BC18" i="37"/>
  <c r="BA18" i="37"/>
  <c r="AX18" i="37"/>
  <c r="AV18" i="37"/>
  <c r="AT18" i="37"/>
  <c r="AQ18" i="37"/>
  <c r="AO18" i="37"/>
  <c r="AM18" i="37"/>
  <c r="AJ18" i="37"/>
  <c r="AH18" i="37"/>
  <c r="AF18" i="37"/>
  <c r="AC18" i="37"/>
  <c r="AA18" i="37"/>
  <c r="Y18" i="37"/>
  <c r="V18" i="37"/>
  <c r="T18" i="37"/>
  <c r="R18" i="37"/>
  <c r="O18" i="37"/>
  <c r="M18" i="37"/>
  <c r="K18" i="37"/>
  <c r="H18" i="37"/>
  <c r="F18" i="37"/>
  <c r="D18" i="37"/>
  <c r="BE17" i="37"/>
  <c r="BC17" i="37"/>
  <c r="BA17" i="37"/>
  <c r="AX17" i="37"/>
  <c r="AV17" i="37"/>
  <c r="AT17" i="37"/>
  <c r="AQ17" i="37"/>
  <c r="AO17" i="37"/>
  <c r="AM17" i="37"/>
  <c r="AJ17" i="37"/>
  <c r="AH17" i="37"/>
  <c r="AF17" i="37"/>
  <c r="AC17" i="37"/>
  <c r="AA17" i="37"/>
  <c r="Y17" i="37"/>
  <c r="V17" i="37"/>
  <c r="T17" i="37"/>
  <c r="R17" i="37"/>
  <c r="O17" i="37"/>
  <c r="M17" i="37"/>
  <c r="K17" i="37"/>
  <c r="H17" i="37"/>
  <c r="F17" i="37"/>
  <c r="D17" i="37"/>
  <c r="BE16" i="37"/>
  <c r="BC16" i="37"/>
  <c r="BA16" i="37"/>
  <c r="AX16" i="37"/>
  <c r="AV16" i="37"/>
  <c r="AT16" i="37"/>
  <c r="AQ16" i="37"/>
  <c r="AO16" i="37"/>
  <c r="AM16" i="37"/>
  <c r="AJ16" i="37"/>
  <c r="AH16" i="37"/>
  <c r="AF16" i="37"/>
  <c r="AC16" i="37"/>
  <c r="AA16" i="37"/>
  <c r="Y16" i="37"/>
  <c r="V16" i="37"/>
  <c r="T16" i="37"/>
  <c r="R16" i="37"/>
  <c r="O16" i="37"/>
  <c r="M16" i="37"/>
  <c r="K16" i="37"/>
  <c r="H16" i="37"/>
  <c r="F16" i="37"/>
  <c r="D16" i="37"/>
  <c r="BE15" i="37"/>
  <c r="BC15" i="37"/>
  <c r="BA15" i="37"/>
  <c r="AX15" i="37"/>
  <c r="AV15" i="37"/>
  <c r="AT15" i="37"/>
  <c r="AQ15" i="37"/>
  <c r="AO15" i="37"/>
  <c r="AM15" i="37"/>
  <c r="AJ15" i="37"/>
  <c r="AH15" i="37"/>
  <c r="AF15" i="37"/>
  <c r="AC15" i="37"/>
  <c r="AA15" i="37"/>
  <c r="Y15" i="37"/>
  <c r="V15" i="37"/>
  <c r="T15" i="37"/>
  <c r="R15" i="37"/>
  <c r="O15" i="37"/>
  <c r="M15" i="37"/>
  <c r="K15" i="37"/>
  <c r="H15" i="37"/>
  <c r="F15" i="37"/>
  <c r="D15" i="37"/>
  <c r="BE14" i="37"/>
  <c r="BC14" i="37"/>
  <c r="BA14" i="37"/>
  <c r="AX14" i="37"/>
  <c r="AV14" i="37"/>
  <c r="AT14" i="37"/>
  <c r="AQ14" i="37"/>
  <c r="AO14" i="37"/>
  <c r="AM14" i="37"/>
  <c r="AJ14" i="37"/>
  <c r="AH14" i="37"/>
  <c r="AF14" i="37"/>
  <c r="AC14" i="37"/>
  <c r="AA14" i="37"/>
  <c r="Y14" i="37"/>
  <c r="V14" i="37"/>
  <c r="T14" i="37"/>
  <c r="R14" i="37"/>
  <c r="O14" i="37"/>
  <c r="M14" i="37"/>
  <c r="K14" i="37"/>
  <c r="H14" i="37"/>
  <c r="F14" i="37"/>
  <c r="D14" i="37"/>
  <c r="BE13" i="37"/>
  <c r="BC13" i="37"/>
  <c r="BA13" i="37"/>
  <c r="AX13" i="37"/>
  <c r="AV13" i="37"/>
  <c r="AT13" i="37"/>
  <c r="AQ13" i="37"/>
  <c r="AO13" i="37"/>
  <c r="AM13" i="37"/>
  <c r="AJ13" i="37"/>
  <c r="AH13" i="37"/>
  <c r="AF13" i="37"/>
  <c r="AC13" i="37"/>
  <c r="AA13" i="37"/>
  <c r="Y13" i="37"/>
  <c r="V13" i="37"/>
  <c r="T13" i="37"/>
  <c r="R13" i="37"/>
  <c r="O13" i="37"/>
  <c r="M13" i="37"/>
  <c r="K13" i="37"/>
  <c r="H13" i="37"/>
  <c r="F13" i="37"/>
  <c r="D13" i="37"/>
  <c r="BE12" i="37"/>
  <c r="BC12" i="37"/>
  <c r="BA12" i="37"/>
  <c r="AX12" i="37"/>
  <c r="AV12" i="37"/>
  <c r="AT12" i="37"/>
  <c r="AQ12" i="37"/>
  <c r="AO12" i="37"/>
  <c r="AM12" i="37"/>
  <c r="AJ12" i="37"/>
  <c r="AH12" i="37"/>
  <c r="AF12" i="37"/>
  <c r="AC12" i="37"/>
  <c r="AA12" i="37"/>
  <c r="Y12" i="37"/>
  <c r="V12" i="37"/>
  <c r="T12" i="37"/>
  <c r="R12" i="37"/>
  <c r="O12" i="37"/>
  <c r="M12" i="37"/>
  <c r="K12" i="37"/>
  <c r="H12" i="37"/>
  <c r="F12" i="37"/>
  <c r="D12" i="37"/>
  <c r="BE11" i="37"/>
  <c r="BC11" i="37"/>
  <c r="BA11" i="37"/>
  <c r="AX11" i="37"/>
  <c r="AV11" i="37"/>
  <c r="AT11" i="37"/>
  <c r="AQ11" i="37"/>
  <c r="AO11" i="37"/>
  <c r="AM11" i="37"/>
  <c r="AJ11" i="37"/>
  <c r="AH11" i="37"/>
  <c r="AF11" i="37"/>
  <c r="AC11" i="37"/>
  <c r="AA11" i="37"/>
  <c r="Y11" i="37"/>
  <c r="V11" i="37"/>
  <c r="T11" i="37"/>
  <c r="R11" i="37"/>
  <c r="O11" i="37"/>
  <c r="M11" i="37"/>
  <c r="K11" i="37"/>
  <c r="H11" i="37"/>
  <c r="F11" i="37"/>
  <c r="D11" i="37"/>
  <c r="BE10" i="37"/>
  <c r="BC10" i="37"/>
  <c r="BA10" i="37"/>
  <c r="AX10" i="37"/>
  <c r="AV10" i="37"/>
  <c r="AT10" i="37"/>
  <c r="AQ10" i="37"/>
  <c r="AO10" i="37"/>
  <c r="AM10" i="37"/>
  <c r="AJ10" i="37"/>
  <c r="AH10" i="37"/>
  <c r="AF10" i="37"/>
  <c r="AC10" i="37"/>
  <c r="AA10" i="37"/>
  <c r="Y10" i="37"/>
  <c r="V10" i="37"/>
  <c r="T10" i="37"/>
  <c r="R10" i="37"/>
  <c r="O10" i="37"/>
  <c r="M10" i="37"/>
  <c r="K10" i="37"/>
  <c r="H10" i="37"/>
  <c r="F10" i="37"/>
  <c r="D10" i="37"/>
  <c r="BE9" i="37"/>
  <c r="BC9" i="37"/>
  <c r="BA9" i="37"/>
  <c r="AX9" i="37"/>
  <c r="AV9" i="37"/>
  <c r="AT9" i="37"/>
  <c r="AQ9" i="37"/>
  <c r="AO9" i="37"/>
  <c r="AM9" i="37"/>
  <c r="AJ9" i="37"/>
  <c r="AH9" i="37"/>
  <c r="AF9" i="37"/>
  <c r="AC9" i="37"/>
  <c r="AA9" i="37"/>
  <c r="Y9" i="37"/>
  <c r="V9" i="37"/>
  <c r="T9" i="37"/>
  <c r="R9" i="37"/>
  <c r="O9" i="37"/>
  <c r="M9" i="37"/>
  <c r="K9" i="37"/>
  <c r="H9" i="37"/>
  <c r="F9" i="37"/>
  <c r="D9" i="37"/>
  <c r="BD8" i="37"/>
  <c r="BB8" i="37"/>
  <c r="AZ8" i="37"/>
  <c r="AY8" i="37"/>
  <c r="AW8" i="37"/>
  <c r="AU8" i="37"/>
  <c r="AT8" i="37"/>
  <c r="AS8" i="37"/>
  <c r="AR8" i="37"/>
  <c r="AP8" i="37"/>
  <c r="AN8" i="37"/>
  <c r="AL8" i="37"/>
  <c r="AM8" i="37" s="1"/>
  <c r="AK8" i="37"/>
  <c r="AI8" i="37"/>
  <c r="AG8" i="37"/>
  <c r="AE8" i="37"/>
  <c r="AF8" i="37" s="1"/>
  <c r="AD8" i="37"/>
  <c r="AB8" i="37"/>
  <c r="Z8" i="37"/>
  <c r="AA8" i="37" s="1"/>
  <c r="X8" i="37"/>
  <c r="W8" i="37"/>
  <c r="U8" i="37"/>
  <c r="V8" i="37" s="1"/>
  <c r="S8" i="37"/>
  <c r="Q8" i="37"/>
  <c r="P8" i="37"/>
  <c r="N8" i="37"/>
  <c r="L8" i="37"/>
  <c r="J8" i="37"/>
  <c r="I8" i="37"/>
  <c r="G8" i="37"/>
  <c r="E8" i="37"/>
  <c r="C8" i="37"/>
  <c r="B8" i="37"/>
  <c r="BE7" i="37"/>
  <c r="BC7" i="37"/>
  <c r="BA7" i="37"/>
  <c r="AX7" i="37"/>
  <c r="AV7" i="37"/>
  <c r="AT7" i="37"/>
  <c r="AQ7" i="37"/>
  <c r="AO7" i="37"/>
  <c r="AM7" i="37"/>
  <c r="AJ7" i="37"/>
  <c r="AH7" i="37"/>
  <c r="AF7" i="37"/>
  <c r="AC7" i="37"/>
  <c r="AA7" i="37"/>
  <c r="Y7" i="37"/>
  <c r="V7" i="37"/>
  <c r="T7" i="37"/>
  <c r="R7" i="37"/>
  <c r="M7" i="37"/>
  <c r="K7" i="37"/>
  <c r="F7" i="37"/>
  <c r="D7" i="37"/>
  <c r="M55" i="36"/>
  <c r="N55" i="36"/>
  <c r="I55" i="36"/>
  <c r="E55" i="36"/>
  <c r="J55" i="36"/>
  <c r="F55" i="36"/>
  <c r="N58" i="35"/>
  <c r="M58" i="35"/>
  <c r="L58" i="35"/>
  <c r="K58" i="35"/>
  <c r="J58" i="35"/>
  <c r="I58" i="35"/>
  <c r="H58" i="35"/>
  <c r="G58" i="35"/>
  <c r="F58" i="35"/>
  <c r="E58" i="35"/>
  <c r="D58" i="35"/>
  <c r="C58" i="35"/>
  <c r="B58" i="35"/>
  <c r="N57" i="35"/>
  <c r="M57" i="35"/>
  <c r="L57" i="35"/>
  <c r="K57" i="35"/>
  <c r="J57" i="35"/>
  <c r="I57" i="35"/>
  <c r="H57" i="35"/>
  <c r="G57" i="35"/>
  <c r="F57" i="35"/>
  <c r="E57" i="35"/>
  <c r="D57" i="35"/>
  <c r="C57" i="35"/>
  <c r="B57" i="35"/>
  <c r="N56" i="35"/>
  <c r="M56" i="35"/>
  <c r="L56" i="35"/>
  <c r="J56" i="35"/>
  <c r="I56" i="35"/>
  <c r="H56" i="35"/>
  <c r="G56" i="35"/>
  <c r="F56" i="35"/>
  <c r="E56" i="35"/>
  <c r="D56" i="35"/>
  <c r="C56" i="35"/>
  <c r="B56" i="35"/>
  <c r="AB17" i="35"/>
  <c r="S16" i="35"/>
  <c r="S15" i="35"/>
  <c r="S14" i="35"/>
  <c r="S13" i="35"/>
  <c r="S12" i="35"/>
  <c r="S11" i="35"/>
  <c r="S10" i="35"/>
  <c r="S9" i="35"/>
  <c r="S8" i="35"/>
  <c r="S7" i="35"/>
  <c r="S6" i="35"/>
  <c r="S5" i="35"/>
  <c r="S4" i="35"/>
  <c r="N58" i="34"/>
  <c r="M58" i="34"/>
  <c r="L58" i="34"/>
  <c r="K58" i="34"/>
  <c r="J58" i="34"/>
  <c r="I58" i="34"/>
  <c r="H58" i="34"/>
  <c r="G58" i="34"/>
  <c r="F58" i="34"/>
  <c r="E58" i="34"/>
  <c r="D58" i="34"/>
  <c r="C58" i="34"/>
  <c r="B58" i="34"/>
  <c r="N57" i="34"/>
  <c r="M57" i="34"/>
  <c r="L57" i="34"/>
  <c r="K57" i="34"/>
  <c r="J57" i="34"/>
  <c r="I57" i="34"/>
  <c r="H57" i="34"/>
  <c r="G57" i="34"/>
  <c r="F57" i="34"/>
  <c r="E57" i="34"/>
  <c r="D57" i="34"/>
  <c r="C57" i="34"/>
  <c r="B57" i="34"/>
  <c r="N56" i="34"/>
  <c r="M56" i="34"/>
  <c r="L56" i="34"/>
  <c r="K56" i="34"/>
  <c r="J56" i="34"/>
  <c r="I56" i="34"/>
  <c r="H56" i="34"/>
  <c r="G56" i="34"/>
  <c r="F56" i="34"/>
  <c r="E56" i="34"/>
  <c r="D56" i="34"/>
  <c r="C56" i="34"/>
  <c r="B56" i="34"/>
  <c r="R5" i="34"/>
  <c r="U15" i="34" s="1"/>
  <c r="C55" i="33"/>
  <c r="EF55" i="27"/>
  <c r="EC55" i="27"/>
  <c r="DZ55" i="27"/>
  <c r="DW55" i="27"/>
  <c r="DT55" i="27"/>
  <c r="DQ55" i="27"/>
  <c r="DE55" i="27"/>
  <c r="DB55" i="27"/>
  <c r="CY55" i="27"/>
  <c r="CV55" i="27"/>
  <c r="CS55" i="27"/>
  <c r="CP55" i="27"/>
  <c r="CM55" i="27"/>
  <c r="CJ55" i="27"/>
  <c r="CG55" i="27"/>
  <c r="CD55" i="27"/>
  <c r="CA55" i="27"/>
  <c r="BX55" i="27"/>
  <c r="BU55" i="27"/>
  <c r="BR55" i="27"/>
  <c r="BO55" i="27"/>
  <c r="BL55" i="27"/>
  <c r="BI55" i="27"/>
  <c r="BF55" i="27"/>
  <c r="BC55" i="27"/>
  <c r="AZ55" i="27"/>
  <c r="AW55" i="27"/>
  <c r="AT55" i="27"/>
  <c r="AQ55" i="27"/>
  <c r="AN55" i="27"/>
  <c r="AK55" i="27"/>
  <c r="AH55" i="27"/>
  <c r="AE55" i="27"/>
  <c r="AB55" i="27"/>
  <c r="Y55" i="27"/>
  <c r="V55" i="27"/>
  <c r="S55" i="27"/>
  <c r="P55" i="27"/>
  <c r="M55" i="27"/>
  <c r="J55" i="27"/>
  <c r="G55" i="27"/>
  <c r="D55" i="27"/>
  <c r="EF54" i="27"/>
  <c r="EC54" i="27"/>
  <c r="DZ54" i="27"/>
  <c r="DW54" i="27"/>
  <c r="DT54" i="27"/>
  <c r="DQ54" i="27"/>
  <c r="DE54" i="27"/>
  <c r="DB54" i="27"/>
  <c r="CY54" i="27"/>
  <c r="CV54" i="27"/>
  <c r="CS54" i="27"/>
  <c r="CP54" i="27"/>
  <c r="CM54" i="27"/>
  <c r="CJ54" i="27"/>
  <c r="CG54" i="27"/>
  <c r="CD54" i="27"/>
  <c r="CA54" i="27"/>
  <c r="BX54" i="27"/>
  <c r="BU54" i="27"/>
  <c r="BR54" i="27"/>
  <c r="BO54" i="27"/>
  <c r="BL54" i="27"/>
  <c r="BI54" i="27"/>
  <c r="BF54" i="27"/>
  <c r="BC54" i="27"/>
  <c r="AZ54" i="27"/>
  <c r="AW54" i="27"/>
  <c r="AT54" i="27"/>
  <c r="AQ54" i="27"/>
  <c r="AN54" i="27"/>
  <c r="AK54" i="27"/>
  <c r="AH54" i="27"/>
  <c r="AE54" i="27"/>
  <c r="AB54" i="27"/>
  <c r="Y54" i="27"/>
  <c r="V54" i="27"/>
  <c r="S54" i="27"/>
  <c r="P54" i="27"/>
  <c r="M54" i="27"/>
  <c r="J54" i="27"/>
  <c r="G54" i="27"/>
  <c r="D54" i="27"/>
  <c r="EF53" i="27"/>
  <c r="EC53" i="27"/>
  <c r="DZ53" i="27"/>
  <c r="DW53" i="27"/>
  <c r="DT53" i="27"/>
  <c r="DQ53" i="27"/>
  <c r="DE53" i="27"/>
  <c r="DB53" i="27"/>
  <c r="CY53" i="27"/>
  <c r="CV53" i="27"/>
  <c r="CS53" i="27"/>
  <c r="CP53" i="27"/>
  <c r="CM53" i="27"/>
  <c r="CJ53" i="27"/>
  <c r="CG53" i="27"/>
  <c r="CD53" i="27"/>
  <c r="CA53" i="27"/>
  <c r="BX53" i="27"/>
  <c r="BU53" i="27"/>
  <c r="BR53" i="27"/>
  <c r="BO53" i="27"/>
  <c r="BL53" i="27"/>
  <c r="BI53" i="27"/>
  <c r="BF53" i="27"/>
  <c r="BC53" i="27"/>
  <c r="AZ53" i="27"/>
  <c r="AW53" i="27"/>
  <c r="AT53" i="27"/>
  <c r="AQ53" i="27"/>
  <c r="AN53" i="27"/>
  <c r="AK53" i="27"/>
  <c r="AH53" i="27"/>
  <c r="AE53" i="27"/>
  <c r="AB53" i="27"/>
  <c r="Y53" i="27"/>
  <c r="V53" i="27"/>
  <c r="S53" i="27"/>
  <c r="P53" i="27"/>
  <c r="M53" i="27"/>
  <c r="J53" i="27"/>
  <c r="G53" i="27"/>
  <c r="D53" i="27"/>
  <c r="EF52" i="27"/>
  <c r="EC52" i="27"/>
  <c r="DZ52" i="27"/>
  <c r="DW52" i="27"/>
  <c r="DT52" i="27"/>
  <c r="DQ52" i="27"/>
  <c r="DE52" i="27"/>
  <c r="DB52" i="27"/>
  <c r="CY52" i="27"/>
  <c r="CV52" i="27"/>
  <c r="CS52" i="27"/>
  <c r="CP52" i="27"/>
  <c r="CM52" i="27"/>
  <c r="CJ52" i="27"/>
  <c r="CG52" i="27"/>
  <c r="CD52" i="27"/>
  <c r="CA52" i="27"/>
  <c r="BX52" i="27"/>
  <c r="BU52" i="27"/>
  <c r="BR52" i="27"/>
  <c r="BO52" i="27"/>
  <c r="BL52" i="27"/>
  <c r="BI52" i="27"/>
  <c r="BF52" i="27"/>
  <c r="BC52" i="27"/>
  <c r="AZ52" i="27"/>
  <c r="AW52" i="27"/>
  <c r="AT52" i="27"/>
  <c r="AQ52" i="27"/>
  <c r="AN52" i="27"/>
  <c r="AK52" i="27"/>
  <c r="AH52" i="27"/>
  <c r="AE52" i="27"/>
  <c r="AB52" i="27"/>
  <c r="Y52" i="27"/>
  <c r="V52" i="27"/>
  <c r="S52" i="27"/>
  <c r="P52" i="27"/>
  <c r="M52" i="27"/>
  <c r="J52" i="27"/>
  <c r="G52" i="27"/>
  <c r="D52" i="27"/>
  <c r="EF51" i="27"/>
  <c r="EC51" i="27"/>
  <c r="DZ51" i="27"/>
  <c r="DW51" i="27"/>
  <c r="DT51" i="27"/>
  <c r="DQ51" i="27"/>
  <c r="DE51" i="27"/>
  <c r="DB51" i="27"/>
  <c r="CY51" i="27"/>
  <c r="CV51" i="27"/>
  <c r="CS51" i="27"/>
  <c r="CP51" i="27"/>
  <c r="CM51" i="27"/>
  <c r="CJ51" i="27"/>
  <c r="CG51" i="27"/>
  <c r="CD51" i="27"/>
  <c r="CA51" i="27"/>
  <c r="BX51" i="27"/>
  <c r="BU51" i="27"/>
  <c r="BR51" i="27"/>
  <c r="BO51" i="27"/>
  <c r="BL51" i="27"/>
  <c r="BI51" i="27"/>
  <c r="BF51" i="27"/>
  <c r="BC51" i="27"/>
  <c r="AZ51" i="27"/>
  <c r="AW51" i="27"/>
  <c r="AT51" i="27"/>
  <c r="AQ51" i="27"/>
  <c r="AN51" i="27"/>
  <c r="AK51" i="27"/>
  <c r="AH51" i="27"/>
  <c r="AE51" i="27"/>
  <c r="AB51" i="27"/>
  <c r="Y51" i="27"/>
  <c r="V51" i="27"/>
  <c r="S51" i="27"/>
  <c r="P51" i="27"/>
  <c r="M51" i="27"/>
  <c r="J51" i="27"/>
  <c r="G51" i="27"/>
  <c r="D51" i="27"/>
  <c r="EF50" i="27"/>
  <c r="EC50" i="27"/>
  <c r="DZ50" i="27"/>
  <c r="DW50" i="27"/>
  <c r="DT50" i="27"/>
  <c r="DQ50" i="27"/>
  <c r="DE50" i="27"/>
  <c r="DB50" i="27"/>
  <c r="CY50" i="27"/>
  <c r="CV50" i="27"/>
  <c r="CS50" i="27"/>
  <c r="CP50" i="27"/>
  <c r="CM50" i="27"/>
  <c r="CJ50" i="27"/>
  <c r="CG50" i="27"/>
  <c r="CD50" i="27"/>
  <c r="CA50" i="27"/>
  <c r="BX50" i="27"/>
  <c r="BU50" i="27"/>
  <c r="BR50" i="27"/>
  <c r="BO50" i="27"/>
  <c r="BL50" i="27"/>
  <c r="BI50" i="27"/>
  <c r="BF50" i="27"/>
  <c r="BC50" i="27"/>
  <c r="AZ50" i="27"/>
  <c r="AW50" i="27"/>
  <c r="AT50" i="27"/>
  <c r="AQ50" i="27"/>
  <c r="AN50" i="27"/>
  <c r="AK50" i="27"/>
  <c r="AH50" i="27"/>
  <c r="AE50" i="27"/>
  <c r="AB50" i="27"/>
  <c r="Y50" i="27"/>
  <c r="V50" i="27"/>
  <c r="S50" i="27"/>
  <c r="P50" i="27"/>
  <c r="M50" i="27"/>
  <c r="J50" i="27"/>
  <c r="G50" i="27"/>
  <c r="D50" i="27"/>
  <c r="EF49" i="27"/>
  <c r="EC49" i="27"/>
  <c r="DZ49" i="27"/>
  <c r="DW49" i="27"/>
  <c r="DT49" i="27"/>
  <c r="DQ49" i="27"/>
  <c r="DE49" i="27"/>
  <c r="DB49" i="27"/>
  <c r="CY49" i="27"/>
  <c r="CV49" i="27"/>
  <c r="CS49" i="27"/>
  <c r="CP49" i="27"/>
  <c r="CM49" i="27"/>
  <c r="CJ49" i="27"/>
  <c r="CG49" i="27"/>
  <c r="CD49" i="27"/>
  <c r="CA49" i="27"/>
  <c r="BX49" i="27"/>
  <c r="BU49" i="27"/>
  <c r="BR49" i="27"/>
  <c r="BO49" i="27"/>
  <c r="BL49" i="27"/>
  <c r="BI49" i="27"/>
  <c r="BF49" i="27"/>
  <c r="BC49" i="27"/>
  <c r="AZ49" i="27"/>
  <c r="AW49" i="27"/>
  <c r="AT49" i="27"/>
  <c r="AQ49" i="27"/>
  <c r="AN49" i="27"/>
  <c r="AK49" i="27"/>
  <c r="AH49" i="27"/>
  <c r="AE49" i="27"/>
  <c r="AB49" i="27"/>
  <c r="Y49" i="27"/>
  <c r="V49" i="27"/>
  <c r="S49" i="27"/>
  <c r="P49" i="27"/>
  <c r="M49" i="27"/>
  <c r="J49" i="27"/>
  <c r="G49" i="27"/>
  <c r="D49" i="27"/>
  <c r="EF48" i="27"/>
  <c r="EC48" i="27"/>
  <c r="DZ48" i="27"/>
  <c r="DW48" i="27"/>
  <c r="DT48" i="27"/>
  <c r="DQ48" i="27"/>
  <c r="DE48" i="27"/>
  <c r="DB48" i="27"/>
  <c r="CY48" i="27"/>
  <c r="CV48" i="27"/>
  <c r="CS48" i="27"/>
  <c r="CP48" i="27"/>
  <c r="CM48" i="27"/>
  <c r="CJ48" i="27"/>
  <c r="CG48" i="27"/>
  <c r="CD48" i="27"/>
  <c r="CA48" i="27"/>
  <c r="BX48" i="27"/>
  <c r="BU48" i="27"/>
  <c r="BR48" i="27"/>
  <c r="BO48" i="27"/>
  <c r="BL48" i="27"/>
  <c r="BI48" i="27"/>
  <c r="BF48" i="27"/>
  <c r="BC48" i="27"/>
  <c r="AZ48" i="27"/>
  <c r="AW48" i="27"/>
  <c r="AT48" i="27"/>
  <c r="AQ48" i="27"/>
  <c r="AN48" i="27"/>
  <c r="AK48" i="27"/>
  <c r="AH48" i="27"/>
  <c r="AE48" i="27"/>
  <c r="AB48" i="27"/>
  <c r="Y48" i="27"/>
  <c r="V48" i="27"/>
  <c r="S48" i="27"/>
  <c r="P48" i="27"/>
  <c r="M48" i="27"/>
  <c r="J48" i="27"/>
  <c r="G48" i="27"/>
  <c r="D48" i="27"/>
  <c r="EF47" i="27"/>
  <c r="EC47" i="27"/>
  <c r="DZ47" i="27"/>
  <c r="DW47" i="27"/>
  <c r="DT47" i="27"/>
  <c r="DQ47" i="27"/>
  <c r="DE47" i="27"/>
  <c r="DB47" i="27"/>
  <c r="CY47" i="27"/>
  <c r="CV47" i="27"/>
  <c r="CS47" i="27"/>
  <c r="CP47" i="27"/>
  <c r="CM47" i="27"/>
  <c r="CJ47" i="27"/>
  <c r="CG47" i="27"/>
  <c r="CD47" i="27"/>
  <c r="CA47" i="27"/>
  <c r="BX47" i="27"/>
  <c r="BU47" i="27"/>
  <c r="BR47" i="27"/>
  <c r="BO47" i="27"/>
  <c r="BL47" i="27"/>
  <c r="BI47" i="27"/>
  <c r="BF47" i="27"/>
  <c r="BC47" i="27"/>
  <c r="AZ47" i="27"/>
  <c r="AW47" i="27"/>
  <c r="AT47" i="27"/>
  <c r="AQ47" i="27"/>
  <c r="AN47" i="27"/>
  <c r="AK47" i="27"/>
  <c r="AH47" i="27"/>
  <c r="AE47" i="27"/>
  <c r="AB47" i="27"/>
  <c r="Y47" i="27"/>
  <c r="V47" i="27"/>
  <c r="S47" i="27"/>
  <c r="P47" i="27"/>
  <c r="M47" i="27"/>
  <c r="J47" i="27"/>
  <c r="G47" i="27"/>
  <c r="D47" i="27"/>
  <c r="EF46" i="27"/>
  <c r="EC46" i="27"/>
  <c r="DZ46" i="27"/>
  <c r="DW46" i="27"/>
  <c r="DT46" i="27"/>
  <c r="DQ46" i="27"/>
  <c r="DE46" i="27"/>
  <c r="DB46" i="27"/>
  <c r="CY46" i="27"/>
  <c r="CV46" i="27"/>
  <c r="CS46" i="27"/>
  <c r="CP46" i="27"/>
  <c r="CM46" i="27"/>
  <c r="CJ46" i="27"/>
  <c r="CG46" i="27"/>
  <c r="CD46" i="27"/>
  <c r="CA46" i="27"/>
  <c r="BX46" i="27"/>
  <c r="BU46" i="27"/>
  <c r="BR46" i="27"/>
  <c r="BO46" i="27"/>
  <c r="BL46" i="27"/>
  <c r="BI46" i="27"/>
  <c r="BF46" i="27"/>
  <c r="BC46" i="27"/>
  <c r="AZ46" i="27"/>
  <c r="AW46" i="27"/>
  <c r="AT46" i="27"/>
  <c r="AQ46" i="27"/>
  <c r="AN46" i="27"/>
  <c r="AK46" i="27"/>
  <c r="AH46" i="27"/>
  <c r="AE46" i="27"/>
  <c r="AB46" i="27"/>
  <c r="Y46" i="27"/>
  <c r="V46" i="27"/>
  <c r="S46" i="27"/>
  <c r="P46" i="27"/>
  <c r="M46" i="27"/>
  <c r="J46" i="27"/>
  <c r="G46" i="27"/>
  <c r="D46" i="27"/>
  <c r="EF45" i="27"/>
  <c r="EC45" i="27"/>
  <c r="DZ45" i="27"/>
  <c r="DW45" i="27"/>
  <c r="DT45" i="27"/>
  <c r="DQ45" i="27"/>
  <c r="DE45" i="27"/>
  <c r="DB45" i="27"/>
  <c r="CY45" i="27"/>
  <c r="CV45" i="27"/>
  <c r="CS45" i="27"/>
  <c r="CP45" i="27"/>
  <c r="CM45" i="27"/>
  <c r="CJ45" i="27"/>
  <c r="CG45" i="27"/>
  <c r="CD45" i="27"/>
  <c r="CA45" i="27"/>
  <c r="BX45" i="27"/>
  <c r="BU45" i="27"/>
  <c r="BR45" i="27"/>
  <c r="BO45" i="27"/>
  <c r="BL45" i="27"/>
  <c r="BI45" i="27"/>
  <c r="BF45" i="27"/>
  <c r="BC45" i="27"/>
  <c r="AZ45" i="27"/>
  <c r="AW45" i="27"/>
  <c r="AT45" i="27"/>
  <c r="AQ45" i="27"/>
  <c r="AN45" i="27"/>
  <c r="AK45" i="27"/>
  <c r="AH45" i="27"/>
  <c r="AE45" i="27"/>
  <c r="AB45" i="27"/>
  <c r="Y45" i="27"/>
  <c r="V45" i="27"/>
  <c r="S45" i="27"/>
  <c r="P45" i="27"/>
  <c r="M45" i="27"/>
  <c r="J45" i="27"/>
  <c r="G45" i="27"/>
  <c r="D45" i="27"/>
  <c r="EF44" i="27"/>
  <c r="EC44" i="27"/>
  <c r="DZ44" i="27"/>
  <c r="DW44" i="27"/>
  <c r="DT44" i="27"/>
  <c r="DQ44" i="27"/>
  <c r="DE44" i="27"/>
  <c r="DB44" i="27"/>
  <c r="CY44" i="27"/>
  <c r="CV44" i="27"/>
  <c r="CS44" i="27"/>
  <c r="CP44" i="27"/>
  <c r="CM44" i="27"/>
  <c r="CJ44" i="27"/>
  <c r="CG44" i="27"/>
  <c r="CD44" i="27"/>
  <c r="CA44" i="27"/>
  <c r="BX44" i="27"/>
  <c r="BU44" i="27"/>
  <c r="BR44" i="27"/>
  <c r="BO44" i="27"/>
  <c r="BL44" i="27"/>
  <c r="BI44" i="27"/>
  <c r="BF44" i="27"/>
  <c r="BC44" i="27"/>
  <c r="AZ44" i="27"/>
  <c r="AW44" i="27"/>
  <c r="AT44" i="27"/>
  <c r="AQ44" i="27"/>
  <c r="AN44" i="27"/>
  <c r="AK44" i="27"/>
  <c r="AH44" i="27"/>
  <c r="AE44" i="27"/>
  <c r="AB44" i="27"/>
  <c r="Y44" i="27"/>
  <c r="V44" i="27"/>
  <c r="S44" i="27"/>
  <c r="P44" i="27"/>
  <c r="M44" i="27"/>
  <c r="J44" i="27"/>
  <c r="G44" i="27"/>
  <c r="D44" i="27"/>
  <c r="EF43" i="27"/>
  <c r="EC43" i="27"/>
  <c r="DZ43" i="27"/>
  <c r="DW43" i="27"/>
  <c r="DT43" i="27"/>
  <c r="DQ43" i="27"/>
  <c r="DE43" i="27"/>
  <c r="DB43" i="27"/>
  <c r="CY43" i="27"/>
  <c r="CV43" i="27"/>
  <c r="CS43" i="27"/>
  <c r="CP43" i="27"/>
  <c r="CM43" i="27"/>
  <c r="CJ43" i="27"/>
  <c r="CG43" i="27"/>
  <c r="CD43" i="27"/>
  <c r="CA43" i="27"/>
  <c r="BX43" i="27"/>
  <c r="BU43" i="27"/>
  <c r="BR43" i="27"/>
  <c r="BO43" i="27"/>
  <c r="BL43" i="27"/>
  <c r="BI43" i="27"/>
  <c r="BF43" i="27"/>
  <c r="BC43" i="27"/>
  <c r="AZ43" i="27"/>
  <c r="AW43" i="27"/>
  <c r="AT43" i="27"/>
  <c r="AQ43" i="27"/>
  <c r="AN43" i="27"/>
  <c r="AK43" i="27"/>
  <c r="AH43" i="27"/>
  <c r="AE43" i="27"/>
  <c r="AB43" i="27"/>
  <c r="Y43" i="27"/>
  <c r="V43" i="27"/>
  <c r="S43" i="27"/>
  <c r="P43" i="27"/>
  <c r="M43" i="27"/>
  <c r="J43" i="27"/>
  <c r="G43" i="27"/>
  <c r="D43" i="27"/>
  <c r="EF42" i="27"/>
  <c r="EC42" i="27"/>
  <c r="DZ42" i="27"/>
  <c r="DW42" i="27"/>
  <c r="DT42" i="27"/>
  <c r="DQ42" i="27"/>
  <c r="DE42" i="27"/>
  <c r="DB42" i="27"/>
  <c r="CY42" i="27"/>
  <c r="CV42" i="27"/>
  <c r="CS42" i="27"/>
  <c r="CP42" i="27"/>
  <c r="CM42" i="27"/>
  <c r="CJ42" i="27"/>
  <c r="CG42" i="27"/>
  <c r="CD42" i="27"/>
  <c r="CA42" i="27"/>
  <c r="BX42" i="27"/>
  <c r="BU42" i="27"/>
  <c r="BR42" i="27"/>
  <c r="BO42" i="27"/>
  <c r="BL42" i="27"/>
  <c r="BI42" i="27"/>
  <c r="BF42" i="27"/>
  <c r="BC42" i="27"/>
  <c r="AZ42" i="27"/>
  <c r="AW42" i="27"/>
  <c r="AT42" i="27"/>
  <c r="AQ42" i="27"/>
  <c r="AN42" i="27"/>
  <c r="AK42" i="27"/>
  <c r="AH42" i="27"/>
  <c r="AE42" i="27"/>
  <c r="AB42" i="27"/>
  <c r="Y42" i="27"/>
  <c r="V42" i="27"/>
  <c r="S42" i="27"/>
  <c r="P42" i="27"/>
  <c r="M42" i="27"/>
  <c r="J42" i="27"/>
  <c r="G42" i="27"/>
  <c r="D42" i="27"/>
  <c r="EF41" i="27"/>
  <c r="EC41" i="27"/>
  <c r="DZ41" i="27"/>
  <c r="DW41" i="27"/>
  <c r="DT41" i="27"/>
  <c r="DQ41" i="27"/>
  <c r="DE41" i="27"/>
  <c r="DB41" i="27"/>
  <c r="CY41" i="27"/>
  <c r="CV41" i="27"/>
  <c r="CS41" i="27"/>
  <c r="CP41" i="27"/>
  <c r="CM41" i="27"/>
  <c r="CJ41" i="27"/>
  <c r="CG41" i="27"/>
  <c r="CD41" i="27"/>
  <c r="CA41" i="27"/>
  <c r="BX41" i="27"/>
  <c r="BU41" i="27"/>
  <c r="BR41" i="27"/>
  <c r="BO41" i="27"/>
  <c r="BL41" i="27"/>
  <c r="BI41" i="27"/>
  <c r="BF41" i="27"/>
  <c r="BC41" i="27"/>
  <c r="AZ41" i="27"/>
  <c r="AW41" i="27"/>
  <c r="AT41" i="27"/>
  <c r="AQ41" i="27"/>
  <c r="AN41" i="27"/>
  <c r="AK41" i="27"/>
  <c r="AH41" i="27"/>
  <c r="AE41" i="27"/>
  <c r="AB41" i="27"/>
  <c r="Y41" i="27"/>
  <c r="V41" i="27"/>
  <c r="S41" i="27"/>
  <c r="P41" i="27"/>
  <c r="M41" i="27"/>
  <c r="J41" i="27"/>
  <c r="G41" i="27"/>
  <c r="D41" i="27"/>
  <c r="EF40" i="27"/>
  <c r="EC40" i="27"/>
  <c r="DZ40" i="27"/>
  <c r="DW40" i="27"/>
  <c r="DT40" i="27"/>
  <c r="DQ40" i="27"/>
  <c r="DE40" i="27"/>
  <c r="DB40" i="27"/>
  <c r="CY40" i="27"/>
  <c r="CV40" i="27"/>
  <c r="CS40" i="27"/>
  <c r="CP40" i="27"/>
  <c r="CM40" i="27"/>
  <c r="CJ40" i="27"/>
  <c r="CG40" i="27"/>
  <c r="CD40" i="27"/>
  <c r="CA40" i="27"/>
  <c r="BX40" i="27"/>
  <c r="BU40" i="27"/>
  <c r="BR40" i="27"/>
  <c r="BO40" i="27"/>
  <c r="BL40" i="27"/>
  <c r="BI40" i="27"/>
  <c r="BF40" i="27"/>
  <c r="BC40" i="27"/>
  <c r="AZ40" i="27"/>
  <c r="AW40" i="27"/>
  <c r="AT40" i="27"/>
  <c r="AQ40" i="27"/>
  <c r="AN40" i="27"/>
  <c r="AK40" i="27"/>
  <c r="AH40" i="27"/>
  <c r="AE40" i="27"/>
  <c r="AB40" i="27"/>
  <c r="Y40" i="27"/>
  <c r="V40" i="27"/>
  <c r="S40" i="27"/>
  <c r="P40" i="27"/>
  <c r="M40" i="27"/>
  <c r="J40" i="27"/>
  <c r="G40" i="27"/>
  <c r="D40" i="27"/>
  <c r="EF39" i="27"/>
  <c r="EC39" i="27"/>
  <c r="DZ39" i="27"/>
  <c r="DW39" i="27"/>
  <c r="DT39" i="27"/>
  <c r="DQ39" i="27"/>
  <c r="DE39" i="27"/>
  <c r="DB39" i="27"/>
  <c r="CY39" i="27"/>
  <c r="CV39" i="27"/>
  <c r="CS39" i="27"/>
  <c r="CP39" i="27"/>
  <c r="CM39" i="27"/>
  <c r="CJ39" i="27"/>
  <c r="CG39" i="27"/>
  <c r="CD39" i="27"/>
  <c r="CA39" i="27"/>
  <c r="BX39" i="27"/>
  <c r="BU39" i="27"/>
  <c r="BR39" i="27"/>
  <c r="BO39" i="27"/>
  <c r="BL39" i="27"/>
  <c r="BI39" i="27"/>
  <c r="BF39" i="27"/>
  <c r="BC39" i="27"/>
  <c r="AZ39" i="27"/>
  <c r="AW39" i="27"/>
  <c r="AT39" i="27"/>
  <c r="AQ39" i="27"/>
  <c r="AN39" i="27"/>
  <c r="AK39" i="27"/>
  <c r="AH39" i="27"/>
  <c r="AE39" i="27"/>
  <c r="AB39" i="27"/>
  <c r="Y39" i="27"/>
  <c r="V39" i="27"/>
  <c r="S39" i="27"/>
  <c r="P39" i="27"/>
  <c r="M39" i="27"/>
  <c r="J39" i="27"/>
  <c r="G39" i="27"/>
  <c r="D39" i="27"/>
  <c r="EF38" i="27"/>
  <c r="EC38" i="27"/>
  <c r="DZ38" i="27"/>
  <c r="DW38" i="27"/>
  <c r="DT38" i="27"/>
  <c r="DQ38" i="27"/>
  <c r="DE38" i="27"/>
  <c r="DB38" i="27"/>
  <c r="CY38" i="27"/>
  <c r="CV38" i="27"/>
  <c r="CS38" i="27"/>
  <c r="CP38" i="27"/>
  <c r="CM38" i="27"/>
  <c r="CJ38" i="27"/>
  <c r="CG38" i="27"/>
  <c r="CD38" i="27"/>
  <c r="CA38" i="27"/>
  <c r="BX38" i="27"/>
  <c r="BU38" i="27"/>
  <c r="BR38" i="27"/>
  <c r="BO38" i="27"/>
  <c r="BL38" i="27"/>
  <c r="BI38" i="27"/>
  <c r="BF38" i="27"/>
  <c r="BC38" i="27"/>
  <c r="AZ38" i="27"/>
  <c r="AW38" i="27"/>
  <c r="AT38" i="27"/>
  <c r="AQ38" i="27"/>
  <c r="AN38" i="27"/>
  <c r="AK38" i="27"/>
  <c r="AH38" i="27"/>
  <c r="AE38" i="27"/>
  <c r="AB38" i="27"/>
  <c r="Y38" i="27"/>
  <c r="V38" i="27"/>
  <c r="S38" i="27"/>
  <c r="P38" i="27"/>
  <c r="M38" i="27"/>
  <c r="J38" i="27"/>
  <c r="G38" i="27"/>
  <c r="D38" i="27"/>
  <c r="EF37" i="27"/>
  <c r="EC37" i="27"/>
  <c r="DZ37" i="27"/>
  <c r="DW37" i="27"/>
  <c r="DT37" i="27"/>
  <c r="DQ37" i="27"/>
  <c r="DE37" i="27"/>
  <c r="DB37" i="27"/>
  <c r="CY37" i="27"/>
  <c r="CV37" i="27"/>
  <c r="CS37" i="27"/>
  <c r="CP37" i="27"/>
  <c r="CM37" i="27"/>
  <c r="CJ37" i="27"/>
  <c r="CG37" i="27"/>
  <c r="CD37" i="27"/>
  <c r="CA37" i="27"/>
  <c r="BX37" i="27"/>
  <c r="BU37" i="27"/>
  <c r="BR37" i="27"/>
  <c r="BO37" i="27"/>
  <c r="BL37" i="27"/>
  <c r="BI37" i="27"/>
  <c r="BF37" i="27"/>
  <c r="BC37" i="27"/>
  <c r="AZ37" i="27"/>
  <c r="AW37" i="27"/>
  <c r="AT37" i="27"/>
  <c r="AQ37" i="27"/>
  <c r="AN37" i="27"/>
  <c r="AK37" i="27"/>
  <c r="AH37" i="27"/>
  <c r="AE37" i="27"/>
  <c r="AB37" i="27"/>
  <c r="Y37" i="27"/>
  <c r="V37" i="27"/>
  <c r="S37" i="27"/>
  <c r="P37" i="27"/>
  <c r="M37" i="27"/>
  <c r="J37" i="27"/>
  <c r="G37" i="27"/>
  <c r="D37" i="27"/>
  <c r="EF36" i="27"/>
  <c r="EC36" i="27"/>
  <c r="DZ36" i="27"/>
  <c r="DW36" i="27"/>
  <c r="DT36" i="27"/>
  <c r="DQ36" i="27"/>
  <c r="DE36" i="27"/>
  <c r="DB36" i="27"/>
  <c r="CY36" i="27"/>
  <c r="CV36" i="27"/>
  <c r="CS36" i="27"/>
  <c r="CP36" i="27"/>
  <c r="CM36" i="27"/>
  <c r="CJ36" i="27"/>
  <c r="CG36" i="27"/>
  <c r="CD36" i="27"/>
  <c r="CA36" i="27"/>
  <c r="BX36" i="27"/>
  <c r="BU36" i="27"/>
  <c r="BR36" i="27"/>
  <c r="BO36" i="27"/>
  <c r="BL36" i="27"/>
  <c r="BI36" i="27"/>
  <c r="BF36" i="27"/>
  <c r="BC36" i="27"/>
  <c r="AZ36" i="27"/>
  <c r="AW36" i="27"/>
  <c r="AT36" i="27"/>
  <c r="AQ36" i="27"/>
  <c r="AN36" i="27"/>
  <c r="AK36" i="27"/>
  <c r="AH36" i="27"/>
  <c r="AE36" i="27"/>
  <c r="AB36" i="27"/>
  <c r="Y36" i="27"/>
  <c r="V36" i="27"/>
  <c r="S36" i="27"/>
  <c r="P36" i="27"/>
  <c r="M36" i="27"/>
  <c r="J36" i="27"/>
  <c r="G36" i="27"/>
  <c r="D36" i="27"/>
  <c r="EF35" i="27"/>
  <c r="EC35" i="27"/>
  <c r="DZ35" i="27"/>
  <c r="DW35" i="27"/>
  <c r="DT35" i="27"/>
  <c r="DQ35" i="27"/>
  <c r="DE35" i="27"/>
  <c r="DB35" i="27"/>
  <c r="CY35" i="27"/>
  <c r="CV35" i="27"/>
  <c r="CS35" i="27"/>
  <c r="CP35" i="27"/>
  <c r="CM35" i="27"/>
  <c r="CJ35" i="27"/>
  <c r="CG35" i="27"/>
  <c r="CD35" i="27"/>
  <c r="CA35" i="27"/>
  <c r="BX35" i="27"/>
  <c r="BU35" i="27"/>
  <c r="BR35" i="27"/>
  <c r="BO35" i="27"/>
  <c r="BL35" i="27"/>
  <c r="BI35" i="27"/>
  <c r="BF35" i="27"/>
  <c r="BC35" i="27"/>
  <c r="AZ35" i="27"/>
  <c r="AW35" i="27"/>
  <c r="AT35" i="27"/>
  <c r="AQ35" i="27"/>
  <c r="AN35" i="27"/>
  <c r="AK35" i="27"/>
  <c r="AH35" i="27"/>
  <c r="AE35" i="27"/>
  <c r="AB35" i="27"/>
  <c r="Y35" i="27"/>
  <c r="V35" i="27"/>
  <c r="S35" i="27"/>
  <c r="P35" i="27"/>
  <c r="M35" i="27"/>
  <c r="J35" i="27"/>
  <c r="G35" i="27"/>
  <c r="D35" i="27"/>
  <c r="EF34" i="27"/>
  <c r="EC34" i="27"/>
  <c r="DZ34" i="27"/>
  <c r="DW34" i="27"/>
  <c r="DT34" i="27"/>
  <c r="DQ34" i="27"/>
  <c r="DE34" i="27"/>
  <c r="DB34" i="27"/>
  <c r="CY34" i="27"/>
  <c r="CV34" i="27"/>
  <c r="CS34" i="27"/>
  <c r="CP34" i="27"/>
  <c r="CM34" i="27"/>
  <c r="CJ34" i="27"/>
  <c r="CG34" i="27"/>
  <c r="CD34" i="27"/>
  <c r="CA34" i="27"/>
  <c r="BX34" i="27"/>
  <c r="BU34" i="27"/>
  <c r="BR34" i="27"/>
  <c r="BO34" i="27"/>
  <c r="BL34" i="27"/>
  <c r="BI34" i="27"/>
  <c r="BF34" i="27"/>
  <c r="BC34" i="27"/>
  <c r="AZ34" i="27"/>
  <c r="AW34" i="27"/>
  <c r="AT34" i="27"/>
  <c r="AQ34" i="27"/>
  <c r="AN34" i="27"/>
  <c r="AK34" i="27"/>
  <c r="AH34" i="27"/>
  <c r="AE34" i="27"/>
  <c r="AB34" i="27"/>
  <c r="Y34" i="27"/>
  <c r="V34" i="27"/>
  <c r="S34" i="27"/>
  <c r="P34" i="27"/>
  <c r="M34" i="27"/>
  <c r="J34" i="27"/>
  <c r="G34" i="27"/>
  <c r="D34" i="27"/>
  <c r="EF33" i="27"/>
  <c r="EC33" i="27"/>
  <c r="DZ33" i="27"/>
  <c r="DW33" i="27"/>
  <c r="DT33" i="27"/>
  <c r="DQ33" i="27"/>
  <c r="DE33" i="27"/>
  <c r="DB33" i="27"/>
  <c r="CY33" i="27"/>
  <c r="CV33" i="27"/>
  <c r="CS33" i="27"/>
  <c r="CP33" i="27"/>
  <c r="CM33" i="27"/>
  <c r="CJ33" i="27"/>
  <c r="CG33" i="27"/>
  <c r="CD33" i="27"/>
  <c r="CA33" i="27"/>
  <c r="BX33" i="27"/>
  <c r="BU33" i="27"/>
  <c r="BR33" i="27"/>
  <c r="BO33" i="27"/>
  <c r="BL33" i="27"/>
  <c r="BI33" i="27"/>
  <c r="BF33" i="27"/>
  <c r="BC33" i="27"/>
  <c r="AZ33" i="27"/>
  <c r="AW33" i="27"/>
  <c r="AT33" i="27"/>
  <c r="AQ33" i="27"/>
  <c r="AN33" i="27"/>
  <c r="AK33" i="27"/>
  <c r="AH33" i="27"/>
  <c r="AE33" i="27"/>
  <c r="AB33" i="27"/>
  <c r="Y33" i="27"/>
  <c r="V33" i="27"/>
  <c r="S33" i="27"/>
  <c r="P33" i="27"/>
  <c r="M33" i="27"/>
  <c r="J33" i="27"/>
  <c r="G33" i="27"/>
  <c r="D33" i="27"/>
  <c r="EF32" i="27"/>
  <c r="EC32" i="27"/>
  <c r="DZ32" i="27"/>
  <c r="DW32" i="27"/>
  <c r="DT32" i="27"/>
  <c r="DQ32" i="27"/>
  <c r="DE32" i="27"/>
  <c r="DB32" i="27"/>
  <c r="CY32" i="27"/>
  <c r="CV32" i="27"/>
  <c r="CS32" i="27"/>
  <c r="CP32" i="27"/>
  <c r="CM32" i="27"/>
  <c r="CJ32" i="27"/>
  <c r="CG32" i="27"/>
  <c r="CD32" i="27"/>
  <c r="CA32" i="27"/>
  <c r="BX32" i="27"/>
  <c r="BU32" i="27"/>
  <c r="BR32" i="27"/>
  <c r="BO32" i="27"/>
  <c r="BL32" i="27"/>
  <c r="BI32" i="27"/>
  <c r="BF32" i="27"/>
  <c r="BC32" i="27"/>
  <c r="AZ32" i="27"/>
  <c r="AW32" i="27"/>
  <c r="AT32" i="27"/>
  <c r="AQ32" i="27"/>
  <c r="AN32" i="27"/>
  <c r="AK32" i="27"/>
  <c r="AH32" i="27"/>
  <c r="AE32" i="27"/>
  <c r="AB32" i="27"/>
  <c r="Y32" i="27"/>
  <c r="V32" i="27"/>
  <c r="S32" i="27"/>
  <c r="P32" i="27"/>
  <c r="M32" i="27"/>
  <c r="J32" i="27"/>
  <c r="G32" i="27"/>
  <c r="D32" i="27"/>
  <c r="EF31" i="27"/>
  <c r="EC31" i="27"/>
  <c r="DZ31" i="27"/>
  <c r="DW31" i="27"/>
  <c r="DT31" i="27"/>
  <c r="DQ31" i="27"/>
  <c r="DE31" i="27"/>
  <c r="DB31" i="27"/>
  <c r="CY31" i="27"/>
  <c r="CV31" i="27"/>
  <c r="CS31" i="27"/>
  <c r="CP31" i="27"/>
  <c r="CM31" i="27"/>
  <c r="CJ31" i="27"/>
  <c r="CG31" i="27"/>
  <c r="CD31" i="27"/>
  <c r="CA31" i="27"/>
  <c r="BX31" i="27"/>
  <c r="BU31" i="27"/>
  <c r="BR31" i="27"/>
  <c r="BO31" i="27"/>
  <c r="BL31" i="27"/>
  <c r="BI31" i="27"/>
  <c r="BF31" i="27"/>
  <c r="BC31" i="27"/>
  <c r="AZ31" i="27"/>
  <c r="AW31" i="27"/>
  <c r="AT31" i="27"/>
  <c r="AQ31" i="27"/>
  <c r="AN31" i="27"/>
  <c r="AK31" i="27"/>
  <c r="AH31" i="27"/>
  <c r="AE31" i="27"/>
  <c r="AB31" i="27"/>
  <c r="Y31" i="27"/>
  <c r="V31" i="27"/>
  <c r="S31" i="27"/>
  <c r="P31" i="27"/>
  <c r="M31" i="27"/>
  <c r="J31" i="27"/>
  <c r="G31" i="27"/>
  <c r="D31" i="27"/>
  <c r="EF30" i="27"/>
  <c r="EC30" i="27"/>
  <c r="DZ30" i="27"/>
  <c r="DW30" i="27"/>
  <c r="DT30" i="27"/>
  <c r="DQ30" i="27"/>
  <c r="DE30" i="27"/>
  <c r="DB30" i="27"/>
  <c r="CY30" i="27"/>
  <c r="CV30" i="27"/>
  <c r="CS30" i="27"/>
  <c r="CP30" i="27"/>
  <c r="CM30" i="27"/>
  <c r="CJ30" i="27"/>
  <c r="CG30" i="27"/>
  <c r="CD30" i="27"/>
  <c r="CA30" i="27"/>
  <c r="BX30" i="27"/>
  <c r="BU30" i="27"/>
  <c r="BR30" i="27"/>
  <c r="BO30" i="27"/>
  <c r="BL30" i="27"/>
  <c r="BI30" i="27"/>
  <c r="BF30" i="27"/>
  <c r="BC30" i="27"/>
  <c r="AZ30" i="27"/>
  <c r="AW30" i="27"/>
  <c r="AT30" i="27"/>
  <c r="AQ30" i="27"/>
  <c r="AN30" i="27"/>
  <c r="AK30" i="27"/>
  <c r="AH30" i="27"/>
  <c r="AE30" i="27"/>
  <c r="AB30" i="27"/>
  <c r="Y30" i="27"/>
  <c r="V30" i="27"/>
  <c r="S30" i="27"/>
  <c r="P30" i="27"/>
  <c r="M30" i="27"/>
  <c r="J30" i="27"/>
  <c r="G30" i="27"/>
  <c r="D30" i="27"/>
  <c r="EF29" i="27"/>
  <c r="EC29" i="27"/>
  <c r="DZ29" i="27"/>
  <c r="DW29" i="27"/>
  <c r="DT29" i="27"/>
  <c r="DQ29" i="27"/>
  <c r="DE29" i="27"/>
  <c r="DB29" i="27"/>
  <c r="CY29" i="27"/>
  <c r="CV29" i="27"/>
  <c r="CS29" i="27"/>
  <c r="CP29" i="27"/>
  <c r="CM29" i="27"/>
  <c r="CJ29" i="27"/>
  <c r="CG29" i="27"/>
  <c r="CD29" i="27"/>
  <c r="CA29" i="27"/>
  <c r="BX29" i="27"/>
  <c r="BU29" i="27"/>
  <c r="BR29" i="27"/>
  <c r="BO29" i="27"/>
  <c r="BL29" i="27"/>
  <c r="BI29" i="27"/>
  <c r="BF29" i="27"/>
  <c r="BC29" i="27"/>
  <c r="AZ29" i="27"/>
  <c r="AW29" i="27"/>
  <c r="AT29" i="27"/>
  <c r="AQ29" i="27"/>
  <c r="AN29" i="27"/>
  <c r="AK29" i="27"/>
  <c r="AH29" i="27"/>
  <c r="AE29" i="27"/>
  <c r="AB29" i="27"/>
  <c r="Y29" i="27"/>
  <c r="V29" i="27"/>
  <c r="S29" i="27"/>
  <c r="P29" i="27"/>
  <c r="M29" i="27"/>
  <c r="J29" i="27"/>
  <c r="G29" i="27"/>
  <c r="D29" i="27"/>
  <c r="EF28" i="27"/>
  <c r="EC28" i="27"/>
  <c r="DZ28" i="27"/>
  <c r="DW28" i="27"/>
  <c r="DT28" i="27"/>
  <c r="DQ28" i="27"/>
  <c r="DE28" i="27"/>
  <c r="DB28" i="27"/>
  <c r="CY28" i="27"/>
  <c r="CV28" i="27"/>
  <c r="CS28" i="27"/>
  <c r="CP28" i="27"/>
  <c r="CM28" i="27"/>
  <c r="CJ28" i="27"/>
  <c r="CG28" i="27"/>
  <c r="CD28" i="27"/>
  <c r="CA28" i="27"/>
  <c r="BX28" i="27"/>
  <c r="BU28" i="27"/>
  <c r="BR28" i="27"/>
  <c r="BO28" i="27"/>
  <c r="BL28" i="27"/>
  <c r="BI28" i="27"/>
  <c r="BF28" i="27"/>
  <c r="BC28" i="27"/>
  <c r="AZ28" i="27"/>
  <c r="AW28" i="27"/>
  <c r="AT28" i="27"/>
  <c r="AQ28" i="27"/>
  <c r="AN28" i="27"/>
  <c r="AK28" i="27"/>
  <c r="AH28" i="27"/>
  <c r="AE28" i="27"/>
  <c r="AB28" i="27"/>
  <c r="Y28" i="27"/>
  <c r="V28" i="27"/>
  <c r="S28" i="27"/>
  <c r="P28" i="27"/>
  <c r="M28" i="27"/>
  <c r="J28" i="27"/>
  <c r="G28" i="27"/>
  <c r="D28" i="27"/>
  <c r="EF27" i="27"/>
  <c r="EC27" i="27"/>
  <c r="DZ27" i="27"/>
  <c r="DW27" i="27"/>
  <c r="DT27" i="27"/>
  <c r="DQ27" i="27"/>
  <c r="DE27" i="27"/>
  <c r="DB27" i="27"/>
  <c r="CY27" i="27"/>
  <c r="CV27" i="27"/>
  <c r="CS27" i="27"/>
  <c r="CP27" i="27"/>
  <c r="CM27" i="27"/>
  <c r="CJ27" i="27"/>
  <c r="CG27" i="27"/>
  <c r="CD27" i="27"/>
  <c r="CA27" i="27"/>
  <c r="BX27" i="27"/>
  <c r="BU27" i="27"/>
  <c r="BR27" i="27"/>
  <c r="BO27" i="27"/>
  <c r="BL27" i="27"/>
  <c r="BI27" i="27"/>
  <c r="BF27" i="27"/>
  <c r="BC27" i="27"/>
  <c r="AZ27" i="27"/>
  <c r="AW27" i="27"/>
  <c r="AT27" i="27"/>
  <c r="AQ27" i="27"/>
  <c r="AN27" i="27"/>
  <c r="AK27" i="27"/>
  <c r="AH27" i="27"/>
  <c r="AE27" i="27"/>
  <c r="AB27" i="27"/>
  <c r="Y27" i="27"/>
  <c r="V27" i="27"/>
  <c r="S27" i="27"/>
  <c r="P27" i="27"/>
  <c r="M27" i="27"/>
  <c r="J27" i="27"/>
  <c r="G27" i="27"/>
  <c r="D27" i="27"/>
  <c r="DN26" i="27"/>
  <c r="DK26" i="27"/>
  <c r="DH26" i="27"/>
  <c r="DE26" i="27"/>
  <c r="DB26" i="27"/>
  <c r="CY26" i="27"/>
  <c r="CV26" i="27"/>
  <c r="CS26" i="27"/>
  <c r="CP26" i="27"/>
  <c r="CM26" i="27"/>
  <c r="CJ26" i="27"/>
  <c r="CG26" i="27"/>
  <c r="CD26" i="27"/>
  <c r="CA26" i="27"/>
  <c r="BX26" i="27"/>
  <c r="BU26" i="27"/>
  <c r="BR26" i="27"/>
  <c r="BO26" i="27"/>
  <c r="BL26" i="27"/>
  <c r="BI26" i="27"/>
  <c r="BF26" i="27"/>
  <c r="BC26" i="27"/>
  <c r="AZ26" i="27"/>
  <c r="AW26" i="27"/>
  <c r="AT26" i="27"/>
  <c r="AQ26" i="27"/>
  <c r="AN26" i="27"/>
  <c r="AK26" i="27"/>
  <c r="AH26" i="27"/>
  <c r="AE26" i="27"/>
  <c r="AB26" i="27"/>
  <c r="Y26" i="27"/>
  <c r="V26" i="27"/>
  <c r="S26" i="27"/>
  <c r="P26" i="27"/>
  <c r="M26" i="27"/>
  <c r="J26" i="27"/>
  <c r="G26" i="27"/>
  <c r="D26" i="27"/>
  <c r="DN25" i="27"/>
  <c r="DK25" i="27"/>
  <c r="DH25" i="27"/>
  <c r="DE25" i="27"/>
  <c r="DB25" i="27"/>
  <c r="CY25" i="27"/>
  <c r="CV25" i="27"/>
  <c r="CS25" i="27"/>
  <c r="CP25" i="27"/>
  <c r="CM25" i="27"/>
  <c r="CJ25" i="27"/>
  <c r="CG25" i="27"/>
  <c r="CD25" i="27"/>
  <c r="CA25" i="27"/>
  <c r="BX25" i="27"/>
  <c r="BU25" i="27"/>
  <c r="BR25" i="27"/>
  <c r="BO25" i="27"/>
  <c r="BL25" i="27"/>
  <c r="BI25" i="27"/>
  <c r="BF25" i="27"/>
  <c r="BC25" i="27"/>
  <c r="AZ25" i="27"/>
  <c r="AW25" i="27"/>
  <c r="AT25" i="27"/>
  <c r="AQ25" i="27"/>
  <c r="AN25" i="27"/>
  <c r="AK25" i="27"/>
  <c r="AH25" i="27"/>
  <c r="AE25" i="27"/>
  <c r="AB25" i="27"/>
  <c r="Y25" i="27"/>
  <c r="V25" i="27"/>
  <c r="S25" i="27"/>
  <c r="P25" i="27"/>
  <c r="M25" i="27"/>
  <c r="J25" i="27"/>
  <c r="G25" i="27"/>
  <c r="D25" i="27"/>
  <c r="DN24" i="27"/>
  <c r="DK24" i="27"/>
  <c r="DH24" i="27"/>
  <c r="DE24" i="27"/>
  <c r="DB24" i="27"/>
  <c r="CY24" i="27"/>
  <c r="CV24" i="27"/>
  <c r="CS24" i="27"/>
  <c r="CP24" i="27"/>
  <c r="CM24" i="27"/>
  <c r="CJ24" i="27"/>
  <c r="CG24" i="27"/>
  <c r="CD24" i="27"/>
  <c r="CA24" i="27"/>
  <c r="BX24" i="27"/>
  <c r="BU24" i="27"/>
  <c r="BR24" i="27"/>
  <c r="BO24" i="27"/>
  <c r="BL24" i="27"/>
  <c r="BI24" i="27"/>
  <c r="BF24" i="27"/>
  <c r="BC24" i="27"/>
  <c r="AZ24" i="27"/>
  <c r="AW24" i="27"/>
  <c r="AT24" i="27"/>
  <c r="AQ24" i="27"/>
  <c r="AN24" i="27"/>
  <c r="AK24" i="27"/>
  <c r="AH24" i="27"/>
  <c r="AE24" i="27"/>
  <c r="AB24" i="27"/>
  <c r="Y24" i="27"/>
  <c r="V24" i="27"/>
  <c r="S24" i="27"/>
  <c r="P24" i="27"/>
  <c r="M24" i="27"/>
  <c r="J24" i="27"/>
  <c r="G24" i="27"/>
  <c r="D24" i="27"/>
  <c r="DN23" i="27"/>
  <c r="DK23" i="27"/>
  <c r="DH23" i="27"/>
  <c r="DE23" i="27"/>
  <c r="DB23" i="27"/>
  <c r="CY23" i="27"/>
  <c r="CV23" i="27"/>
  <c r="CS23" i="27"/>
  <c r="CP23" i="27"/>
  <c r="CM23" i="27"/>
  <c r="CJ23" i="27"/>
  <c r="CG23" i="27"/>
  <c r="CD23" i="27"/>
  <c r="CA23" i="27"/>
  <c r="BX23" i="27"/>
  <c r="BU23" i="27"/>
  <c r="BR23" i="27"/>
  <c r="BO23" i="27"/>
  <c r="BL23" i="27"/>
  <c r="BI23" i="27"/>
  <c r="BF23" i="27"/>
  <c r="BC23" i="27"/>
  <c r="AZ23" i="27"/>
  <c r="AW23" i="27"/>
  <c r="AT23" i="27"/>
  <c r="AQ23" i="27"/>
  <c r="AN23" i="27"/>
  <c r="AK23" i="27"/>
  <c r="AH23" i="27"/>
  <c r="AE23" i="27"/>
  <c r="AB23" i="27"/>
  <c r="Y23" i="27"/>
  <c r="V23" i="27"/>
  <c r="S23" i="27"/>
  <c r="P23" i="27"/>
  <c r="M23" i="27"/>
  <c r="J23" i="27"/>
  <c r="G23" i="27"/>
  <c r="D23" i="27"/>
  <c r="DN22" i="27"/>
  <c r="DK22" i="27"/>
  <c r="DH22" i="27"/>
  <c r="DE22" i="27"/>
  <c r="DB22" i="27"/>
  <c r="CY22" i="27"/>
  <c r="CV22" i="27"/>
  <c r="CS22" i="27"/>
  <c r="CP22" i="27"/>
  <c r="CM22" i="27"/>
  <c r="CJ22" i="27"/>
  <c r="CG22" i="27"/>
  <c r="CD22" i="27"/>
  <c r="CA22" i="27"/>
  <c r="BX22" i="27"/>
  <c r="BU22" i="27"/>
  <c r="BR22" i="27"/>
  <c r="BO22" i="27"/>
  <c r="BL22" i="27"/>
  <c r="BI22" i="27"/>
  <c r="BF22" i="27"/>
  <c r="BC22" i="27"/>
  <c r="AZ22" i="27"/>
  <c r="AW22" i="27"/>
  <c r="AT22" i="27"/>
  <c r="AQ22" i="27"/>
  <c r="AN22" i="27"/>
  <c r="AK22" i="27"/>
  <c r="AH22" i="27"/>
  <c r="AE22" i="27"/>
  <c r="AB22" i="27"/>
  <c r="Y22" i="27"/>
  <c r="V22" i="27"/>
  <c r="S22" i="27"/>
  <c r="P22" i="27"/>
  <c r="M22" i="27"/>
  <c r="J22" i="27"/>
  <c r="G22" i="27"/>
  <c r="D22" i="27"/>
  <c r="DN21" i="27"/>
  <c r="DK21" i="27"/>
  <c r="DH21" i="27"/>
  <c r="DE21" i="27"/>
  <c r="DB21" i="27"/>
  <c r="CY21" i="27"/>
  <c r="CV21" i="27"/>
  <c r="CS21" i="27"/>
  <c r="CP21" i="27"/>
  <c r="CM21" i="27"/>
  <c r="CJ21" i="27"/>
  <c r="CG21" i="27"/>
  <c r="CD21" i="27"/>
  <c r="CA21" i="27"/>
  <c r="BX21" i="27"/>
  <c r="BU21" i="27"/>
  <c r="BR21" i="27"/>
  <c r="BO21" i="27"/>
  <c r="BL21" i="27"/>
  <c r="BI21" i="27"/>
  <c r="BF21" i="27"/>
  <c r="BC21" i="27"/>
  <c r="AZ21" i="27"/>
  <c r="AW21" i="27"/>
  <c r="AT21" i="27"/>
  <c r="AQ21" i="27"/>
  <c r="AN21" i="27"/>
  <c r="AK21" i="27"/>
  <c r="AH21" i="27"/>
  <c r="AE21" i="27"/>
  <c r="AB21" i="27"/>
  <c r="Y21" i="27"/>
  <c r="V21" i="27"/>
  <c r="S21" i="27"/>
  <c r="P21" i="27"/>
  <c r="M21" i="27"/>
  <c r="J21" i="27"/>
  <c r="G21" i="27"/>
  <c r="D21" i="27"/>
  <c r="DN20" i="27"/>
  <c r="DK20" i="27"/>
  <c r="DH20" i="27"/>
  <c r="DE20" i="27"/>
  <c r="DB20" i="27"/>
  <c r="CY20" i="27"/>
  <c r="CV20" i="27"/>
  <c r="CS20" i="27"/>
  <c r="CP20" i="27"/>
  <c r="CM20" i="27"/>
  <c r="CJ20" i="27"/>
  <c r="CG20" i="27"/>
  <c r="CD20" i="27"/>
  <c r="CA20" i="27"/>
  <c r="BX20" i="27"/>
  <c r="BU20" i="27"/>
  <c r="BR20" i="27"/>
  <c r="BO20" i="27"/>
  <c r="BL20" i="27"/>
  <c r="BI20" i="27"/>
  <c r="BF20" i="27"/>
  <c r="BC20" i="27"/>
  <c r="AZ20" i="27"/>
  <c r="AW20" i="27"/>
  <c r="AT20" i="27"/>
  <c r="AQ20" i="27"/>
  <c r="AN20" i="27"/>
  <c r="AK20" i="27"/>
  <c r="AH20" i="27"/>
  <c r="AE20" i="27"/>
  <c r="AB20" i="27"/>
  <c r="Y20" i="27"/>
  <c r="V20" i="27"/>
  <c r="S20" i="27"/>
  <c r="P20" i="27"/>
  <c r="M20" i="27"/>
  <c r="J20" i="27"/>
  <c r="G20" i="27"/>
  <c r="D20" i="27"/>
  <c r="DN19" i="27"/>
  <c r="DK19" i="27"/>
  <c r="DH19" i="27"/>
  <c r="DE19" i="27"/>
  <c r="DB19" i="27"/>
  <c r="CY19" i="27"/>
  <c r="CV19" i="27"/>
  <c r="CS19" i="27"/>
  <c r="CP19" i="27"/>
  <c r="CM19" i="27"/>
  <c r="CJ19" i="27"/>
  <c r="CG19" i="27"/>
  <c r="CD19" i="27"/>
  <c r="CA19" i="27"/>
  <c r="BX19" i="27"/>
  <c r="BU19" i="27"/>
  <c r="BR19" i="27"/>
  <c r="BO19" i="27"/>
  <c r="BL19" i="27"/>
  <c r="BI19" i="27"/>
  <c r="BF19" i="27"/>
  <c r="BC19" i="27"/>
  <c r="AZ19" i="27"/>
  <c r="AW19" i="27"/>
  <c r="AT19" i="27"/>
  <c r="AQ19" i="27"/>
  <c r="AN19" i="27"/>
  <c r="AK19" i="27"/>
  <c r="AH19" i="27"/>
  <c r="AE19" i="27"/>
  <c r="AB19" i="27"/>
  <c r="Y19" i="27"/>
  <c r="V19" i="27"/>
  <c r="S19" i="27"/>
  <c r="P19" i="27"/>
  <c r="M19" i="27"/>
  <c r="J19" i="27"/>
  <c r="G19" i="27"/>
  <c r="D19" i="27"/>
  <c r="DN18" i="27"/>
  <c r="DK18" i="27"/>
  <c r="DH18" i="27"/>
  <c r="DE18" i="27"/>
  <c r="DB18" i="27"/>
  <c r="CY18" i="27"/>
  <c r="CV18" i="27"/>
  <c r="CS18" i="27"/>
  <c r="CP18" i="27"/>
  <c r="CM18" i="27"/>
  <c r="CJ18" i="27"/>
  <c r="CG18" i="27"/>
  <c r="CD18" i="27"/>
  <c r="CA18" i="27"/>
  <c r="BX18" i="27"/>
  <c r="BU18" i="27"/>
  <c r="BR18" i="27"/>
  <c r="BO18" i="27"/>
  <c r="BL18" i="27"/>
  <c r="BI18" i="27"/>
  <c r="BF18" i="27"/>
  <c r="BC18" i="27"/>
  <c r="AZ18" i="27"/>
  <c r="AW18" i="27"/>
  <c r="AT18" i="27"/>
  <c r="AQ18" i="27"/>
  <c r="AN18" i="27"/>
  <c r="AK18" i="27"/>
  <c r="AH18" i="27"/>
  <c r="AE18" i="27"/>
  <c r="AB18" i="27"/>
  <c r="Y18" i="27"/>
  <c r="V18" i="27"/>
  <c r="S18" i="27"/>
  <c r="P18" i="27"/>
  <c r="M18" i="27"/>
  <c r="J18" i="27"/>
  <c r="G18" i="27"/>
  <c r="D18" i="27"/>
  <c r="DN17" i="27"/>
  <c r="DK17" i="27"/>
  <c r="DH17" i="27"/>
  <c r="DE17" i="27"/>
  <c r="DB17" i="27"/>
  <c r="CY17" i="27"/>
  <c r="CV17" i="27"/>
  <c r="CS17" i="27"/>
  <c r="CP17" i="27"/>
  <c r="CM17" i="27"/>
  <c r="CJ17" i="27"/>
  <c r="CG17" i="27"/>
  <c r="CD17" i="27"/>
  <c r="CA17" i="27"/>
  <c r="BX17" i="27"/>
  <c r="BU17" i="27"/>
  <c r="BR17" i="27"/>
  <c r="BO17" i="27"/>
  <c r="BL17" i="27"/>
  <c r="BI17" i="27"/>
  <c r="BF17" i="27"/>
  <c r="BC17" i="27"/>
  <c r="AZ17" i="27"/>
  <c r="AW17" i="27"/>
  <c r="AT17" i="27"/>
  <c r="AQ17" i="27"/>
  <c r="AN17" i="27"/>
  <c r="AK17" i="27"/>
  <c r="AH17" i="27"/>
  <c r="AE17" i="27"/>
  <c r="AB17" i="27"/>
  <c r="Y17" i="27"/>
  <c r="V17" i="27"/>
  <c r="S17" i="27"/>
  <c r="P17" i="27"/>
  <c r="M17" i="27"/>
  <c r="J17" i="27"/>
  <c r="G17" i="27"/>
  <c r="D17" i="27"/>
  <c r="DN16" i="27"/>
  <c r="DK16" i="27"/>
  <c r="DH16" i="27"/>
  <c r="DE16" i="27"/>
  <c r="DB16" i="27"/>
  <c r="CY16" i="27"/>
  <c r="CV16" i="27"/>
  <c r="CS16" i="27"/>
  <c r="CP16" i="27"/>
  <c r="CM16" i="27"/>
  <c r="CJ16" i="27"/>
  <c r="CG16" i="27"/>
  <c r="CD16" i="27"/>
  <c r="CA16" i="27"/>
  <c r="BX16" i="27"/>
  <c r="BU16" i="27"/>
  <c r="BR16" i="27"/>
  <c r="BO16" i="27"/>
  <c r="BL16" i="27"/>
  <c r="BI16" i="27"/>
  <c r="BF16" i="27"/>
  <c r="BC16" i="27"/>
  <c r="AZ16" i="27"/>
  <c r="AW16" i="27"/>
  <c r="AT16" i="27"/>
  <c r="AQ16" i="27"/>
  <c r="AN16" i="27"/>
  <c r="AK16" i="27"/>
  <c r="AH16" i="27"/>
  <c r="AE16" i="27"/>
  <c r="AB16" i="27"/>
  <c r="Y16" i="27"/>
  <c r="V16" i="27"/>
  <c r="S16" i="27"/>
  <c r="P16" i="27"/>
  <c r="M16" i="27"/>
  <c r="J16" i="27"/>
  <c r="G16" i="27"/>
  <c r="D16" i="27"/>
  <c r="DN15" i="27"/>
  <c r="DK15" i="27"/>
  <c r="DH15" i="27"/>
  <c r="DE15" i="27"/>
  <c r="DB15" i="27"/>
  <c r="CY15" i="27"/>
  <c r="CV15" i="27"/>
  <c r="CS15" i="27"/>
  <c r="CP15" i="27"/>
  <c r="CM15" i="27"/>
  <c r="CJ15" i="27"/>
  <c r="CG15" i="27"/>
  <c r="CD15" i="27"/>
  <c r="CA15" i="27"/>
  <c r="BX15" i="27"/>
  <c r="BU15" i="27"/>
  <c r="BR15" i="27"/>
  <c r="BO15" i="27"/>
  <c r="BL15" i="27"/>
  <c r="BI15" i="27"/>
  <c r="BF15" i="27"/>
  <c r="BC15" i="27"/>
  <c r="AZ15" i="27"/>
  <c r="AW15" i="27"/>
  <c r="AT15" i="27"/>
  <c r="AQ15" i="27"/>
  <c r="AN15" i="27"/>
  <c r="AK15" i="27"/>
  <c r="AH15" i="27"/>
  <c r="AE15" i="27"/>
  <c r="AB15" i="27"/>
  <c r="Y15" i="27"/>
  <c r="V15" i="27"/>
  <c r="S15" i="27"/>
  <c r="P15" i="27"/>
  <c r="M15" i="27"/>
  <c r="J15" i="27"/>
  <c r="G15" i="27"/>
  <c r="D15" i="27"/>
  <c r="DN14" i="27"/>
  <c r="DK14" i="27"/>
  <c r="DH14" i="27"/>
  <c r="DE14" i="27"/>
  <c r="DB14" i="27"/>
  <c r="CY14" i="27"/>
  <c r="CV14" i="27"/>
  <c r="CS14" i="27"/>
  <c r="CP14" i="27"/>
  <c r="CM14" i="27"/>
  <c r="CJ14" i="27"/>
  <c r="CG14" i="27"/>
  <c r="CD14" i="27"/>
  <c r="CA14" i="27"/>
  <c r="BX14" i="27"/>
  <c r="BU14" i="27"/>
  <c r="BR14" i="27"/>
  <c r="BO14" i="27"/>
  <c r="BL14" i="27"/>
  <c r="BI14" i="27"/>
  <c r="BF14" i="27"/>
  <c r="BC14" i="27"/>
  <c r="AZ14" i="27"/>
  <c r="AW14" i="27"/>
  <c r="AT14" i="27"/>
  <c r="AQ14" i="27"/>
  <c r="AN14" i="27"/>
  <c r="AK14" i="27"/>
  <c r="AH14" i="27"/>
  <c r="AE14" i="27"/>
  <c r="AB14" i="27"/>
  <c r="Y14" i="27"/>
  <c r="V14" i="27"/>
  <c r="S14" i="27"/>
  <c r="P14" i="27"/>
  <c r="M14" i="27"/>
  <c r="J14" i="27"/>
  <c r="G14" i="27"/>
  <c r="D14" i="27"/>
  <c r="DN13" i="27"/>
  <c r="DK13" i="27"/>
  <c r="DH13" i="27"/>
  <c r="DE13" i="27"/>
  <c r="DB13" i="27"/>
  <c r="CY13" i="27"/>
  <c r="CV13" i="27"/>
  <c r="CS13" i="27"/>
  <c r="CP13" i="27"/>
  <c r="CM13" i="27"/>
  <c r="CJ13" i="27"/>
  <c r="CG13" i="27"/>
  <c r="CD13" i="27"/>
  <c r="CA13" i="27"/>
  <c r="BX13" i="27"/>
  <c r="BU13" i="27"/>
  <c r="BR13" i="27"/>
  <c r="BO13" i="27"/>
  <c r="BL13" i="27"/>
  <c r="BI13" i="27"/>
  <c r="BF13" i="27"/>
  <c r="BC13" i="27"/>
  <c r="AZ13" i="27"/>
  <c r="AW13" i="27"/>
  <c r="AT13" i="27"/>
  <c r="AQ13" i="27"/>
  <c r="AN13" i="27"/>
  <c r="AK13" i="27"/>
  <c r="AH13" i="27"/>
  <c r="AE13" i="27"/>
  <c r="AB13" i="27"/>
  <c r="Y13" i="27"/>
  <c r="V13" i="27"/>
  <c r="S13" i="27"/>
  <c r="P13" i="27"/>
  <c r="M13" i="27"/>
  <c r="J13" i="27"/>
  <c r="G13" i="27"/>
  <c r="D13" i="27"/>
  <c r="DN12" i="27"/>
  <c r="DK12" i="27"/>
  <c r="DH12" i="27"/>
  <c r="DE12" i="27"/>
  <c r="DB12" i="27"/>
  <c r="CY12" i="27"/>
  <c r="CV12" i="27"/>
  <c r="CS12" i="27"/>
  <c r="CP12" i="27"/>
  <c r="CM12" i="27"/>
  <c r="CJ12" i="27"/>
  <c r="CG12" i="27"/>
  <c r="CD12" i="27"/>
  <c r="CA12" i="27"/>
  <c r="BX12" i="27"/>
  <c r="BU12" i="27"/>
  <c r="BR12" i="27"/>
  <c r="BO12" i="27"/>
  <c r="BL12" i="27"/>
  <c r="BI12" i="27"/>
  <c r="BF12" i="27"/>
  <c r="BC12" i="27"/>
  <c r="AZ12" i="27"/>
  <c r="AW12" i="27"/>
  <c r="AT12" i="27"/>
  <c r="AQ12" i="27"/>
  <c r="AN12" i="27"/>
  <c r="AK12" i="27"/>
  <c r="AH12" i="27"/>
  <c r="AE12" i="27"/>
  <c r="AB12" i="27"/>
  <c r="Y12" i="27"/>
  <c r="V12" i="27"/>
  <c r="S12" i="27"/>
  <c r="P12" i="27"/>
  <c r="M12" i="27"/>
  <c r="J12" i="27"/>
  <c r="G12" i="27"/>
  <c r="D12" i="27"/>
  <c r="DN11" i="27"/>
  <c r="DK11" i="27"/>
  <c r="DH11" i="27"/>
  <c r="DE11" i="27"/>
  <c r="DB11" i="27"/>
  <c r="CY11" i="27"/>
  <c r="CV11" i="27"/>
  <c r="CS11" i="27"/>
  <c r="CP11" i="27"/>
  <c r="CM11" i="27"/>
  <c r="CJ11" i="27"/>
  <c r="CG11" i="27"/>
  <c r="CD11" i="27"/>
  <c r="CA11" i="27"/>
  <c r="BX11" i="27"/>
  <c r="BU11" i="27"/>
  <c r="BR11" i="27"/>
  <c r="BO11" i="27"/>
  <c r="BL11" i="27"/>
  <c r="BI11" i="27"/>
  <c r="BF11" i="27"/>
  <c r="BC11" i="27"/>
  <c r="AZ11" i="27"/>
  <c r="AW11" i="27"/>
  <c r="AT11" i="27"/>
  <c r="AQ11" i="27"/>
  <c r="AN11" i="27"/>
  <c r="AK11" i="27"/>
  <c r="AH11" i="27"/>
  <c r="AE11" i="27"/>
  <c r="AB11" i="27"/>
  <c r="Y11" i="27"/>
  <c r="V11" i="27"/>
  <c r="S11" i="27"/>
  <c r="P11" i="27"/>
  <c r="M11" i="27"/>
  <c r="J11" i="27"/>
  <c r="G11" i="27"/>
  <c r="D11" i="27"/>
  <c r="DN10" i="27"/>
  <c r="DK10" i="27"/>
  <c r="DH10" i="27"/>
  <c r="DE10" i="27"/>
  <c r="DB10" i="27"/>
  <c r="CY10" i="27"/>
  <c r="CV10" i="27"/>
  <c r="CS10" i="27"/>
  <c r="CP10" i="27"/>
  <c r="CM10" i="27"/>
  <c r="CJ10" i="27"/>
  <c r="CG10" i="27"/>
  <c r="CD10" i="27"/>
  <c r="CA10" i="27"/>
  <c r="BX10" i="27"/>
  <c r="BU10" i="27"/>
  <c r="BR10" i="27"/>
  <c r="BO10" i="27"/>
  <c r="BL10" i="27"/>
  <c r="BI10" i="27"/>
  <c r="BF10" i="27"/>
  <c r="BC10" i="27"/>
  <c r="AZ10" i="27"/>
  <c r="AW10" i="27"/>
  <c r="AT10" i="27"/>
  <c r="AQ10" i="27"/>
  <c r="AN10" i="27"/>
  <c r="AK10" i="27"/>
  <c r="AH10" i="27"/>
  <c r="AE10" i="27"/>
  <c r="AB10" i="27"/>
  <c r="Y10" i="27"/>
  <c r="V10" i="27"/>
  <c r="S10" i="27"/>
  <c r="P10" i="27"/>
  <c r="M10" i="27"/>
  <c r="J10" i="27"/>
  <c r="G10" i="27"/>
  <c r="D10" i="27"/>
  <c r="DN9" i="27"/>
  <c r="DK9" i="27"/>
  <c r="DH9" i="27"/>
  <c r="DE9" i="27"/>
  <c r="DB9" i="27"/>
  <c r="CY9" i="27"/>
  <c r="CV9" i="27"/>
  <c r="CS9" i="27"/>
  <c r="CP9" i="27"/>
  <c r="CM9" i="27"/>
  <c r="CJ9" i="27"/>
  <c r="CG9" i="27"/>
  <c r="CD9" i="27"/>
  <c r="CA9" i="27"/>
  <c r="BX9" i="27"/>
  <c r="BU9" i="27"/>
  <c r="BR9" i="27"/>
  <c r="BO9" i="27"/>
  <c r="BL9" i="27"/>
  <c r="BI9" i="27"/>
  <c r="BF9" i="27"/>
  <c r="BC9" i="27"/>
  <c r="AZ9" i="27"/>
  <c r="AW9" i="27"/>
  <c r="AT9" i="27"/>
  <c r="AQ9" i="27"/>
  <c r="AN9" i="27"/>
  <c r="AK9" i="27"/>
  <c r="AH9" i="27"/>
  <c r="AE9" i="27"/>
  <c r="AB9" i="27"/>
  <c r="Y9" i="27"/>
  <c r="V9" i="27"/>
  <c r="S9" i="27"/>
  <c r="P9" i="27"/>
  <c r="M9" i="27"/>
  <c r="J9" i="27"/>
  <c r="G9" i="27"/>
  <c r="D9" i="27"/>
  <c r="DN8" i="27"/>
  <c r="DK8" i="27"/>
  <c r="DH8" i="27"/>
  <c r="DE8" i="27"/>
  <c r="DB8" i="27"/>
  <c r="CY8" i="27"/>
  <c r="CV8" i="27"/>
  <c r="CS8" i="27"/>
  <c r="CP8" i="27"/>
  <c r="CM8" i="27"/>
  <c r="CJ8" i="27"/>
  <c r="CG8" i="27"/>
  <c r="CD8" i="27"/>
  <c r="CA8" i="27"/>
  <c r="BX8" i="27"/>
  <c r="BU8" i="27"/>
  <c r="BR8" i="27"/>
  <c r="BO8" i="27"/>
  <c r="BL8" i="27"/>
  <c r="BI8" i="27"/>
  <c r="BF8" i="27"/>
  <c r="BC8" i="27"/>
  <c r="AZ8" i="27"/>
  <c r="AW8" i="27"/>
  <c r="AT8" i="27"/>
  <c r="AQ8" i="27"/>
  <c r="AN8" i="27"/>
  <c r="AK8" i="27"/>
  <c r="AH8" i="27"/>
  <c r="AE8" i="27"/>
  <c r="AB8" i="27"/>
  <c r="Y8" i="27"/>
  <c r="V8" i="27"/>
  <c r="S8" i="27"/>
  <c r="P8" i="27"/>
  <c r="M8" i="27"/>
  <c r="J8" i="27"/>
  <c r="G8" i="27"/>
  <c r="D8" i="27"/>
  <c r="DN7" i="27"/>
  <c r="DK7" i="27"/>
  <c r="DH7" i="27"/>
  <c r="DE7" i="27"/>
  <c r="DB7" i="27"/>
  <c r="CY7" i="27"/>
  <c r="CV7" i="27"/>
  <c r="CS7" i="27"/>
  <c r="CP7" i="27"/>
  <c r="CM7" i="27"/>
  <c r="CJ7" i="27"/>
  <c r="CG7" i="27"/>
  <c r="CD7" i="27"/>
  <c r="CA7" i="27"/>
  <c r="BX7" i="27"/>
  <c r="BU7" i="27"/>
  <c r="BR7" i="27"/>
  <c r="BO7" i="27"/>
  <c r="BL7" i="27"/>
  <c r="BI7" i="27"/>
  <c r="BF7" i="27"/>
  <c r="BC7" i="27"/>
  <c r="AZ7" i="27"/>
  <c r="AW7" i="27"/>
  <c r="AT7" i="27"/>
  <c r="AQ7" i="27"/>
  <c r="AN7" i="27"/>
  <c r="AK7" i="27"/>
  <c r="AH7" i="27"/>
  <c r="AE7" i="27"/>
  <c r="AB7" i="27"/>
  <c r="Y7" i="27"/>
  <c r="V7" i="27"/>
  <c r="S7" i="27"/>
  <c r="P7" i="27"/>
  <c r="M7" i="27"/>
  <c r="J7" i="27"/>
  <c r="D7" i="27"/>
  <c r="J53" i="28"/>
  <c r="G53" i="28"/>
  <c r="D53" i="28"/>
  <c r="J52" i="28"/>
  <c r="G52" i="28"/>
  <c r="D52" i="28"/>
  <c r="J51" i="28"/>
  <c r="G51" i="28"/>
  <c r="D51" i="28"/>
  <c r="J50" i="28"/>
  <c r="G50" i="28"/>
  <c r="D50" i="28"/>
  <c r="J49" i="28"/>
  <c r="G49" i="28"/>
  <c r="D49" i="28"/>
  <c r="J48" i="28"/>
  <c r="G48" i="28"/>
  <c r="D48" i="28"/>
  <c r="J47" i="28"/>
  <c r="G47" i="28"/>
  <c r="D47" i="28"/>
  <c r="J46" i="28"/>
  <c r="G46" i="28"/>
  <c r="D46" i="28"/>
  <c r="J45" i="28"/>
  <c r="G45" i="28"/>
  <c r="D45" i="28"/>
  <c r="J44" i="28"/>
  <c r="G44" i="28"/>
  <c r="D44" i="28"/>
  <c r="J43" i="28"/>
  <c r="G43" i="28"/>
  <c r="D43" i="28"/>
  <c r="J42" i="28"/>
  <c r="G42" i="28"/>
  <c r="D42" i="28"/>
  <c r="J41" i="28"/>
  <c r="G41" i="28"/>
  <c r="D41" i="28"/>
  <c r="J40" i="28"/>
  <c r="G40" i="28"/>
  <c r="D40" i="28"/>
  <c r="J39" i="28"/>
  <c r="G39" i="28"/>
  <c r="D39" i="28"/>
  <c r="J38" i="28"/>
  <c r="G38" i="28"/>
  <c r="D38" i="28"/>
  <c r="J37" i="28"/>
  <c r="G37" i="28"/>
  <c r="D37" i="28"/>
  <c r="J36" i="28"/>
  <c r="G36" i="28"/>
  <c r="D36" i="28"/>
  <c r="J35" i="28"/>
  <c r="G35" i="28"/>
  <c r="D35" i="28"/>
  <c r="J34" i="28"/>
  <c r="G34" i="28"/>
  <c r="D34" i="28"/>
  <c r="J33" i="28"/>
  <c r="G33" i="28"/>
  <c r="D33" i="28"/>
  <c r="J32" i="28"/>
  <c r="G32" i="28"/>
  <c r="D32" i="28"/>
  <c r="J31" i="28"/>
  <c r="G31" i="28"/>
  <c r="D31" i="28"/>
  <c r="J30" i="28"/>
  <c r="G30" i="28"/>
  <c r="D30" i="28"/>
  <c r="J29" i="28"/>
  <c r="G29" i="28"/>
  <c r="D29" i="28"/>
  <c r="J28" i="28"/>
  <c r="G28" i="28"/>
  <c r="D28" i="28"/>
  <c r="J27" i="28"/>
  <c r="G27" i="28"/>
  <c r="D27" i="28"/>
  <c r="J26" i="28"/>
  <c r="G26" i="28"/>
  <c r="D26" i="28"/>
  <c r="J25" i="28"/>
  <c r="G25" i="28"/>
  <c r="D25" i="28"/>
  <c r="J24" i="28"/>
  <c r="G24" i="28"/>
  <c r="D24" i="28"/>
  <c r="J23" i="28"/>
  <c r="G23" i="28"/>
  <c r="D23" i="28"/>
  <c r="J22" i="28"/>
  <c r="G22" i="28"/>
  <c r="D22" i="28"/>
  <c r="J21" i="28"/>
  <c r="G21" i="28"/>
  <c r="D21" i="28"/>
  <c r="J20" i="28"/>
  <c r="G20" i="28"/>
  <c r="D20" i="28"/>
  <c r="J19" i="28"/>
  <c r="G19" i="28"/>
  <c r="D19" i="28"/>
  <c r="J18" i="28"/>
  <c r="G18" i="28"/>
  <c r="D18" i="28"/>
  <c r="J17" i="28"/>
  <c r="G17" i="28"/>
  <c r="D17" i="28"/>
  <c r="J16" i="28"/>
  <c r="G16" i="28"/>
  <c r="D16" i="28"/>
  <c r="J15" i="28"/>
  <c r="G15" i="28"/>
  <c r="D15" i="28"/>
  <c r="J14" i="28"/>
  <c r="G14" i="28"/>
  <c r="D14" i="28"/>
  <c r="J13" i="28"/>
  <c r="G13" i="28"/>
  <c r="D13" i="28"/>
  <c r="J12" i="28"/>
  <c r="G12" i="28"/>
  <c r="D12" i="28"/>
  <c r="J11" i="28"/>
  <c r="G11" i="28"/>
  <c r="D11" i="28"/>
  <c r="J10" i="28"/>
  <c r="G10" i="28"/>
  <c r="D10" i="28"/>
  <c r="J9" i="28"/>
  <c r="G9" i="28"/>
  <c r="D9" i="28"/>
  <c r="J8" i="28"/>
  <c r="G8" i="28"/>
  <c r="D8" i="28"/>
  <c r="J7" i="28"/>
  <c r="G7" i="28"/>
  <c r="D7" i="28"/>
  <c r="J6" i="28"/>
  <c r="G6" i="28"/>
  <c r="D6" i="28"/>
  <c r="G5" i="28"/>
  <c r="G52" i="22"/>
  <c r="G51" i="22"/>
  <c r="G50" i="22"/>
  <c r="G49"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M70" i="18"/>
  <c r="L70" i="18"/>
  <c r="K70" i="18"/>
  <c r="J70" i="18"/>
  <c r="I70" i="18"/>
  <c r="H70" i="18"/>
  <c r="G70" i="18"/>
  <c r="F70" i="18"/>
  <c r="E70" i="18"/>
  <c r="D70" i="18"/>
  <c r="C70" i="18"/>
  <c r="B70" i="18"/>
  <c r="M69" i="18"/>
  <c r="L69" i="18"/>
  <c r="K69" i="18"/>
  <c r="J69" i="18"/>
  <c r="I69" i="18"/>
  <c r="H69" i="18"/>
  <c r="G69" i="18"/>
  <c r="F69" i="18"/>
  <c r="E69" i="18"/>
  <c r="D69" i="18"/>
  <c r="C69" i="18"/>
  <c r="B69" i="18"/>
  <c r="M68" i="18"/>
  <c r="L68" i="18"/>
  <c r="K68" i="18"/>
  <c r="J68" i="18"/>
  <c r="I68" i="18"/>
  <c r="H68" i="18"/>
  <c r="G68" i="18"/>
  <c r="F68" i="18"/>
  <c r="E68" i="18"/>
  <c r="D68" i="18"/>
  <c r="C68" i="18"/>
  <c r="B68" i="18"/>
  <c r="M67" i="18"/>
  <c r="L67" i="18"/>
  <c r="K67" i="18"/>
  <c r="J67" i="18"/>
  <c r="I67" i="18"/>
  <c r="H67" i="18"/>
  <c r="G67" i="18"/>
  <c r="F67" i="18"/>
  <c r="E67" i="18"/>
  <c r="D67" i="18"/>
  <c r="C67" i="18"/>
  <c r="B67" i="18"/>
  <c r="M66" i="18"/>
  <c r="L66" i="18"/>
  <c r="K66" i="18"/>
  <c r="J66" i="18"/>
  <c r="I66" i="18"/>
  <c r="H66" i="18"/>
  <c r="G66" i="18"/>
  <c r="F66" i="18"/>
  <c r="E66" i="18"/>
  <c r="D66" i="18"/>
  <c r="C66" i="18"/>
  <c r="B66" i="18"/>
  <c r="M65" i="18"/>
  <c r="L65" i="18"/>
  <c r="K65" i="18"/>
  <c r="J65" i="18"/>
  <c r="I65" i="18"/>
  <c r="H65" i="18"/>
  <c r="G65" i="18"/>
  <c r="F65" i="18"/>
  <c r="E65" i="18"/>
  <c r="D65" i="18"/>
  <c r="C65" i="18"/>
  <c r="B65" i="18"/>
  <c r="M64" i="18"/>
  <c r="L64" i="18"/>
  <c r="K64" i="18"/>
  <c r="J64" i="18"/>
  <c r="I64" i="18"/>
  <c r="H64" i="18"/>
  <c r="G64" i="18"/>
  <c r="F64" i="18"/>
  <c r="E64" i="18"/>
  <c r="D64" i="18"/>
  <c r="C64" i="18"/>
  <c r="B64" i="18"/>
  <c r="M63" i="18"/>
  <c r="L63" i="18"/>
  <c r="K63" i="18"/>
  <c r="J63" i="18"/>
  <c r="I63" i="18"/>
  <c r="H63" i="18"/>
  <c r="G63" i="18"/>
  <c r="F63" i="18"/>
  <c r="E63" i="18"/>
  <c r="D63" i="18"/>
  <c r="C63" i="18"/>
  <c r="B63" i="18"/>
  <c r="M62" i="18"/>
  <c r="L62" i="18"/>
  <c r="K62" i="18"/>
  <c r="J62" i="18"/>
  <c r="I62" i="18"/>
  <c r="H62" i="18"/>
  <c r="G62" i="18"/>
  <c r="F62" i="18"/>
  <c r="E62" i="18"/>
  <c r="D62" i="18"/>
  <c r="C62" i="18"/>
  <c r="B62" i="18"/>
  <c r="M61" i="18"/>
  <c r="L61" i="18"/>
  <c r="K61" i="18"/>
  <c r="J61" i="18"/>
  <c r="I61" i="18"/>
  <c r="H61" i="18"/>
  <c r="G61" i="18"/>
  <c r="F61" i="18"/>
  <c r="E61" i="18"/>
  <c r="D61" i="18"/>
  <c r="C61" i="18"/>
  <c r="B61" i="18"/>
  <c r="M60" i="18"/>
  <c r="L60" i="18"/>
  <c r="J60" i="18"/>
  <c r="I60" i="18"/>
  <c r="H60" i="18"/>
  <c r="G60" i="18"/>
  <c r="F60" i="18"/>
  <c r="E60" i="18"/>
  <c r="D60" i="18"/>
  <c r="C60" i="18"/>
  <c r="B60" i="18"/>
  <c r="M59" i="18"/>
  <c r="L59" i="18"/>
  <c r="J59" i="18"/>
  <c r="I59" i="18"/>
  <c r="H59" i="18"/>
  <c r="G59" i="18"/>
  <c r="F59" i="18"/>
  <c r="E59" i="18"/>
  <c r="D59" i="18"/>
  <c r="C59" i="18"/>
  <c r="B59" i="18"/>
  <c r="M58" i="18"/>
  <c r="L58" i="18"/>
  <c r="K58" i="18"/>
  <c r="J58" i="18"/>
  <c r="I58" i="18"/>
  <c r="H58" i="18"/>
  <c r="G58" i="18"/>
  <c r="F58" i="18"/>
  <c r="E58" i="18"/>
  <c r="D58" i="18"/>
  <c r="C58" i="18"/>
  <c r="B58" i="18"/>
  <c r="M57" i="18"/>
  <c r="L57" i="18"/>
  <c r="K57" i="18"/>
  <c r="J57" i="18"/>
  <c r="I57" i="18"/>
  <c r="H57" i="18"/>
  <c r="G57" i="18"/>
  <c r="F57" i="18"/>
  <c r="E57" i="18"/>
  <c r="D57" i="18"/>
  <c r="C57" i="18"/>
  <c r="B57" i="18"/>
  <c r="M56" i="18"/>
  <c r="L56" i="18"/>
  <c r="K56" i="18"/>
  <c r="J56" i="18"/>
  <c r="I56" i="18"/>
  <c r="H56" i="18"/>
  <c r="G56" i="18"/>
  <c r="E56" i="18"/>
  <c r="D56" i="18"/>
  <c r="C56" i="18"/>
  <c r="F54" i="17"/>
  <c r="C54" i="17"/>
  <c r="B54" i="17" s="1"/>
  <c r="F53" i="17"/>
  <c r="C53" i="17"/>
  <c r="B53" i="17" s="1"/>
  <c r="F52" i="17"/>
  <c r="C52" i="17"/>
  <c r="B52" i="17" s="1"/>
  <c r="F51" i="17"/>
  <c r="C51" i="17"/>
  <c r="B51" i="17"/>
  <c r="F50" i="17"/>
  <c r="C50" i="17"/>
  <c r="B50" i="17" s="1"/>
  <c r="F49" i="17"/>
  <c r="C49" i="17"/>
  <c r="B49" i="17" s="1"/>
  <c r="F48" i="17"/>
  <c r="C48" i="17"/>
  <c r="B48" i="17" s="1"/>
  <c r="F47" i="17"/>
  <c r="C47" i="17"/>
  <c r="B47" i="17"/>
  <c r="F46" i="17"/>
  <c r="B46" i="17" s="1"/>
  <c r="C46" i="17"/>
  <c r="F45" i="17"/>
  <c r="C45" i="17"/>
  <c r="B45" i="17" s="1"/>
  <c r="F44" i="17"/>
  <c r="C44" i="17"/>
  <c r="B44" i="17" s="1"/>
  <c r="F43" i="17"/>
  <c r="C43" i="17"/>
  <c r="B43" i="17"/>
  <c r="F42" i="17"/>
  <c r="C42" i="17"/>
  <c r="B42" i="17" s="1"/>
  <c r="F41" i="17"/>
  <c r="C41" i="17"/>
  <c r="B41" i="17" s="1"/>
  <c r="F40" i="17"/>
  <c r="C40" i="17"/>
  <c r="B40" i="17" s="1"/>
  <c r="F39" i="17"/>
  <c r="C39" i="17"/>
  <c r="B39" i="17"/>
  <c r="F38" i="17"/>
  <c r="C38" i="17"/>
  <c r="B38" i="17" s="1"/>
  <c r="F37" i="17"/>
  <c r="C37" i="17"/>
  <c r="B37" i="17" s="1"/>
  <c r="F36" i="17"/>
  <c r="C36" i="17"/>
  <c r="B36" i="17" s="1"/>
  <c r="F35" i="17"/>
  <c r="C35" i="17"/>
  <c r="B35" i="17"/>
  <c r="F34" i="17"/>
  <c r="C34" i="17"/>
  <c r="B34" i="17" s="1"/>
  <c r="F33" i="17"/>
  <c r="C33" i="17"/>
  <c r="B33" i="17" s="1"/>
  <c r="F32" i="17"/>
  <c r="C32" i="17"/>
  <c r="B32" i="17" s="1"/>
  <c r="F31" i="17"/>
  <c r="C31" i="17"/>
  <c r="B31" i="17"/>
  <c r="F30" i="17"/>
  <c r="C30" i="17"/>
  <c r="B30" i="17" s="1"/>
  <c r="F29" i="17"/>
  <c r="C29" i="17"/>
  <c r="B29" i="17" s="1"/>
  <c r="F28" i="17"/>
  <c r="C28" i="17"/>
  <c r="B28" i="17" s="1"/>
  <c r="F27" i="17"/>
  <c r="C27" i="17"/>
  <c r="B27" i="17"/>
  <c r="F26" i="17"/>
  <c r="C26" i="17"/>
  <c r="B26" i="17" s="1"/>
  <c r="F25" i="17"/>
  <c r="B25" i="17" s="1"/>
  <c r="C25" i="17"/>
  <c r="F24" i="17"/>
  <c r="C24" i="17"/>
  <c r="F23" i="17"/>
  <c r="B23" i="17" s="1"/>
  <c r="C23" i="17"/>
  <c r="F22" i="17"/>
  <c r="C22" i="17"/>
  <c r="F21" i="17"/>
  <c r="B21" i="17" s="1"/>
  <c r="C21" i="17"/>
  <c r="F20" i="17"/>
  <c r="C20" i="17"/>
  <c r="F19" i="17"/>
  <c r="B19" i="17" s="1"/>
  <c r="C19" i="17"/>
  <c r="F18" i="17"/>
  <c r="C18" i="17"/>
  <c r="F17" i="17"/>
  <c r="B17" i="17" s="1"/>
  <c r="C17" i="17"/>
  <c r="F16" i="17"/>
  <c r="C16" i="17"/>
  <c r="F15" i="17"/>
  <c r="B15" i="17" s="1"/>
  <c r="C15" i="17"/>
  <c r="F14" i="17"/>
  <c r="C14" i="17"/>
  <c r="F13" i="17"/>
  <c r="B13" i="17" s="1"/>
  <c r="C13" i="17"/>
  <c r="F12" i="17"/>
  <c r="C12" i="17"/>
  <c r="F11" i="17"/>
  <c r="C11" i="17"/>
  <c r="B11" i="17"/>
  <c r="F10" i="17"/>
  <c r="C10" i="17"/>
  <c r="F9" i="17"/>
  <c r="B9" i="17" s="1"/>
  <c r="C9" i="17"/>
  <c r="F8" i="17"/>
  <c r="C8" i="17"/>
  <c r="F7" i="17"/>
  <c r="B7" i="17" s="1"/>
  <c r="C7" i="17"/>
  <c r="F6" i="17"/>
  <c r="C6" i="17"/>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C63" i="10"/>
  <c r="B63" i="10"/>
  <c r="C62" i="10"/>
  <c r="B62" i="10"/>
  <c r="C61" i="10"/>
  <c r="B61" i="10"/>
  <c r="C60" i="10"/>
  <c r="B60" i="10"/>
  <c r="C59" i="10"/>
  <c r="B59" i="10"/>
  <c r="C58" i="10"/>
  <c r="B58" i="10"/>
  <c r="C57" i="10"/>
  <c r="B57" i="10"/>
  <c r="C56" i="10"/>
  <c r="B56" i="10"/>
  <c r="C63" i="11"/>
  <c r="B63" i="11"/>
  <c r="C62" i="11"/>
  <c r="B62" i="11"/>
  <c r="C61" i="11"/>
  <c r="B61" i="11"/>
  <c r="C60" i="11"/>
  <c r="B60" i="11"/>
  <c r="C59" i="11"/>
  <c r="B59" i="11"/>
  <c r="C58" i="11"/>
  <c r="B58" i="11"/>
  <c r="C57" i="11"/>
  <c r="B57" i="11"/>
  <c r="C56" i="11"/>
  <c r="B56" i="11"/>
  <c r="H60" i="9"/>
  <c r="C57" i="9"/>
  <c r="C58" i="9"/>
  <c r="C59" i="9"/>
  <c r="C60" i="9"/>
  <c r="H4" i="9"/>
  <c r="F4" i="9"/>
  <c r="D4" i="9"/>
  <c r="G60" i="9"/>
  <c r="E60" i="9"/>
  <c r="B60" i="9"/>
  <c r="G59" i="9"/>
  <c r="E59" i="9"/>
  <c r="B59" i="9"/>
  <c r="G58" i="9"/>
  <c r="E58" i="9"/>
  <c r="B58" i="9"/>
  <c r="G57" i="9"/>
  <c r="E57" i="9"/>
  <c r="B57" i="9"/>
  <c r="H53" i="9"/>
  <c r="F53" i="9"/>
  <c r="D53" i="9"/>
  <c r="H52" i="9"/>
  <c r="F52" i="9"/>
  <c r="D52" i="9"/>
  <c r="H51" i="9"/>
  <c r="F51" i="9"/>
  <c r="D51" i="9"/>
  <c r="H50" i="9"/>
  <c r="F50" i="9"/>
  <c r="D50" i="9"/>
  <c r="H49" i="9"/>
  <c r="F49" i="9"/>
  <c r="D49" i="9"/>
  <c r="H48" i="9"/>
  <c r="F48" i="9"/>
  <c r="D48" i="9"/>
  <c r="H47" i="9"/>
  <c r="F47" i="9"/>
  <c r="D47" i="9"/>
  <c r="H46" i="9"/>
  <c r="F46" i="9"/>
  <c r="D46" i="9"/>
  <c r="H45" i="9"/>
  <c r="F45" i="9"/>
  <c r="D45" i="9"/>
  <c r="H44" i="9"/>
  <c r="F44" i="9"/>
  <c r="D44" i="9"/>
  <c r="H43" i="9"/>
  <c r="F43" i="9"/>
  <c r="D43" i="9"/>
  <c r="H42" i="9"/>
  <c r="F42" i="9"/>
  <c r="D42" i="9"/>
  <c r="H41" i="9"/>
  <c r="F41" i="9"/>
  <c r="D41" i="9"/>
  <c r="H40" i="9"/>
  <c r="F40" i="9"/>
  <c r="D40" i="9"/>
  <c r="H39" i="9"/>
  <c r="F39" i="9"/>
  <c r="D39" i="9"/>
  <c r="H38" i="9"/>
  <c r="F38" i="9"/>
  <c r="D38" i="9"/>
  <c r="H37" i="9"/>
  <c r="F37" i="9"/>
  <c r="D37" i="9"/>
  <c r="H36" i="9"/>
  <c r="F36" i="9"/>
  <c r="D36" i="9"/>
  <c r="H35" i="9"/>
  <c r="F35" i="9"/>
  <c r="D35" i="9"/>
  <c r="H34" i="9"/>
  <c r="F34" i="9"/>
  <c r="D34" i="9"/>
  <c r="H33" i="9"/>
  <c r="F33" i="9"/>
  <c r="D33" i="9"/>
  <c r="H32" i="9"/>
  <c r="F32" i="9"/>
  <c r="D32" i="9"/>
  <c r="H31" i="9"/>
  <c r="F31" i="9"/>
  <c r="D31" i="9"/>
  <c r="H30" i="9"/>
  <c r="F30" i="9"/>
  <c r="D30" i="9"/>
  <c r="H29" i="9"/>
  <c r="F29" i="9"/>
  <c r="D29" i="9"/>
  <c r="H28" i="9"/>
  <c r="F28" i="9"/>
  <c r="D28" i="9"/>
  <c r="H27" i="9"/>
  <c r="F27" i="9"/>
  <c r="D27" i="9"/>
  <c r="H26" i="9"/>
  <c r="F26" i="9"/>
  <c r="D26" i="9"/>
  <c r="H25" i="9"/>
  <c r="F25" i="9"/>
  <c r="D25" i="9"/>
  <c r="H24" i="9"/>
  <c r="F24" i="9"/>
  <c r="D24" i="9"/>
  <c r="H23" i="9"/>
  <c r="F23" i="9"/>
  <c r="D23" i="9"/>
  <c r="H22" i="9"/>
  <c r="F22" i="9"/>
  <c r="D22" i="9"/>
  <c r="H21" i="9"/>
  <c r="F21" i="9"/>
  <c r="D21" i="9"/>
  <c r="H20" i="9"/>
  <c r="F20" i="9"/>
  <c r="D20" i="9"/>
  <c r="H19" i="9"/>
  <c r="F19" i="9"/>
  <c r="D19" i="9"/>
  <c r="H18" i="9"/>
  <c r="F18" i="9"/>
  <c r="D18" i="9"/>
  <c r="H17" i="9"/>
  <c r="F17" i="9"/>
  <c r="D17" i="9"/>
  <c r="H16" i="9"/>
  <c r="F16" i="9"/>
  <c r="D16" i="9"/>
  <c r="H15" i="9"/>
  <c r="F15" i="9"/>
  <c r="D15" i="9"/>
  <c r="H14" i="9"/>
  <c r="F14" i="9"/>
  <c r="D14" i="9"/>
  <c r="H13" i="9"/>
  <c r="F13" i="9"/>
  <c r="D13" i="9"/>
  <c r="H12" i="9"/>
  <c r="F12" i="9"/>
  <c r="D12" i="9"/>
  <c r="H11" i="9"/>
  <c r="F11" i="9"/>
  <c r="D11" i="9"/>
  <c r="H10" i="9"/>
  <c r="F10" i="9"/>
  <c r="D10" i="9"/>
  <c r="H9" i="9"/>
  <c r="F9" i="9"/>
  <c r="D9" i="9"/>
  <c r="H8" i="9"/>
  <c r="F8" i="9"/>
  <c r="D8" i="9"/>
  <c r="H7" i="9"/>
  <c r="F7" i="9"/>
  <c r="D7" i="9"/>
  <c r="H6" i="9"/>
  <c r="F6" i="9"/>
  <c r="D6" i="9"/>
  <c r="H5" i="9"/>
  <c r="F5" i="9"/>
  <c r="D5" i="9"/>
  <c r="E74" i="7"/>
  <c r="E84" i="7" s="1"/>
  <c r="E73" i="7"/>
  <c r="E72" i="7"/>
  <c r="E71" i="7"/>
  <c r="E70" i="7"/>
  <c r="E69" i="7"/>
  <c r="E68" i="7"/>
  <c r="E67" i="7"/>
  <c r="E66" i="7"/>
  <c r="E65" i="7"/>
  <c r="E64" i="7"/>
  <c r="E90" i="7" s="1"/>
  <c r="E63" i="7"/>
  <c r="E62" i="7"/>
  <c r="E61" i="7"/>
  <c r="E60" i="7"/>
  <c r="E59" i="7"/>
  <c r="E58" i="7"/>
  <c r="E57" i="7"/>
  <c r="E56" i="7"/>
  <c r="E55" i="7"/>
  <c r="E54" i="7"/>
  <c r="E89" i="7" s="1"/>
  <c r="E53" i="7"/>
  <c r="E52" i="7"/>
  <c r="E51" i="7"/>
  <c r="E50" i="7"/>
  <c r="E49" i="7"/>
  <c r="E48" i="7"/>
  <c r="E47" i="7"/>
  <c r="E46" i="7"/>
  <c r="E45" i="7"/>
  <c r="E44" i="7"/>
  <c r="E80" i="7" s="1"/>
  <c r="E43" i="7"/>
  <c r="E42" i="7"/>
  <c r="E41" i="7"/>
  <c r="E40" i="7"/>
  <c r="E39" i="7"/>
  <c r="E38" i="7"/>
  <c r="E37" i="7"/>
  <c r="E36" i="7"/>
  <c r="E35" i="7"/>
  <c r="E34" i="7"/>
  <c r="E79" i="7" s="1"/>
  <c r="E33" i="7"/>
  <c r="E32" i="7"/>
  <c r="E31" i="7"/>
  <c r="E30" i="7"/>
  <c r="E29" i="7"/>
  <c r="E28" i="7"/>
  <c r="E27" i="7"/>
  <c r="E26" i="7"/>
  <c r="E25" i="7"/>
  <c r="E24" i="7"/>
  <c r="E86" i="7" s="1"/>
  <c r="E23" i="7"/>
  <c r="E22" i="7"/>
  <c r="E21" i="7"/>
  <c r="E20" i="7"/>
  <c r="E19" i="7"/>
  <c r="E18" i="7"/>
  <c r="E17" i="7"/>
  <c r="E16" i="7"/>
  <c r="E15" i="7"/>
  <c r="E14" i="7"/>
  <c r="E85" i="7" s="1"/>
  <c r="E13" i="7"/>
  <c r="E12" i="7"/>
  <c r="E11" i="7"/>
  <c r="E10" i="7"/>
  <c r="E9" i="7"/>
  <c r="E8" i="7"/>
  <c r="E7" i="7"/>
  <c r="E6" i="7"/>
  <c r="E5" i="7"/>
  <c r="BX74" i="6"/>
  <c r="BX81" i="6" s="1"/>
  <c r="BW74" i="6"/>
  <c r="BW81" i="6" s="1"/>
  <c r="BS74" i="6"/>
  <c r="BR74" i="6"/>
  <c r="BR78" i="6" s="1"/>
  <c r="BI74" i="6"/>
  <c r="BI81" i="6" s="1"/>
  <c r="BH74" i="6"/>
  <c r="BH76" i="6" s="1"/>
  <c r="BD74" i="6"/>
  <c r="BC74" i="6"/>
  <c r="BC79" i="6" s="1"/>
  <c r="AY74" i="6"/>
  <c r="AX74" i="6"/>
  <c r="AX78" i="6" s="1"/>
  <c r="AT74" i="6"/>
  <c r="AS74" i="6"/>
  <c r="AS81" i="6" s="1"/>
  <c r="AO74" i="6"/>
  <c r="AO81" i="6" s="1"/>
  <c r="AN74" i="6"/>
  <c r="AN76" i="6" s="1"/>
  <c r="AJ74" i="6"/>
  <c r="AI74" i="6"/>
  <c r="AI79" i="6" s="1"/>
  <c r="AE74" i="6"/>
  <c r="AD74" i="6"/>
  <c r="AD78" i="6" s="1"/>
  <c r="Z74" i="6"/>
  <c r="Y74" i="6"/>
  <c r="Y81" i="6" s="1"/>
  <c r="U74" i="6"/>
  <c r="U81" i="6" s="1"/>
  <c r="T74" i="6"/>
  <c r="T76" i="6" s="1"/>
  <c r="P74" i="6"/>
  <c r="O74" i="6"/>
  <c r="O79" i="6" s="1"/>
  <c r="K74" i="6"/>
  <c r="J74" i="6"/>
  <c r="J78" i="6" s="1"/>
  <c r="F74" i="6"/>
  <c r="E74" i="6"/>
  <c r="E81" i="6" s="1"/>
  <c r="BX73" i="6"/>
  <c r="BW73" i="6"/>
  <c r="BS73" i="6"/>
  <c r="BR73" i="6"/>
  <c r="BI73" i="6"/>
  <c r="BH73" i="6"/>
  <c r="BD73" i="6"/>
  <c r="BC73" i="6"/>
  <c r="AY73" i="6"/>
  <c r="AX73" i="6"/>
  <c r="AT73" i="6"/>
  <c r="AS73" i="6"/>
  <c r="AO73" i="6"/>
  <c r="AN73" i="6"/>
  <c r="AJ73" i="6"/>
  <c r="AI73" i="6"/>
  <c r="AE73" i="6"/>
  <c r="AD73" i="6"/>
  <c r="Z73" i="6"/>
  <c r="Y73" i="6"/>
  <c r="U73" i="6"/>
  <c r="T73" i="6"/>
  <c r="P73" i="6"/>
  <c r="O73" i="6"/>
  <c r="K73" i="6"/>
  <c r="J73" i="6"/>
  <c r="F73" i="6"/>
  <c r="E73" i="6"/>
  <c r="BX72" i="6"/>
  <c r="BW72" i="6"/>
  <c r="BS72" i="6"/>
  <c r="BR72" i="6"/>
  <c r="BI72" i="6"/>
  <c r="BH72" i="6"/>
  <c r="BD72" i="6"/>
  <c r="BC72" i="6"/>
  <c r="AY72" i="6"/>
  <c r="AX72" i="6"/>
  <c r="AT72" i="6"/>
  <c r="AS72" i="6"/>
  <c r="AO72" i="6"/>
  <c r="AN72" i="6"/>
  <c r="AJ72" i="6"/>
  <c r="AI72" i="6"/>
  <c r="AE72" i="6"/>
  <c r="AD72" i="6"/>
  <c r="Z72" i="6"/>
  <c r="Y72" i="6"/>
  <c r="U72" i="6"/>
  <c r="T72" i="6"/>
  <c r="P72" i="6"/>
  <c r="O72" i="6"/>
  <c r="K72" i="6"/>
  <c r="J72" i="6"/>
  <c r="F72" i="6"/>
  <c r="E72" i="6"/>
  <c r="BX71" i="6"/>
  <c r="BW71" i="6"/>
  <c r="BS71" i="6"/>
  <c r="BR71" i="6"/>
  <c r="BI71" i="6"/>
  <c r="BH71" i="6"/>
  <c r="BD71" i="6"/>
  <c r="BC71" i="6"/>
  <c r="AY71" i="6"/>
  <c r="AX71" i="6"/>
  <c r="AT71" i="6"/>
  <c r="AS71" i="6"/>
  <c r="AO71" i="6"/>
  <c r="AN71" i="6"/>
  <c r="AJ71" i="6"/>
  <c r="AI71" i="6"/>
  <c r="AE71" i="6"/>
  <c r="AD71" i="6"/>
  <c r="Z71" i="6"/>
  <c r="Y71" i="6"/>
  <c r="U71" i="6"/>
  <c r="T71" i="6"/>
  <c r="P71" i="6"/>
  <c r="O71" i="6"/>
  <c r="K71" i="6"/>
  <c r="J71" i="6"/>
  <c r="F71" i="6"/>
  <c r="E71" i="6"/>
  <c r="BX70" i="6"/>
  <c r="BW70" i="6"/>
  <c r="BS70" i="6"/>
  <c r="BR70" i="6"/>
  <c r="BI70" i="6"/>
  <c r="BH70" i="6"/>
  <c r="BD70" i="6"/>
  <c r="BC70" i="6"/>
  <c r="AY70" i="6"/>
  <c r="AX70" i="6"/>
  <c r="AT70" i="6"/>
  <c r="AS70" i="6"/>
  <c r="AO70" i="6"/>
  <c r="AN70" i="6"/>
  <c r="AJ70" i="6"/>
  <c r="AI70" i="6"/>
  <c r="AE70" i="6"/>
  <c r="AD70" i="6"/>
  <c r="Z70" i="6"/>
  <c r="Y70" i="6"/>
  <c r="U70" i="6"/>
  <c r="T70" i="6"/>
  <c r="P70" i="6"/>
  <c r="O70" i="6"/>
  <c r="K70" i="6"/>
  <c r="J70" i="6"/>
  <c r="F70" i="6"/>
  <c r="E70" i="6"/>
  <c r="BX69" i="6"/>
  <c r="BW69" i="6"/>
  <c r="BS69" i="6"/>
  <c r="BR69" i="6"/>
  <c r="BI69" i="6"/>
  <c r="BH69" i="6"/>
  <c r="BD69" i="6"/>
  <c r="BC69" i="6"/>
  <c r="AY69" i="6"/>
  <c r="AX69" i="6"/>
  <c r="AT69" i="6"/>
  <c r="AS69" i="6"/>
  <c r="AO69" i="6"/>
  <c r="AN69" i="6"/>
  <c r="AJ69" i="6"/>
  <c r="AI69" i="6"/>
  <c r="AE69" i="6"/>
  <c r="AD69" i="6"/>
  <c r="Z69" i="6"/>
  <c r="Y69" i="6"/>
  <c r="U69" i="6"/>
  <c r="T69" i="6"/>
  <c r="P69" i="6"/>
  <c r="O69" i="6"/>
  <c r="K69" i="6"/>
  <c r="J69" i="6"/>
  <c r="F69" i="6"/>
  <c r="E69" i="6"/>
  <c r="BX68" i="6"/>
  <c r="BW68" i="6"/>
  <c r="BS68" i="6"/>
  <c r="BR68" i="6"/>
  <c r="BI68" i="6"/>
  <c r="BH68" i="6"/>
  <c r="BD68" i="6"/>
  <c r="BC68" i="6"/>
  <c r="AY68" i="6"/>
  <c r="AX68" i="6"/>
  <c r="AT68" i="6"/>
  <c r="AS68" i="6"/>
  <c r="AO68" i="6"/>
  <c r="AN68" i="6"/>
  <c r="AJ68" i="6"/>
  <c r="AI68" i="6"/>
  <c r="AE68" i="6"/>
  <c r="AD68" i="6"/>
  <c r="Z68" i="6"/>
  <c r="Y68" i="6"/>
  <c r="U68" i="6"/>
  <c r="T68" i="6"/>
  <c r="P68" i="6"/>
  <c r="O68" i="6"/>
  <c r="K68" i="6"/>
  <c r="J68" i="6"/>
  <c r="F68" i="6"/>
  <c r="E68" i="6"/>
  <c r="BX67" i="6"/>
  <c r="BW67" i="6"/>
  <c r="BS67" i="6"/>
  <c r="BR67" i="6"/>
  <c r="BI67" i="6"/>
  <c r="BH67" i="6"/>
  <c r="BD67" i="6"/>
  <c r="BC67" i="6"/>
  <c r="AY67" i="6"/>
  <c r="AX67" i="6"/>
  <c r="AT67" i="6"/>
  <c r="AS67" i="6"/>
  <c r="AO67" i="6"/>
  <c r="AN67" i="6"/>
  <c r="AJ67" i="6"/>
  <c r="AI67" i="6"/>
  <c r="AE67" i="6"/>
  <c r="AD67" i="6"/>
  <c r="Z67" i="6"/>
  <c r="Y67" i="6"/>
  <c r="U67" i="6"/>
  <c r="T67" i="6"/>
  <c r="P67" i="6"/>
  <c r="O67" i="6"/>
  <c r="K67" i="6"/>
  <c r="J67" i="6"/>
  <c r="F67" i="6"/>
  <c r="E67" i="6"/>
  <c r="BX66" i="6"/>
  <c r="BW66" i="6"/>
  <c r="BS66" i="6"/>
  <c r="BR66" i="6"/>
  <c r="BI66" i="6"/>
  <c r="BH66" i="6"/>
  <c r="BD66" i="6"/>
  <c r="BC66" i="6"/>
  <c r="AY66" i="6"/>
  <c r="AX66" i="6"/>
  <c r="AT66" i="6"/>
  <c r="AS66" i="6"/>
  <c r="AO66" i="6"/>
  <c r="AN66" i="6"/>
  <c r="AJ66" i="6"/>
  <c r="AI66" i="6"/>
  <c r="AE66" i="6"/>
  <c r="AD66" i="6"/>
  <c r="Z66" i="6"/>
  <c r="Y66" i="6"/>
  <c r="U66" i="6"/>
  <c r="T66" i="6"/>
  <c r="P66" i="6"/>
  <c r="O66" i="6"/>
  <c r="K66" i="6"/>
  <c r="J66" i="6"/>
  <c r="F66" i="6"/>
  <c r="E66" i="6"/>
  <c r="BX65" i="6"/>
  <c r="BW65" i="6"/>
  <c r="BS65" i="6"/>
  <c r="BR65" i="6"/>
  <c r="BI65" i="6"/>
  <c r="BH65" i="6"/>
  <c r="BD65" i="6"/>
  <c r="BC65" i="6"/>
  <c r="AY65" i="6"/>
  <c r="AX65" i="6"/>
  <c r="AT65" i="6"/>
  <c r="AS65" i="6"/>
  <c r="AO65" i="6"/>
  <c r="AN65" i="6"/>
  <c r="AJ65" i="6"/>
  <c r="AI65" i="6"/>
  <c r="AE65" i="6"/>
  <c r="AD65" i="6"/>
  <c r="Z65" i="6"/>
  <c r="Y65" i="6"/>
  <c r="U65" i="6"/>
  <c r="T65" i="6"/>
  <c r="P65" i="6"/>
  <c r="O65" i="6"/>
  <c r="K65" i="6"/>
  <c r="J65" i="6"/>
  <c r="F65" i="6"/>
  <c r="E65" i="6"/>
  <c r="BX64" i="6"/>
  <c r="BW64" i="6"/>
  <c r="BS64" i="6"/>
  <c r="BR64" i="6"/>
  <c r="BI64" i="6"/>
  <c r="BH64" i="6"/>
  <c r="BD64" i="6"/>
  <c r="BC64" i="6"/>
  <c r="AY64" i="6"/>
  <c r="AX64" i="6"/>
  <c r="AT64" i="6"/>
  <c r="AS64" i="6"/>
  <c r="AO64" i="6"/>
  <c r="AN64" i="6"/>
  <c r="AJ64" i="6"/>
  <c r="AI64" i="6"/>
  <c r="AE64" i="6"/>
  <c r="AD64" i="6"/>
  <c r="Z64" i="6"/>
  <c r="Y64" i="6"/>
  <c r="U64" i="6"/>
  <c r="T64" i="6"/>
  <c r="P64" i="6"/>
  <c r="O64" i="6"/>
  <c r="K64" i="6"/>
  <c r="J64" i="6"/>
  <c r="F64" i="6"/>
  <c r="E64" i="6"/>
  <c r="BX63" i="6"/>
  <c r="BW63" i="6"/>
  <c r="BS63" i="6"/>
  <c r="BR63" i="6"/>
  <c r="BI63" i="6"/>
  <c r="BH63" i="6"/>
  <c r="BD63" i="6"/>
  <c r="BC63" i="6"/>
  <c r="AY63" i="6"/>
  <c r="AX63" i="6"/>
  <c r="AT63" i="6"/>
  <c r="AS63" i="6"/>
  <c r="AO63" i="6"/>
  <c r="AN63" i="6"/>
  <c r="AJ63" i="6"/>
  <c r="AI63" i="6"/>
  <c r="AE63" i="6"/>
  <c r="AD63" i="6"/>
  <c r="Z63" i="6"/>
  <c r="Y63" i="6"/>
  <c r="U63" i="6"/>
  <c r="T63" i="6"/>
  <c r="P63" i="6"/>
  <c r="O63" i="6"/>
  <c r="K63" i="6"/>
  <c r="J63" i="6"/>
  <c r="F63" i="6"/>
  <c r="E63" i="6"/>
  <c r="BX62" i="6"/>
  <c r="BW62" i="6"/>
  <c r="BS62" i="6"/>
  <c r="BR62" i="6"/>
  <c r="BI62" i="6"/>
  <c r="BH62" i="6"/>
  <c r="BD62" i="6"/>
  <c r="BC62" i="6"/>
  <c r="AY62" i="6"/>
  <c r="AX62" i="6"/>
  <c r="AT62" i="6"/>
  <c r="AS62" i="6"/>
  <c r="AO62" i="6"/>
  <c r="AN62" i="6"/>
  <c r="AJ62" i="6"/>
  <c r="AI62" i="6"/>
  <c r="AE62" i="6"/>
  <c r="AD62" i="6"/>
  <c r="Z62" i="6"/>
  <c r="Y62" i="6"/>
  <c r="U62" i="6"/>
  <c r="T62" i="6"/>
  <c r="P62" i="6"/>
  <c r="O62" i="6"/>
  <c r="K62" i="6"/>
  <c r="J62" i="6"/>
  <c r="F62" i="6"/>
  <c r="E62" i="6"/>
  <c r="BX61" i="6"/>
  <c r="BW61" i="6"/>
  <c r="BS61" i="6"/>
  <c r="BR61" i="6"/>
  <c r="BI61" i="6"/>
  <c r="BH61" i="6"/>
  <c r="BD61" i="6"/>
  <c r="BC61" i="6"/>
  <c r="AY61" i="6"/>
  <c r="AX61" i="6"/>
  <c r="AT61" i="6"/>
  <c r="AS61" i="6"/>
  <c r="AO61" i="6"/>
  <c r="AN61" i="6"/>
  <c r="AJ61" i="6"/>
  <c r="AI61" i="6"/>
  <c r="AE61" i="6"/>
  <c r="AD61" i="6"/>
  <c r="Z61" i="6"/>
  <c r="Y61" i="6"/>
  <c r="U61" i="6"/>
  <c r="T61" i="6"/>
  <c r="P61" i="6"/>
  <c r="O61" i="6"/>
  <c r="K61" i="6"/>
  <c r="J61" i="6"/>
  <c r="F61" i="6"/>
  <c r="E61" i="6"/>
  <c r="BX60" i="6"/>
  <c r="BW60" i="6"/>
  <c r="BS60" i="6"/>
  <c r="BR60" i="6"/>
  <c r="BI60" i="6"/>
  <c r="BH60" i="6"/>
  <c r="BD60" i="6"/>
  <c r="BC60" i="6"/>
  <c r="AY60" i="6"/>
  <c r="AX60" i="6"/>
  <c r="AT60" i="6"/>
  <c r="AS60" i="6"/>
  <c r="AO60" i="6"/>
  <c r="AN60" i="6"/>
  <c r="AJ60" i="6"/>
  <c r="AI60" i="6"/>
  <c r="AE60" i="6"/>
  <c r="AD60" i="6"/>
  <c r="Z60" i="6"/>
  <c r="Y60" i="6"/>
  <c r="U60" i="6"/>
  <c r="T60" i="6"/>
  <c r="P60" i="6"/>
  <c r="O60" i="6"/>
  <c r="K60" i="6"/>
  <c r="J60" i="6"/>
  <c r="F60" i="6"/>
  <c r="E60" i="6"/>
  <c r="BX59" i="6"/>
  <c r="BW59" i="6"/>
  <c r="BS59" i="6"/>
  <c r="BR59" i="6"/>
  <c r="BI59" i="6"/>
  <c r="BH59" i="6"/>
  <c r="BD59" i="6"/>
  <c r="BC59" i="6"/>
  <c r="AY59" i="6"/>
  <c r="AX59" i="6"/>
  <c r="AT59" i="6"/>
  <c r="AS59" i="6"/>
  <c r="AO59" i="6"/>
  <c r="AN59" i="6"/>
  <c r="AJ59" i="6"/>
  <c r="AI59" i="6"/>
  <c r="AE59" i="6"/>
  <c r="AD59" i="6"/>
  <c r="Z59" i="6"/>
  <c r="Y59" i="6"/>
  <c r="U59" i="6"/>
  <c r="T59" i="6"/>
  <c r="P59" i="6"/>
  <c r="O59" i="6"/>
  <c r="K59" i="6"/>
  <c r="J59" i="6"/>
  <c r="F59" i="6"/>
  <c r="E59" i="6"/>
  <c r="BX58" i="6"/>
  <c r="BW58" i="6"/>
  <c r="BS58" i="6"/>
  <c r="BR58" i="6"/>
  <c r="BI58" i="6"/>
  <c r="BH58" i="6"/>
  <c r="BD58" i="6"/>
  <c r="BC58" i="6"/>
  <c r="AY58" i="6"/>
  <c r="AX58" i="6"/>
  <c r="AT58" i="6"/>
  <c r="AS58" i="6"/>
  <c r="AO58" i="6"/>
  <c r="AN58" i="6"/>
  <c r="AJ58" i="6"/>
  <c r="AI58" i="6"/>
  <c r="AE58" i="6"/>
  <c r="AD58" i="6"/>
  <c r="Z58" i="6"/>
  <c r="Y58" i="6"/>
  <c r="U58" i="6"/>
  <c r="T58" i="6"/>
  <c r="P58" i="6"/>
  <c r="O58" i="6"/>
  <c r="K58" i="6"/>
  <c r="J58" i="6"/>
  <c r="F58" i="6"/>
  <c r="E58" i="6"/>
  <c r="BX57" i="6"/>
  <c r="BW57" i="6"/>
  <c r="BS57" i="6"/>
  <c r="BR57" i="6"/>
  <c r="BI57" i="6"/>
  <c r="BH57" i="6"/>
  <c r="BD57" i="6"/>
  <c r="BC57" i="6"/>
  <c r="AY57" i="6"/>
  <c r="AX57" i="6"/>
  <c r="AT57" i="6"/>
  <c r="AS57" i="6"/>
  <c r="AO57" i="6"/>
  <c r="AN57" i="6"/>
  <c r="AJ57" i="6"/>
  <c r="AI57" i="6"/>
  <c r="AE57" i="6"/>
  <c r="AD57" i="6"/>
  <c r="Z57" i="6"/>
  <c r="Y57" i="6"/>
  <c r="U57" i="6"/>
  <c r="T57" i="6"/>
  <c r="P57" i="6"/>
  <c r="O57" i="6"/>
  <c r="K57" i="6"/>
  <c r="J57" i="6"/>
  <c r="F57" i="6"/>
  <c r="E57" i="6"/>
  <c r="BX56" i="6"/>
  <c r="BW56" i="6"/>
  <c r="BS56" i="6"/>
  <c r="BR56" i="6"/>
  <c r="BI56" i="6"/>
  <c r="BH56" i="6"/>
  <c r="BD56" i="6"/>
  <c r="BC56" i="6"/>
  <c r="AY56" i="6"/>
  <c r="AX56" i="6"/>
  <c r="AT56" i="6"/>
  <c r="AS56" i="6"/>
  <c r="AO56" i="6"/>
  <c r="AN56" i="6"/>
  <c r="AJ56" i="6"/>
  <c r="AI56" i="6"/>
  <c r="AE56" i="6"/>
  <c r="AD56" i="6"/>
  <c r="Z56" i="6"/>
  <c r="Y56" i="6"/>
  <c r="U56" i="6"/>
  <c r="T56" i="6"/>
  <c r="P56" i="6"/>
  <c r="O56" i="6"/>
  <c r="K56" i="6"/>
  <c r="J56" i="6"/>
  <c r="F56" i="6"/>
  <c r="E56" i="6"/>
  <c r="BX55" i="6"/>
  <c r="BW55" i="6"/>
  <c r="BS55" i="6"/>
  <c r="BR55" i="6"/>
  <c r="BI55" i="6"/>
  <c r="BH55" i="6"/>
  <c r="BD55" i="6"/>
  <c r="BC55" i="6"/>
  <c r="AY55" i="6"/>
  <c r="AX55" i="6"/>
  <c r="AT55" i="6"/>
  <c r="AS55" i="6"/>
  <c r="AO55" i="6"/>
  <c r="AN55" i="6"/>
  <c r="AJ55" i="6"/>
  <c r="AI55" i="6"/>
  <c r="AE55" i="6"/>
  <c r="AD55" i="6"/>
  <c r="Z55" i="6"/>
  <c r="Y55" i="6"/>
  <c r="U55" i="6"/>
  <c r="T55" i="6"/>
  <c r="P55" i="6"/>
  <c r="O55" i="6"/>
  <c r="K55" i="6"/>
  <c r="J55" i="6"/>
  <c r="F55" i="6"/>
  <c r="E55" i="6"/>
  <c r="BX54" i="6"/>
  <c r="BX77" i="6" s="1"/>
  <c r="BW54" i="6"/>
  <c r="BW77" i="6" s="1"/>
  <c r="BS54" i="6"/>
  <c r="BS77" i="6" s="1"/>
  <c r="BR54" i="6"/>
  <c r="BI54" i="6"/>
  <c r="BH54" i="6"/>
  <c r="BH80" i="6" s="1"/>
  <c r="BD54" i="6"/>
  <c r="BC54" i="6"/>
  <c r="BC80" i="6" s="1"/>
  <c r="AY54" i="6"/>
  <c r="AX54" i="6"/>
  <c r="AX80" i="6" s="1"/>
  <c r="AT54" i="6"/>
  <c r="AS54" i="6"/>
  <c r="AS77" i="6" s="1"/>
  <c r="AO54" i="6"/>
  <c r="AN54" i="6"/>
  <c r="AN80" i="6" s="1"/>
  <c r="AJ54" i="6"/>
  <c r="AI54" i="6"/>
  <c r="AI80" i="6" s="1"/>
  <c r="AE54" i="6"/>
  <c r="AD54" i="6"/>
  <c r="AD80" i="6" s="1"/>
  <c r="Z54" i="6"/>
  <c r="Y54" i="6"/>
  <c r="Y77" i="6" s="1"/>
  <c r="U54" i="6"/>
  <c r="T54" i="6"/>
  <c r="T80" i="6" s="1"/>
  <c r="P54" i="6"/>
  <c r="O54" i="6"/>
  <c r="O80" i="6" s="1"/>
  <c r="K54" i="6"/>
  <c r="J54" i="6"/>
  <c r="J80" i="6" s="1"/>
  <c r="F54" i="6"/>
  <c r="E54" i="6"/>
  <c r="E77" i="6" s="1"/>
  <c r="BX53" i="6"/>
  <c r="BW53" i="6"/>
  <c r="BS53" i="6"/>
  <c r="BR53" i="6"/>
  <c r="BI53" i="6"/>
  <c r="BH53" i="6"/>
  <c r="BD53" i="6"/>
  <c r="BC53" i="6"/>
  <c r="AY53" i="6"/>
  <c r="AX53" i="6"/>
  <c r="AT53" i="6"/>
  <c r="AS53" i="6"/>
  <c r="AO53" i="6"/>
  <c r="AN53" i="6"/>
  <c r="AJ53" i="6"/>
  <c r="AI53" i="6"/>
  <c r="AE53" i="6"/>
  <c r="AD53" i="6"/>
  <c r="Z53" i="6"/>
  <c r="Y53" i="6"/>
  <c r="U53" i="6"/>
  <c r="T53" i="6"/>
  <c r="P53" i="6"/>
  <c r="O53" i="6"/>
  <c r="K53" i="6"/>
  <c r="J53" i="6"/>
  <c r="F53" i="6"/>
  <c r="E53" i="6"/>
  <c r="BX52" i="6"/>
  <c r="BW52" i="6"/>
  <c r="BS52" i="6"/>
  <c r="BR52" i="6"/>
  <c r="BI52" i="6"/>
  <c r="BH52" i="6"/>
  <c r="BD52" i="6"/>
  <c r="BC52" i="6"/>
  <c r="AY52" i="6"/>
  <c r="AX52" i="6"/>
  <c r="AT52" i="6"/>
  <c r="AS52" i="6"/>
  <c r="AO52" i="6"/>
  <c r="AN52" i="6"/>
  <c r="AJ52" i="6"/>
  <c r="AI52" i="6"/>
  <c r="AE52" i="6"/>
  <c r="AD52" i="6"/>
  <c r="Z52" i="6"/>
  <c r="Y52" i="6"/>
  <c r="U52" i="6"/>
  <c r="T52" i="6"/>
  <c r="P52" i="6"/>
  <c r="O52" i="6"/>
  <c r="K52" i="6"/>
  <c r="J52" i="6"/>
  <c r="F52" i="6"/>
  <c r="E52" i="6"/>
  <c r="BX51" i="6"/>
  <c r="BW51" i="6"/>
  <c r="BS51" i="6"/>
  <c r="BR51" i="6"/>
  <c r="BI51" i="6"/>
  <c r="BH51" i="6"/>
  <c r="BD51" i="6"/>
  <c r="BC51" i="6"/>
  <c r="AY51" i="6"/>
  <c r="AX51" i="6"/>
  <c r="AT51" i="6"/>
  <c r="AS51" i="6"/>
  <c r="AO51" i="6"/>
  <c r="AN51" i="6"/>
  <c r="AJ51" i="6"/>
  <c r="AI51" i="6"/>
  <c r="AE51" i="6"/>
  <c r="AD51" i="6"/>
  <c r="Z51" i="6"/>
  <c r="Y51" i="6"/>
  <c r="U51" i="6"/>
  <c r="T51" i="6"/>
  <c r="P51" i="6"/>
  <c r="O51" i="6"/>
  <c r="K51" i="6"/>
  <c r="J51" i="6"/>
  <c r="F51" i="6"/>
  <c r="E51" i="6"/>
  <c r="BX50" i="6"/>
  <c r="BW50" i="6"/>
  <c r="BS50" i="6"/>
  <c r="BR50" i="6"/>
  <c r="BI50" i="6"/>
  <c r="BH50" i="6"/>
  <c r="BD50" i="6"/>
  <c r="BC50" i="6"/>
  <c r="AY50" i="6"/>
  <c r="AX50" i="6"/>
  <c r="AT50" i="6"/>
  <c r="AS50" i="6"/>
  <c r="AO50" i="6"/>
  <c r="AN50" i="6"/>
  <c r="AJ50" i="6"/>
  <c r="AI50" i="6"/>
  <c r="AE50" i="6"/>
  <c r="AD50" i="6"/>
  <c r="Z50" i="6"/>
  <c r="Y50" i="6"/>
  <c r="U50" i="6"/>
  <c r="T50" i="6"/>
  <c r="P50" i="6"/>
  <c r="O50" i="6"/>
  <c r="K50" i="6"/>
  <c r="J50" i="6"/>
  <c r="F50" i="6"/>
  <c r="E50" i="6"/>
  <c r="BX49" i="6"/>
  <c r="BW49" i="6"/>
  <c r="BS49" i="6"/>
  <c r="BR49" i="6"/>
  <c r="BI49" i="6"/>
  <c r="BH49" i="6"/>
  <c r="BD49" i="6"/>
  <c r="BC49" i="6"/>
  <c r="AY49" i="6"/>
  <c r="AX49" i="6"/>
  <c r="AT49" i="6"/>
  <c r="AS49" i="6"/>
  <c r="AO49" i="6"/>
  <c r="AN49" i="6"/>
  <c r="AJ49" i="6"/>
  <c r="AI49" i="6"/>
  <c r="AE49" i="6"/>
  <c r="AD49" i="6"/>
  <c r="Z49" i="6"/>
  <c r="Y49" i="6"/>
  <c r="U49" i="6"/>
  <c r="T49" i="6"/>
  <c r="P49" i="6"/>
  <c r="O49" i="6"/>
  <c r="K49" i="6"/>
  <c r="J49" i="6"/>
  <c r="F49" i="6"/>
  <c r="E49" i="6"/>
  <c r="BX48" i="6"/>
  <c r="BW48" i="6"/>
  <c r="BS48" i="6"/>
  <c r="BR48" i="6"/>
  <c r="BI48" i="6"/>
  <c r="BH48" i="6"/>
  <c r="BD48" i="6"/>
  <c r="BC48" i="6"/>
  <c r="AY48" i="6"/>
  <c r="AX48" i="6"/>
  <c r="AT48" i="6"/>
  <c r="AS48" i="6"/>
  <c r="AO48" i="6"/>
  <c r="AN48" i="6"/>
  <c r="AJ48" i="6"/>
  <c r="AI48" i="6"/>
  <c r="AE48" i="6"/>
  <c r="AD48" i="6"/>
  <c r="Z48" i="6"/>
  <c r="Y48" i="6"/>
  <c r="U48" i="6"/>
  <c r="T48" i="6"/>
  <c r="P48" i="6"/>
  <c r="O48" i="6"/>
  <c r="K48" i="6"/>
  <c r="J48" i="6"/>
  <c r="F48" i="6"/>
  <c r="E48" i="6"/>
  <c r="BX47" i="6"/>
  <c r="BW47" i="6"/>
  <c r="BS47" i="6"/>
  <c r="BR47" i="6"/>
  <c r="BI47" i="6"/>
  <c r="BH47" i="6"/>
  <c r="BD47" i="6"/>
  <c r="BC47" i="6"/>
  <c r="AY47" i="6"/>
  <c r="AX47" i="6"/>
  <c r="AT47" i="6"/>
  <c r="AS47" i="6"/>
  <c r="AO47" i="6"/>
  <c r="AN47" i="6"/>
  <c r="AJ47" i="6"/>
  <c r="AI47" i="6"/>
  <c r="AE47" i="6"/>
  <c r="AD47" i="6"/>
  <c r="Z47" i="6"/>
  <c r="Y47" i="6"/>
  <c r="U47" i="6"/>
  <c r="T47" i="6"/>
  <c r="P47" i="6"/>
  <c r="O47" i="6"/>
  <c r="K47" i="6"/>
  <c r="J47" i="6"/>
  <c r="F47" i="6"/>
  <c r="E47" i="6"/>
  <c r="BX46" i="6"/>
  <c r="BW46" i="6"/>
  <c r="BS46" i="6"/>
  <c r="BR46" i="6"/>
  <c r="BI46" i="6"/>
  <c r="BH46" i="6"/>
  <c r="BD46" i="6"/>
  <c r="BC46" i="6"/>
  <c r="AY46" i="6"/>
  <c r="AX46" i="6"/>
  <c r="AT46" i="6"/>
  <c r="AS46" i="6"/>
  <c r="AO46" i="6"/>
  <c r="AN46" i="6"/>
  <c r="AJ46" i="6"/>
  <c r="AI46" i="6"/>
  <c r="AE46" i="6"/>
  <c r="AD46" i="6"/>
  <c r="Z46" i="6"/>
  <c r="Y46" i="6"/>
  <c r="U46" i="6"/>
  <c r="T46" i="6"/>
  <c r="P46" i="6"/>
  <c r="O46" i="6"/>
  <c r="K46" i="6"/>
  <c r="J46" i="6"/>
  <c r="F46" i="6"/>
  <c r="E46" i="6"/>
  <c r="BX45" i="6"/>
  <c r="BW45" i="6"/>
  <c r="BS45" i="6"/>
  <c r="BR45" i="6"/>
  <c r="BN45" i="6"/>
  <c r="BM45" i="6"/>
  <c r="BI45" i="6"/>
  <c r="BH45" i="6"/>
  <c r="BD45" i="6"/>
  <c r="BC45" i="6"/>
  <c r="AY45" i="6"/>
  <c r="AX45" i="6"/>
  <c r="AT45" i="6"/>
  <c r="AS45" i="6"/>
  <c r="AO45" i="6"/>
  <c r="AN45" i="6"/>
  <c r="AJ45" i="6"/>
  <c r="AI45" i="6"/>
  <c r="AE45" i="6"/>
  <c r="AD45" i="6"/>
  <c r="Z45" i="6"/>
  <c r="Y45" i="6"/>
  <c r="U45" i="6"/>
  <c r="T45" i="6"/>
  <c r="P45" i="6"/>
  <c r="O45" i="6"/>
  <c r="K45" i="6"/>
  <c r="J45" i="6"/>
  <c r="F45" i="6"/>
  <c r="E45" i="6"/>
  <c r="BN44" i="6"/>
  <c r="BM44" i="6"/>
  <c r="BI44" i="6"/>
  <c r="BH44" i="6"/>
  <c r="BD44" i="6"/>
  <c r="BC44" i="6"/>
  <c r="AY44" i="6"/>
  <c r="AX44" i="6"/>
  <c r="AT44" i="6"/>
  <c r="AS44" i="6"/>
  <c r="AO44" i="6"/>
  <c r="AN44" i="6"/>
  <c r="AJ44" i="6"/>
  <c r="AI44" i="6"/>
  <c r="AE44" i="6"/>
  <c r="AD44" i="6"/>
  <c r="Z44" i="6"/>
  <c r="Y44" i="6"/>
  <c r="U44" i="6"/>
  <c r="T44" i="6"/>
  <c r="P44" i="6"/>
  <c r="O44" i="6"/>
  <c r="K44" i="6"/>
  <c r="J44" i="6"/>
  <c r="F44" i="6"/>
  <c r="E44" i="6"/>
  <c r="BN43" i="6"/>
  <c r="BM43" i="6"/>
  <c r="BI43" i="6"/>
  <c r="BH43" i="6"/>
  <c r="BD43" i="6"/>
  <c r="BC43" i="6"/>
  <c r="AY43" i="6"/>
  <c r="AX43" i="6"/>
  <c r="AT43" i="6"/>
  <c r="AS43" i="6"/>
  <c r="AO43" i="6"/>
  <c r="AN43" i="6"/>
  <c r="AJ43" i="6"/>
  <c r="AI43" i="6"/>
  <c r="AE43" i="6"/>
  <c r="AD43" i="6"/>
  <c r="Z43" i="6"/>
  <c r="Y43" i="6"/>
  <c r="U43" i="6"/>
  <c r="T43" i="6"/>
  <c r="P43" i="6"/>
  <c r="O43" i="6"/>
  <c r="K43" i="6"/>
  <c r="J43" i="6"/>
  <c r="F43" i="6"/>
  <c r="E43" i="6"/>
  <c r="BN42" i="6"/>
  <c r="BM42" i="6"/>
  <c r="BI42" i="6"/>
  <c r="BH42" i="6"/>
  <c r="BD42" i="6"/>
  <c r="BC42" i="6"/>
  <c r="AY42" i="6"/>
  <c r="AX42" i="6"/>
  <c r="AT42" i="6"/>
  <c r="AS42" i="6"/>
  <c r="AO42" i="6"/>
  <c r="AN42" i="6"/>
  <c r="AJ42" i="6"/>
  <c r="AI42" i="6"/>
  <c r="AE42" i="6"/>
  <c r="AD42" i="6"/>
  <c r="Z42" i="6"/>
  <c r="Y42" i="6"/>
  <c r="U42" i="6"/>
  <c r="T42" i="6"/>
  <c r="P42" i="6"/>
  <c r="O42" i="6"/>
  <c r="K42" i="6"/>
  <c r="J42" i="6"/>
  <c r="F42" i="6"/>
  <c r="E42" i="6"/>
  <c r="BN41" i="6"/>
  <c r="BM41" i="6"/>
  <c r="BI41" i="6"/>
  <c r="BH41" i="6"/>
  <c r="BD41" i="6"/>
  <c r="BC41" i="6"/>
  <c r="AY41" i="6"/>
  <c r="AX41" i="6"/>
  <c r="AT41" i="6"/>
  <c r="AS41" i="6"/>
  <c r="AO41" i="6"/>
  <c r="AN41" i="6"/>
  <c r="AJ41" i="6"/>
  <c r="AI41" i="6"/>
  <c r="AE41" i="6"/>
  <c r="AD41" i="6"/>
  <c r="Z41" i="6"/>
  <c r="Y41" i="6"/>
  <c r="U41" i="6"/>
  <c r="T41" i="6"/>
  <c r="P41" i="6"/>
  <c r="O41" i="6"/>
  <c r="K41" i="6"/>
  <c r="J41" i="6"/>
  <c r="F41" i="6"/>
  <c r="E41" i="6"/>
  <c r="BN40" i="6"/>
  <c r="BM40" i="6"/>
  <c r="BI40" i="6"/>
  <c r="BH40" i="6"/>
  <c r="BD40" i="6"/>
  <c r="BC40" i="6"/>
  <c r="AY40" i="6"/>
  <c r="AX40" i="6"/>
  <c r="AT40" i="6"/>
  <c r="AS40" i="6"/>
  <c r="AO40" i="6"/>
  <c r="AN40" i="6"/>
  <c r="AJ40" i="6"/>
  <c r="AI40" i="6"/>
  <c r="AE40" i="6"/>
  <c r="AD40" i="6"/>
  <c r="Z40" i="6"/>
  <c r="Y40" i="6"/>
  <c r="U40" i="6"/>
  <c r="T40" i="6"/>
  <c r="P40" i="6"/>
  <c r="O40" i="6"/>
  <c r="K40" i="6"/>
  <c r="J40" i="6"/>
  <c r="F40" i="6"/>
  <c r="E40" i="6"/>
  <c r="BN39" i="6"/>
  <c r="BM39" i="6"/>
  <c r="BI39" i="6"/>
  <c r="BH39" i="6"/>
  <c r="BD39" i="6"/>
  <c r="BC39" i="6"/>
  <c r="AY39" i="6"/>
  <c r="AX39" i="6"/>
  <c r="AT39" i="6"/>
  <c r="AS39" i="6"/>
  <c r="AO39" i="6"/>
  <c r="AN39" i="6"/>
  <c r="AJ39" i="6"/>
  <c r="AI39" i="6"/>
  <c r="AE39" i="6"/>
  <c r="AD39" i="6"/>
  <c r="Z39" i="6"/>
  <c r="Y39" i="6"/>
  <c r="U39" i="6"/>
  <c r="T39" i="6"/>
  <c r="P39" i="6"/>
  <c r="O39" i="6"/>
  <c r="K39" i="6"/>
  <c r="J39" i="6"/>
  <c r="F39" i="6"/>
  <c r="E39" i="6"/>
  <c r="BN38" i="6"/>
  <c r="BM38" i="6"/>
  <c r="BI38" i="6"/>
  <c r="BH38" i="6"/>
  <c r="BD38" i="6"/>
  <c r="BC38" i="6"/>
  <c r="AY38" i="6"/>
  <c r="AX38" i="6"/>
  <c r="AT38" i="6"/>
  <c r="AS38" i="6"/>
  <c r="AO38" i="6"/>
  <c r="AN38" i="6"/>
  <c r="AJ38" i="6"/>
  <c r="AI38" i="6"/>
  <c r="AE38" i="6"/>
  <c r="AD38" i="6"/>
  <c r="Z38" i="6"/>
  <c r="Y38" i="6"/>
  <c r="U38" i="6"/>
  <c r="T38" i="6"/>
  <c r="P38" i="6"/>
  <c r="O38" i="6"/>
  <c r="K38" i="6"/>
  <c r="J38" i="6"/>
  <c r="F38" i="6"/>
  <c r="E38" i="6"/>
  <c r="BN37" i="6"/>
  <c r="BM37" i="6"/>
  <c r="BI37" i="6"/>
  <c r="BH37" i="6"/>
  <c r="BD37" i="6"/>
  <c r="BC37" i="6"/>
  <c r="AY37" i="6"/>
  <c r="AX37" i="6"/>
  <c r="AT37" i="6"/>
  <c r="AS37" i="6"/>
  <c r="AO37" i="6"/>
  <c r="AN37" i="6"/>
  <c r="AJ37" i="6"/>
  <c r="AI37" i="6"/>
  <c r="AE37" i="6"/>
  <c r="AD37" i="6"/>
  <c r="Z37" i="6"/>
  <c r="Y37" i="6"/>
  <c r="U37" i="6"/>
  <c r="T37" i="6"/>
  <c r="P37" i="6"/>
  <c r="O37" i="6"/>
  <c r="K37" i="6"/>
  <c r="J37" i="6"/>
  <c r="F37" i="6"/>
  <c r="E37" i="6"/>
  <c r="BN36" i="6"/>
  <c r="BM36" i="6"/>
  <c r="BI36" i="6"/>
  <c r="BH36" i="6"/>
  <c r="BD36" i="6"/>
  <c r="BC36" i="6"/>
  <c r="AY36" i="6"/>
  <c r="AX36" i="6"/>
  <c r="AT36" i="6"/>
  <c r="AS36" i="6"/>
  <c r="AO36" i="6"/>
  <c r="AN36" i="6"/>
  <c r="AJ36" i="6"/>
  <c r="AI36" i="6"/>
  <c r="AE36" i="6"/>
  <c r="AD36" i="6"/>
  <c r="Z36" i="6"/>
  <c r="Y36" i="6"/>
  <c r="U36" i="6"/>
  <c r="T36" i="6"/>
  <c r="P36" i="6"/>
  <c r="O36" i="6"/>
  <c r="K36" i="6"/>
  <c r="J36" i="6"/>
  <c r="F36" i="6"/>
  <c r="E36" i="6"/>
  <c r="BN35" i="6"/>
  <c r="BM35" i="6"/>
  <c r="BI35" i="6"/>
  <c r="BH35" i="6"/>
  <c r="BD35" i="6"/>
  <c r="BC35" i="6"/>
  <c r="AY35" i="6"/>
  <c r="AX35" i="6"/>
  <c r="AT35" i="6"/>
  <c r="AS35" i="6"/>
  <c r="AO35" i="6"/>
  <c r="AN35" i="6"/>
  <c r="AJ35" i="6"/>
  <c r="AI35" i="6"/>
  <c r="AE35" i="6"/>
  <c r="AD35" i="6"/>
  <c r="Z35" i="6"/>
  <c r="Y35" i="6"/>
  <c r="U35" i="6"/>
  <c r="T35" i="6"/>
  <c r="P35" i="6"/>
  <c r="O35" i="6"/>
  <c r="K35" i="6"/>
  <c r="J35" i="6"/>
  <c r="F35" i="6"/>
  <c r="E35" i="6"/>
  <c r="BN34" i="6"/>
  <c r="BM34" i="6"/>
  <c r="BI34" i="6"/>
  <c r="BH34" i="6"/>
  <c r="BD34" i="6"/>
  <c r="BC34" i="6"/>
  <c r="AY34" i="6"/>
  <c r="AX34" i="6"/>
  <c r="AT34" i="6"/>
  <c r="AS34" i="6"/>
  <c r="AO34" i="6"/>
  <c r="AN34" i="6"/>
  <c r="AJ34" i="6"/>
  <c r="AI34" i="6"/>
  <c r="AE34" i="6"/>
  <c r="AD34" i="6"/>
  <c r="Z34" i="6"/>
  <c r="Y34" i="6"/>
  <c r="U34" i="6"/>
  <c r="T34" i="6"/>
  <c r="P34" i="6"/>
  <c r="O34" i="6"/>
  <c r="K34" i="6"/>
  <c r="J34" i="6"/>
  <c r="F34" i="6"/>
  <c r="E34" i="6"/>
  <c r="BN33" i="6"/>
  <c r="BM33" i="6"/>
  <c r="BI33" i="6"/>
  <c r="BH33" i="6"/>
  <c r="BD33" i="6"/>
  <c r="BC33" i="6"/>
  <c r="AY33" i="6"/>
  <c r="AX33" i="6"/>
  <c r="AT33" i="6"/>
  <c r="AS33" i="6"/>
  <c r="AO33" i="6"/>
  <c r="AN33" i="6"/>
  <c r="AJ33" i="6"/>
  <c r="AI33" i="6"/>
  <c r="AE33" i="6"/>
  <c r="AD33" i="6"/>
  <c r="Z33" i="6"/>
  <c r="Y33" i="6"/>
  <c r="U33" i="6"/>
  <c r="T33" i="6"/>
  <c r="P33" i="6"/>
  <c r="O33" i="6"/>
  <c r="K33" i="6"/>
  <c r="J33" i="6"/>
  <c r="F33" i="6"/>
  <c r="E33" i="6"/>
  <c r="BN32" i="6"/>
  <c r="BM32" i="6"/>
  <c r="BI32" i="6"/>
  <c r="BH32" i="6"/>
  <c r="BD32" i="6"/>
  <c r="BC32" i="6"/>
  <c r="AY32" i="6"/>
  <c r="AX32" i="6"/>
  <c r="AT32" i="6"/>
  <c r="AS32" i="6"/>
  <c r="AO32" i="6"/>
  <c r="AN32" i="6"/>
  <c r="AJ32" i="6"/>
  <c r="AI32" i="6"/>
  <c r="AE32" i="6"/>
  <c r="AD32" i="6"/>
  <c r="Z32" i="6"/>
  <c r="Y32" i="6"/>
  <c r="U32" i="6"/>
  <c r="T32" i="6"/>
  <c r="P32" i="6"/>
  <c r="O32" i="6"/>
  <c r="K32" i="6"/>
  <c r="J32" i="6"/>
  <c r="F32" i="6"/>
  <c r="E32" i="6"/>
  <c r="BN31" i="6"/>
  <c r="BM31" i="6"/>
  <c r="BI31" i="6"/>
  <c r="BH31" i="6"/>
  <c r="BD31" i="6"/>
  <c r="BC31" i="6"/>
  <c r="AY31" i="6"/>
  <c r="AX31" i="6"/>
  <c r="AT31" i="6"/>
  <c r="AS31" i="6"/>
  <c r="AO31" i="6"/>
  <c r="AN31" i="6"/>
  <c r="AJ31" i="6"/>
  <c r="AI31" i="6"/>
  <c r="AE31" i="6"/>
  <c r="AD31" i="6"/>
  <c r="Z31" i="6"/>
  <c r="Y31" i="6"/>
  <c r="U31" i="6"/>
  <c r="T31" i="6"/>
  <c r="P31" i="6"/>
  <c r="O31" i="6"/>
  <c r="K31" i="6"/>
  <c r="J31" i="6"/>
  <c r="F31" i="6"/>
  <c r="E31" i="6"/>
  <c r="BN30" i="6"/>
  <c r="BM30" i="6"/>
  <c r="BI30" i="6"/>
  <c r="BH30" i="6"/>
  <c r="BD30" i="6"/>
  <c r="BC30" i="6"/>
  <c r="AY30" i="6"/>
  <c r="AX30" i="6"/>
  <c r="AT30" i="6"/>
  <c r="AS30" i="6"/>
  <c r="AO30" i="6"/>
  <c r="AN30" i="6"/>
  <c r="AJ30" i="6"/>
  <c r="AI30" i="6"/>
  <c r="AE30" i="6"/>
  <c r="AD30" i="6"/>
  <c r="Z30" i="6"/>
  <c r="Y30" i="6"/>
  <c r="U30" i="6"/>
  <c r="T30" i="6"/>
  <c r="P30" i="6"/>
  <c r="O30" i="6"/>
  <c r="K30" i="6"/>
  <c r="J30" i="6"/>
  <c r="F30" i="6"/>
  <c r="E30" i="6"/>
  <c r="BN29" i="6"/>
  <c r="BM29" i="6"/>
  <c r="BI29" i="6"/>
  <c r="BH29" i="6"/>
  <c r="BD29" i="6"/>
  <c r="BC29" i="6"/>
  <c r="AY29" i="6"/>
  <c r="AX29" i="6"/>
  <c r="AT29" i="6"/>
  <c r="AS29" i="6"/>
  <c r="AO29" i="6"/>
  <c r="AN29" i="6"/>
  <c r="AJ29" i="6"/>
  <c r="AI29" i="6"/>
  <c r="AE29" i="6"/>
  <c r="AD29" i="6"/>
  <c r="Z29" i="6"/>
  <c r="Y29" i="6"/>
  <c r="U29" i="6"/>
  <c r="T29" i="6"/>
  <c r="P29" i="6"/>
  <c r="O29" i="6"/>
  <c r="K29" i="6"/>
  <c r="J29" i="6"/>
  <c r="F29" i="6"/>
  <c r="E29" i="6"/>
  <c r="BN28" i="6"/>
  <c r="BM28" i="6"/>
  <c r="BI28" i="6"/>
  <c r="BH28" i="6"/>
  <c r="BD28" i="6"/>
  <c r="BC28" i="6"/>
  <c r="AY28" i="6"/>
  <c r="AX28" i="6"/>
  <c r="AT28" i="6"/>
  <c r="AS28" i="6"/>
  <c r="AO28" i="6"/>
  <c r="AN28" i="6"/>
  <c r="AJ28" i="6"/>
  <c r="AI28" i="6"/>
  <c r="AE28" i="6"/>
  <c r="AD28" i="6"/>
  <c r="Z28" i="6"/>
  <c r="Y28" i="6"/>
  <c r="U28" i="6"/>
  <c r="T28" i="6"/>
  <c r="P28" i="6"/>
  <c r="O28" i="6"/>
  <c r="K28" i="6"/>
  <c r="J28" i="6"/>
  <c r="F28" i="6"/>
  <c r="E28" i="6"/>
  <c r="BN27" i="6"/>
  <c r="BM27" i="6"/>
  <c r="BI27" i="6"/>
  <c r="BH27" i="6"/>
  <c r="BD27" i="6"/>
  <c r="BC27" i="6"/>
  <c r="AY27" i="6"/>
  <c r="AX27" i="6"/>
  <c r="AT27" i="6"/>
  <c r="AS27" i="6"/>
  <c r="AO27" i="6"/>
  <c r="AN27" i="6"/>
  <c r="AJ27" i="6"/>
  <c r="AI27" i="6"/>
  <c r="AE27" i="6"/>
  <c r="AD27" i="6"/>
  <c r="Z27" i="6"/>
  <c r="Y27" i="6"/>
  <c r="U27" i="6"/>
  <c r="T27" i="6"/>
  <c r="P27" i="6"/>
  <c r="O27" i="6"/>
  <c r="K27" i="6"/>
  <c r="J27" i="6"/>
  <c r="F27" i="6"/>
  <c r="E27" i="6"/>
  <c r="BN26" i="6"/>
  <c r="BM26" i="6"/>
  <c r="BI26" i="6"/>
  <c r="BH26" i="6"/>
  <c r="BD26" i="6"/>
  <c r="BC26" i="6"/>
  <c r="AY26" i="6"/>
  <c r="AX26" i="6"/>
  <c r="AT26" i="6"/>
  <c r="AS26" i="6"/>
  <c r="AO26" i="6"/>
  <c r="AN26" i="6"/>
  <c r="AJ26" i="6"/>
  <c r="AI26" i="6"/>
  <c r="AE26" i="6"/>
  <c r="AD26" i="6"/>
  <c r="Z26" i="6"/>
  <c r="Y26" i="6"/>
  <c r="U26" i="6"/>
  <c r="T26" i="6"/>
  <c r="P26" i="6"/>
  <c r="O26" i="6"/>
  <c r="K26" i="6"/>
  <c r="J26" i="6"/>
  <c r="F26" i="6"/>
  <c r="E26" i="6"/>
  <c r="BN25" i="6"/>
  <c r="BM25" i="6"/>
  <c r="BI25" i="6"/>
  <c r="BH25" i="6"/>
  <c r="BD25" i="6"/>
  <c r="BC25" i="6"/>
  <c r="AY25" i="6"/>
  <c r="AX25" i="6"/>
  <c r="AT25" i="6"/>
  <c r="AS25" i="6"/>
  <c r="AO25" i="6"/>
  <c r="AN25" i="6"/>
  <c r="AJ25" i="6"/>
  <c r="AI25" i="6"/>
  <c r="AE25" i="6"/>
  <c r="AD25" i="6"/>
  <c r="Z25" i="6"/>
  <c r="Y25" i="6"/>
  <c r="U25" i="6"/>
  <c r="T25" i="6"/>
  <c r="P25" i="6"/>
  <c r="O25" i="6"/>
  <c r="K25" i="6"/>
  <c r="J25" i="6"/>
  <c r="F25" i="6"/>
  <c r="E25" i="6"/>
  <c r="BN24" i="6"/>
  <c r="BM24" i="6"/>
  <c r="BI24" i="6"/>
  <c r="BH24" i="6"/>
  <c r="BD24" i="6"/>
  <c r="BC24" i="6"/>
  <c r="AY24" i="6"/>
  <c r="AX24" i="6"/>
  <c r="AT24" i="6"/>
  <c r="AS24" i="6"/>
  <c r="AO24" i="6"/>
  <c r="AN24" i="6"/>
  <c r="AJ24" i="6"/>
  <c r="AI24" i="6"/>
  <c r="AE24" i="6"/>
  <c r="AD24" i="6"/>
  <c r="Z24" i="6"/>
  <c r="Y24" i="6"/>
  <c r="U24" i="6"/>
  <c r="T24" i="6"/>
  <c r="P24" i="6"/>
  <c r="O24" i="6"/>
  <c r="K24" i="6"/>
  <c r="J24" i="6"/>
  <c r="F24" i="6"/>
  <c r="E24" i="6"/>
  <c r="BN23" i="6"/>
  <c r="BM23" i="6"/>
  <c r="BI23" i="6"/>
  <c r="BH23" i="6"/>
  <c r="BD23" i="6"/>
  <c r="BC23" i="6"/>
  <c r="AY23" i="6"/>
  <c r="AX23" i="6"/>
  <c r="AT23" i="6"/>
  <c r="AS23" i="6"/>
  <c r="AO23" i="6"/>
  <c r="AN23" i="6"/>
  <c r="AJ23" i="6"/>
  <c r="AI23" i="6"/>
  <c r="AE23" i="6"/>
  <c r="AD23" i="6"/>
  <c r="Z23" i="6"/>
  <c r="Y23" i="6"/>
  <c r="U23" i="6"/>
  <c r="T23" i="6"/>
  <c r="P23" i="6"/>
  <c r="O23" i="6"/>
  <c r="K23" i="6"/>
  <c r="J23" i="6"/>
  <c r="F23" i="6"/>
  <c r="E23" i="6"/>
  <c r="BN22" i="6"/>
  <c r="BM22" i="6"/>
  <c r="BI22" i="6"/>
  <c r="BH22" i="6"/>
  <c r="BD22" i="6"/>
  <c r="BC22" i="6"/>
  <c r="AY22" i="6"/>
  <c r="AX22" i="6"/>
  <c r="AT22" i="6"/>
  <c r="AS22" i="6"/>
  <c r="AO22" i="6"/>
  <c r="AN22" i="6"/>
  <c r="AJ22" i="6"/>
  <c r="AI22" i="6"/>
  <c r="AE22" i="6"/>
  <c r="AD22" i="6"/>
  <c r="Z22" i="6"/>
  <c r="Y22" i="6"/>
  <c r="U22" i="6"/>
  <c r="T22" i="6"/>
  <c r="P22" i="6"/>
  <c r="O22" i="6"/>
  <c r="K22" i="6"/>
  <c r="J22" i="6"/>
  <c r="F22" i="6"/>
  <c r="E22" i="6"/>
  <c r="BN21" i="6"/>
  <c r="BM21" i="6"/>
  <c r="BI21" i="6"/>
  <c r="BH21" i="6"/>
  <c r="BD21" i="6"/>
  <c r="BC21" i="6"/>
  <c r="AY21" i="6"/>
  <c r="AX21" i="6"/>
  <c r="AT21" i="6"/>
  <c r="AS21" i="6"/>
  <c r="AO21" i="6"/>
  <c r="AN21" i="6"/>
  <c r="AJ21" i="6"/>
  <c r="AI21" i="6"/>
  <c r="AE21" i="6"/>
  <c r="AD21" i="6"/>
  <c r="Z21" i="6"/>
  <c r="Y21" i="6"/>
  <c r="U21" i="6"/>
  <c r="T21" i="6"/>
  <c r="P21" i="6"/>
  <c r="O21" i="6"/>
  <c r="K21" i="6"/>
  <c r="J21" i="6"/>
  <c r="F21" i="6"/>
  <c r="E21" i="6"/>
  <c r="BN20" i="6"/>
  <c r="BM20" i="6"/>
  <c r="BI20" i="6"/>
  <c r="BH20" i="6"/>
  <c r="BD20" i="6"/>
  <c r="BC20" i="6"/>
  <c r="AY20" i="6"/>
  <c r="AX20" i="6"/>
  <c r="AT20" i="6"/>
  <c r="AS20" i="6"/>
  <c r="AO20" i="6"/>
  <c r="AN20" i="6"/>
  <c r="AJ20" i="6"/>
  <c r="AI20" i="6"/>
  <c r="AE20" i="6"/>
  <c r="AD20" i="6"/>
  <c r="Z20" i="6"/>
  <c r="Y20" i="6"/>
  <c r="U20" i="6"/>
  <c r="T20" i="6"/>
  <c r="P20" i="6"/>
  <c r="O20" i="6"/>
  <c r="K20" i="6"/>
  <c r="J20" i="6"/>
  <c r="F20" i="6"/>
  <c r="E20" i="6"/>
  <c r="BN19" i="6"/>
  <c r="BM19" i="6"/>
  <c r="BI19" i="6"/>
  <c r="BH19" i="6"/>
  <c r="BD19" i="6"/>
  <c r="BC19" i="6"/>
  <c r="AY19" i="6"/>
  <c r="AX19" i="6"/>
  <c r="AT19" i="6"/>
  <c r="AS19" i="6"/>
  <c r="AO19" i="6"/>
  <c r="AN19" i="6"/>
  <c r="AJ19" i="6"/>
  <c r="AI19" i="6"/>
  <c r="AE19" i="6"/>
  <c r="AD19" i="6"/>
  <c r="Z19" i="6"/>
  <c r="Y19" i="6"/>
  <c r="U19" i="6"/>
  <c r="T19" i="6"/>
  <c r="P19" i="6"/>
  <c r="O19" i="6"/>
  <c r="K19" i="6"/>
  <c r="J19" i="6"/>
  <c r="F19" i="6"/>
  <c r="E19" i="6"/>
  <c r="BN18" i="6"/>
  <c r="BM18" i="6"/>
  <c r="BI18" i="6"/>
  <c r="BH18" i="6"/>
  <c r="BD18" i="6"/>
  <c r="BC18" i="6"/>
  <c r="AY18" i="6"/>
  <c r="AX18" i="6"/>
  <c r="AT18" i="6"/>
  <c r="AS18" i="6"/>
  <c r="AO18" i="6"/>
  <c r="AN18" i="6"/>
  <c r="AJ18" i="6"/>
  <c r="AI18" i="6"/>
  <c r="AE18" i="6"/>
  <c r="AD18" i="6"/>
  <c r="Z18" i="6"/>
  <c r="Y18" i="6"/>
  <c r="U18" i="6"/>
  <c r="T18" i="6"/>
  <c r="P18" i="6"/>
  <c r="O18" i="6"/>
  <c r="K18" i="6"/>
  <c r="J18" i="6"/>
  <c r="F18" i="6"/>
  <c r="E18" i="6"/>
  <c r="BN17" i="6"/>
  <c r="BM17" i="6"/>
  <c r="BI17" i="6"/>
  <c r="BH17" i="6"/>
  <c r="BD17" i="6"/>
  <c r="BC17" i="6"/>
  <c r="AY17" i="6"/>
  <c r="AX17" i="6"/>
  <c r="AT17" i="6"/>
  <c r="AS17" i="6"/>
  <c r="AO17" i="6"/>
  <c r="AN17" i="6"/>
  <c r="AJ17" i="6"/>
  <c r="AI17" i="6"/>
  <c r="AE17" i="6"/>
  <c r="AD17" i="6"/>
  <c r="Z17" i="6"/>
  <c r="Y17" i="6"/>
  <c r="U17" i="6"/>
  <c r="T17" i="6"/>
  <c r="P17" i="6"/>
  <c r="O17" i="6"/>
  <c r="K17" i="6"/>
  <c r="J17" i="6"/>
  <c r="F17" i="6"/>
  <c r="E17" i="6"/>
  <c r="BN16" i="6"/>
  <c r="BM16" i="6"/>
  <c r="BI16" i="6"/>
  <c r="BH16" i="6"/>
  <c r="BD16" i="6"/>
  <c r="BC16" i="6"/>
  <c r="AY16" i="6"/>
  <c r="AX16" i="6"/>
  <c r="AT16" i="6"/>
  <c r="AS16" i="6"/>
  <c r="AO16" i="6"/>
  <c r="AN16" i="6"/>
  <c r="AJ16" i="6"/>
  <c r="AI16" i="6"/>
  <c r="AE16" i="6"/>
  <c r="AD16" i="6"/>
  <c r="Z16" i="6"/>
  <c r="Y16" i="6"/>
  <c r="U16" i="6"/>
  <c r="T16" i="6"/>
  <c r="P16" i="6"/>
  <c r="O16" i="6"/>
  <c r="K16" i="6"/>
  <c r="J16" i="6"/>
  <c r="F16" i="6"/>
  <c r="E16" i="6"/>
  <c r="BN15" i="6"/>
  <c r="BM15" i="6"/>
  <c r="BI15" i="6"/>
  <c r="BH15" i="6"/>
  <c r="BD15" i="6"/>
  <c r="BC15" i="6"/>
  <c r="AY15" i="6"/>
  <c r="AX15" i="6"/>
  <c r="AT15" i="6"/>
  <c r="AS15" i="6"/>
  <c r="AO15" i="6"/>
  <c r="AN15" i="6"/>
  <c r="AJ15" i="6"/>
  <c r="AI15" i="6"/>
  <c r="AE15" i="6"/>
  <c r="AD15" i="6"/>
  <c r="Z15" i="6"/>
  <c r="Y15" i="6"/>
  <c r="U15" i="6"/>
  <c r="T15" i="6"/>
  <c r="P15" i="6"/>
  <c r="O15" i="6"/>
  <c r="K15" i="6"/>
  <c r="J15" i="6"/>
  <c r="F15" i="6"/>
  <c r="E15" i="6"/>
  <c r="BN14" i="6"/>
  <c r="BM14" i="6"/>
  <c r="BI14" i="6"/>
  <c r="BH14" i="6"/>
  <c r="BD14" i="6"/>
  <c r="BC14" i="6"/>
  <c r="AY14" i="6"/>
  <c r="AX14" i="6"/>
  <c r="AT14" i="6"/>
  <c r="AS14" i="6"/>
  <c r="AO14" i="6"/>
  <c r="AN14" i="6"/>
  <c r="AJ14" i="6"/>
  <c r="AI14" i="6"/>
  <c r="AE14" i="6"/>
  <c r="AD14" i="6"/>
  <c r="Z14" i="6"/>
  <c r="Y14" i="6"/>
  <c r="U14" i="6"/>
  <c r="T14" i="6"/>
  <c r="P14" i="6"/>
  <c r="O14" i="6"/>
  <c r="K14" i="6"/>
  <c r="J14" i="6"/>
  <c r="F14" i="6"/>
  <c r="E14" i="6"/>
  <c r="BN13" i="6"/>
  <c r="BM13" i="6"/>
  <c r="BI13" i="6"/>
  <c r="BH13" i="6"/>
  <c r="BD13" i="6"/>
  <c r="BC13" i="6"/>
  <c r="AY13" i="6"/>
  <c r="AX13" i="6"/>
  <c r="AT13" i="6"/>
  <c r="AS13" i="6"/>
  <c r="AO13" i="6"/>
  <c r="AN13" i="6"/>
  <c r="AJ13" i="6"/>
  <c r="AI13" i="6"/>
  <c r="AE13" i="6"/>
  <c r="AD13" i="6"/>
  <c r="Z13" i="6"/>
  <c r="Y13" i="6"/>
  <c r="U13" i="6"/>
  <c r="T13" i="6"/>
  <c r="P13" i="6"/>
  <c r="O13" i="6"/>
  <c r="K13" i="6"/>
  <c r="J13" i="6"/>
  <c r="F13" i="6"/>
  <c r="E13" i="6"/>
  <c r="BN12" i="6"/>
  <c r="BM12" i="6"/>
  <c r="BI12" i="6"/>
  <c r="BH12" i="6"/>
  <c r="BD12" i="6"/>
  <c r="BC12" i="6"/>
  <c r="AY12" i="6"/>
  <c r="AX12" i="6"/>
  <c r="AT12" i="6"/>
  <c r="AS12" i="6"/>
  <c r="AO12" i="6"/>
  <c r="AN12" i="6"/>
  <c r="AJ12" i="6"/>
  <c r="AI12" i="6"/>
  <c r="AE12" i="6"/>
  <c r="AD12" i="6"/>
  <c r="Z12" i="6"/>
  <c r="Y12" i="6"/>
  <c r="U12" i="6"/>
  <c r="T12" i="6"/>
  <c r="P12" i="6"/>
  <c r="O12" i="6"/>
  <c r="K12" i="6"/>
  <c r="J12" i="6"/>
  <c r="F12" i="6"/>
  <c r="E12" i="6"/>
  <c r="BN11" i="6"/>
  <c r="BM11" i="6"/>
  <c r="BI11" i="6"/>
  <c r="BH11" i="6"/>
  <c r="BD11" i="6"/>
  <c r="BC11" i="6"/>
  <c r="AY11" i="6"/>
  <c r="AX11" i="6"/>
  <c r="AT11" i="6"/>
  <c r="AS11" i="6"/>
  <c r="AO11" i="6"/>
  <c r="AN11" i="6"/>
  <c r="AJ11" i="6"/>
  <c r="AI11" i="6"/>
  <c r="AE11" i="6"/>
  <c r="AD11" i="6"/>
  <c r="Z11" i="6"/>
  <c r="Y11" i="6"/>
  <c r="U11" i="6"/>
  <c r="T11" i="6"/>
  <c r="P11" i="6"/>
  <c r="O11" i="6"/>
  <c r="K11" i="6"/>
  <c r="J11" i="6"/>
  <c r="F11" i="6"/>
  <c r="E11" i="6"/>
  <c r="BN10" i="6"/>
  <c r="BM10" i="6"/>
  <c r="BI10" i="6"/>
  <c r="BH10" i="6"/>
  <c r="BD10" i="6"/>
  <c r="BC10" i="6"/>
  <c r="AY10" i="6"/>
  <c r="AX10" i="6"/>
  <c r="AT10" i="6"/>
  <c r="AS10" i="6"/>
  <c r="AO10" i="6"/>
  <c r="AN10" i="6"/>
  <c r="AJ10" i="6"/>
  <c r="AI10" i="6"/>
  <c r="AE10" i="6"/>
  <c r="AD10" i="6"/>
  <c r="Z10" i="6"/>
  <c r="Y10" i="6"/>
  <c r="U10" i="6"/>
  <c r="T10" i="6"/>
  <c r="P10" i="6"/>
  <c r="O10" i="6"/>
  <c r="K10" i="6"/>
  <c r="J10" i="6"/>
  <c r="F10" i="6"/>
  <c r="E10" i="6"/>
  <c r="BN9" i="6"/>
  <c r="BM9" i="6"/>
  <c r="BI9" i="6"/>
  <c r="BH9" i="6"/>
  <c r="BD9" i="6"/>
  <c r="BC9" i="6"/>
  <c r="AY9" i="6"/>
  <c r="AX9" i="6"/>
  <c r="AT9" i="6"/>
  <c r="AS9" i="6"/>
  <c r="AO9" i="6"/>
  <c r="AN9" i="6"/>
  <c r="AJ9" i="6"/>
  <c r="AI9" i="6"/>
  <c r="AE9" i="6"/>
  <c r="AD9" i="6"/>
  <c r="Z9" i="6"/>
  <c r="Y9" i="6"/>
  <c r="U9" i="6"/>
  <c r="T9" i="6"/>
  <c r="P9" i="6"/>
  <c r="O9" i="6"/>
  <c r="K9" i="6"/>
  <c r="J9" i="6"/>
  <c r="F9" i="6"/>
  <c r="E9" i="6"/>
  <c r="BN8" i="6"/>
  <c r="BM8" i="6"/>
  <c r="BI8" i="6"/>
  <c r="BH8" i="6"/>
  <c r="BD8" i="6"/>
  <c r="BC8" i="6"/>
  <c r="AY8" i="6"/>
  <c r="AX8" i="6"/>
  <c r="AT8" i="6"/>
  <c r="AS8" i="6"/>
  <c r="AO8" i="6"/>
  <c r="AN8" i="6"/>
  <c r="AJ8" i="6"/>
  <c r="AI8" i="6"/>
  <c r="AE8" i="6"/>
  <c r="AD8" i="6"/>
  <c r="Z8" i="6"/>
  <c r="Y8" i="6"/>
  <c r="U8" i="6"/>
  <c r="T8" i="6"/>
  <c r="P8" i="6"/>
  <c r="O8" i="6"/>
  <c r="K8" i="6"/>
  <c r="J8" i="6"/>
  <c r="F8" i="6"/>
  <c r="E8" i="6"/>
  <c r="BN7" i="6"/>
  <c r="BM7" i="6"/>
  <c r="BI7" i="6"/>
  <c r="BH7" i="6"/>
  <c r="BD7" i="6"/>
  <c r="BC7" i="6"/>
  <c r="AY7" i="6"/>
  <c r="AX7" i="6"/>
  <c r="AT7" i="6"/>
  <c r="AS7" i="6"/>
  <c r="AO7" i="6"/>
  <c r="AN7" i="6"/>
  <c r="AJ7" i="6"/>
  <c r="AI7" i="6"/>
  <c r="AE7" i="6"/>
  <c r="AD7" i="6"/>
  <c r="Z7" i="6"/>
  <c r="Y7" i="6"/>
  <c r="U7" i="6"/>
  <c r="T7" i="6"/>
  <c r="P7" i="6"/>
  <c r="O7" i="6"/>
  <c r="K7" i="6"/>
  <c r="J7" i="6"/>
  <c r="F7" i="6"/>
  <c r="E7" i="6"/>
  <c r="BN6" i="6"/>
  <c r="BM6" i="6"/>
  <c r="BI6" i="6"/>
  <c r="BH6" i="6"/>
  <c r="BD6" i="6"/>
  <c r="BC6" i="6"/>
  <c r="AY6" i="6"/>
  <c r="AX6" i="6"/>
  <c r="AT6" i="6"/>
  <c r="AS6" i="6"/>
  <c r="AO6" i="6"/>
  <c r="AN6" i="6"/>
  <c r="AJ6" i="6"/>
  <c r="AI6" i="6"/>
  <c r="AE6" i="6"/>
  <c r="AD6" i="6"/>
  <c r="Z6" i="6"/>
  <c r="Y6" i="6"/>
  <c r="U6" i="6"/>
  <c r="T6" i="6"/>
  <c r="P6" i="6"/>
  <c r="O6" i="6"/>
  <c r="K6" i="6"/>
  <c r="J6" i="6"/>
  <c r="F6" i="6"/>
  <c r="E6" i="6"/>
  <c r="BN5" i="6"/>
  <c r="BM5" i="6"/>
  <c r="BI5" i="6"/>
  <c r="BH5" i="6"/>
  <c r="BD5" i="6"/>
  <c r="BC5" i="6"/>
  <c r="BC77" i="6" s="1"/>
  <c r="AY5" i="6"/>
  <c r="AY77" i="6" s="1"/>
  <c r="AX5" i="6"/>
  <c r="AT5" i="6"/>
  <c r="AS5" i="6"/>
  <c r="AS79" i="6" s="1"/>
  <c r="AO5" i="6"/>
  <c r="AN5" i="6"/>
  <c r="AJ5" i="6"/>
  <c r="AI5" i="6"/>
  <c r="AI77" i="6" s="1"/>
  <c r="AE5" i="6"/>
  <c r="AE77" i="6" s="1"/>
  <c r="AD5" i="6"/>
  <c r="Z5" i="6"/>
  <c r="Y5" i="6"/>
  <c r="Y79" i="6" s="1"/>
  <c r="U5" i="6"/>
  <c r="T5" i="6"/>
  <c r="P5" i="6"/>
  <c r="O5" i="6"/>
  <c r="O77" i="6" s="1"/>
  <c r="K5" i="6"/>
  <c r="K77" i="6" s="1"/>
  <c r="J5" i="6"/>
  <c r="F5" i="6"/>
  <c r="E5" i="6"/>
  <c r="E79" i="6" s="1"/>
  <c r="C84" i="5"/>
  <c r="B84" i="5"/>
  <c r="C83" i="5"/>
  <c r="B83" i="5"/>
  <c r="C82" i="5"/>
  <c r="B82" i="5"/>
  <c r="C81" i="5"/>
  <c r="B81" i="5"/>
  <c r="C80" i="5"/>
  <c r="B80" i="5"/>
  <c r="C79" i="5"/>
  <c r="B79" i="5"/>
  <c r="C78" i="5"/>
  <c r="B78" i="5"/>
  <c r="C77" i="5"/>
  <c r="B77" i="5"/>
  <c r="C76" i="5"/>
  <c r="B76" i="5"/>
  <c r="C75" i="5"/>
  <c r="B75" i="5"/>
  <c r="B87" i="4"/>
  <c r="B86" i="4"/>
  <c r="B85" i="4"/>
  <c r="B84" i="4"/>
  <c r="B83" i="4"/>
  <c r="B82" i="4"/>
  <c r="B81" i="4"/>
  <c r="B80" i="4"/>
  <c r="B79" i="4"/>
  <c r="B78" i="4"/>
  <c r="B77" i="4"/>
  <c r="P85" i="3"/>
  <c r="O85" i="3"/>
  <c r="M85" i="3"/>
  <c r="L85" i="3"/>
  <c r="K85" i="3"/>
  <c r="J85" i="3"/>
  <c r="I85" i="3"/>
  <c r="H85" i="3"/>
  <c r="G85" i="3"/>
  <c r="F85" i="3"/>
  <c r="E85" i="3"/>
  <c r="D85" i="3"/>
  <c r="C85" i="3"/>
  <c r="B85" i="3"/>
  <c r="P84" i="3"/>
  <c r="O84" i="3"/>
  <c r="M84" i="3"/>
  <c r="L84" i="3"/>
  <c r="K84" i="3"/>
  <c r="J84" i="3"/>
  <c r="I84" i="3"/>
  <c r="H84" i="3"/>
  <c r="G84" i="3"/>
  <c r="F84" i="3"/>
  <c r="E84" i="3"/>
  <c r="D84" i="3"/>
  <c r="C84" i="3"/>
  <c r="B84" i="3"/>
  <c r="M83" i="3"/>
  <c r="L83" i="3"/>
  <c r="K83" i="3"/>
  <c r="J83" i="3"/>
  <c r="I83" i="3"/>
  <c r="H83" i="3"/>
  <c r="G83" i="3"/>
  <c r="F83" i="3"/>
  <c r="E83" i="3"/>
  <c r="D83" i="3"/>
  <c r="C83" i="3"/>
  <c r="B83" i="3"/>
  <c r="N82" i="3"/>
  <c r="M82" i="3"/>
  <c r="L82" i="3"/>
  <c r="K82" i="3"/>
  <c r="J82" i="3"/>
  <c r="I82" i="3"/>
  <c r="H82" i="3"/>
  <c r="G82" i="3"/>
  <c r="F82" i="3"/>
  <c r="E82" i="3"/>
  <c r="D82" i="3"/>
  <c r="C82" i="3"/>
  <c r="B82" i="3"/>
  <c r="N81" i="3"/>
  <c r="M81" i="3"/>
  <c r="L81" i="3"/>
  <c r="K81" i="3"/>
  <c r="J81" i="3"/>
  <c r="I81" i="3"/>
  <c r="H81" i="3"/>
  <c r="G81" i="3"/>
  <c r="F81" i="3"/>
  <c r="E81" i="3"/>
  <c r="D81" i="3"/>
  <c r="C81" i="3"/>
  <c r="B81" i="3"/>
  <c r="N80" i="3"/>
  <c r="M80" i="3"/>
  <c r="L80" i="3"/>
  <c r="K80" i="3"/>
  <c r="J80" i="3"/>
  <c r="I80" i="3"/>
  <c r="H80" i="3"/>
  <c r="G80" i="3"/>
  <c r="F80" i="3"/>
  <c r="E80" i="3"/>
  <c r="D80" i="3"/>
  <c r="C80" i="3"/>
  <c r="B80" i="3"/>
  <c r="N79" i="3"/>
  <c r="M79" i="3"/>
  <c r="L79" i="3"/>
  <c r="K79" i="3"/>
  <c r="J79" i="3"/>
  <c r="I79" i="3"/>
  <c r="H79" i="3"/>
  <c r="G79" i="3"/>
  <c r="F79" i="3"/>
  <c r="E79" i="3"/>
  <c r="D79" i="3"/>
  <c r="C79" i="3"/>
  <c r="B79" i="3"/>
  <c r="P78" i="3"/>
  <c r="O78" i="3"/>
  <c r="M78" i="3"/>
  <c r="L78" i="3"/>
  <c r="K78" i="3"/>
  <c r="J78" i="3"/>
  <c r="I78" i="3"/>
  <c r="H78" i="3"/>
  <c r="G78" i="3"/>
  <c r="F78" i="3"/>
  <c r="E78" i="3"/>
  <c r="D78" i="3"/>
  <c r="C78" i="3"/>
  <c r="B78" i="3"/>
  <c r="M77" i="3"/>
  <c r="L77" i="3"/>
  <c r="K77" i="3"/>
  <c r="J77" i="3"/>
  <c r="I77" i="3"/>
  <c r="H77" i="3"/>
  <c r="G77" i="3"/>
  <c r="F77" i="3"/>
  <c r="E77" i="3"/>
  <c r="D77" i="3"/>
  <c r="C77" i="3"/>
  <c r="B77" i="3"/>
  <c r="M76" i="3"/>
  <c r="L76" i="3"/>
  <c r="K76" i="3"/>
  <c r="J76" i="3"/>
  <c r="I76" i="3"/>
  <c r="H76" i="3"/>
  <c r="G76" i="3"/>
  <c r="F76" i="3"/>
  <c r="E76" i="3"/>
  <c r="D76" i="3"/>
  <c r="C76" i="3"/>
  <c r="B76" i="3"/>
  <c r="H57" i="23" l="1"/>
  <c r="H58" i="23"/>
  <c r="F57" i="23"/>
  <c r="F56" i="23"/>
  <c r="D56" i="23"/>
  <c r="F58" i="23"/>
  <c r="D58" i="23"/>
  <c r="H56" i="23"/>
  <c r="AO79" i="6"/>
  <c r="AO80" i="6"/>
  <c r="BI79" i="6"/>
  <c r="BI80" i="6"/>
  <c r="BI76" i="6"/>
  <c r="F80" i="6"/>
  <c r="F77" i="6"/>
  <c r="Z80" i="6"/>
  <c r="Z77" i="6"/>
  <c r="AJ80" i="6"/>
  <c r="AJ77" i="6"/>
  <c r="AT80" i="6"/>
  <c r="AT77" i="6"/>
  <c r="BD80" i="6"/>
  <c r="BD77" i="6"/>
  <c r="BD76" i="6"/>
  <c r="BD78" i="6"/>
  <c r="BD79" i="6"/>
  <c r="BD81" i="6"/>
  <c r="U79" i="6"/>
  <c r="U80" i="6"/>
  <c r="P80" i="6"/>
  <c r="P77" i="6"/>
  <c r="F78" i="6"/>
  <c r="F76" i="6"/>
  <c r="F81" i="6"/>
  <c r="F79" i="6"/>
  <c r="P76" i="6"/>
  <c r="P78" i="6"/>
  <c r="P79" i="6"/>
  <c r="P81" i="6"/>
  <c r="Z78" i="6"/>
  <c r="Z76" i="6"/>
  <c r="Z81" i="6"/>
  <c r="Z79" i="6"/>
  <c r="AJ76" i="6"/>
  <c r="AJ78" i="6"/>
  <c r="AJ79" i="6"/>
  <c r="AJ81" i="6"/>
  <c r="AT78" i="6"/>
  <c r="AT76" i="6"/>
  <c r="AT81" i="6"/>
  <c r="AT79" i="6"/>
  <c r="BS78" i="6"/>
  <c r="BS76" i="6"/>
  <c r="BS81" i="6"/>
  <c r="AO76" i="6"/>
  <c r="K80" i="6"/>
  <c r="U77" i="6"/>
  <c r="AE80" i="6"/>
  <c r="AO77" i="6"/>
  <c r="AY80" i="6"/>
  <c r="BI77" i="6"/>
  <c r="K79" i="6"/>
  <c r="AE79" i="6"/>
  <c r="AY79" i="6"/>
  <c r="U76" i="6"/>
  <c r="K76" i="6"/>
  <c r="O76" i="6"/>
  <c r="AE76" i="6"/>
  <c r="AI76" i="6"/>
  <c r="AY76" i="6"/>
  <c r="BC76" i="6"/>
  <c r="T77" i="6"/>
  <c r="AN77" i="6"/>
  <c r="BH77" i="6"/>
  <c r="E78" i="6"/>
  <c r="U78" i="6"/>
  <c r="Y78" i="6"/>
  <c r="AO78" i="6"/>
  <c r="AS78" i="6"/>
  <c r="BI78" i="6"/>
  <c r="J79" i="6"/>
  <c r="AD79" i="6"/>
  <c r="AX79" i="6"/>
  <c r="T81" i="6"/>
  <c r="AN81" i="6"/>
  <c r="BH81" i="6"/>
  <c r="J76" i="6"/>
  <c r="AD76" i="6"/>
  <c r="AX76" i="6"/>
  <c r="T78" i="6"/>
  <c r="AN78" i="6"/>
  <c r="BH78" i="6"/>
  <c r="BR76" i="6"/>
  <c r="F13" i="52"/>
  <c r="AR30" i="48"/>
  <c r="L30" i="48"/>
  <c r="L31" i="48"/>
  <c r="AR31" i="48"/>
  <c r="AF30" i="48"/>
  <c r="BL30" i="48"/>
  <c r="AF31" i="48"/>
  <c r="BL31" i="48"/>
  <c r="L29" i="48"/>
  <c r="D30" i="48"/>
  <c r="X30" i="48"/>
  <c r="AJ30" i="48"/>
  <c r="BD30" i="48"/>
  <c r="D31" i="48"/>
  <c r="X31" i="48"/>
  <c r="AJ31" i="48"/>
  <c r="BD29" i="48"/>
  <c r="AR29" i="48"/>
  <c r="F30" i="48"/>
  <c r="P30" i="48"/>
  <c r="AB30" i="48"/>
  <c r="AL30" i="48"/>
  <c r="AV30" i="48"/>
  <c r="BH30" i="48"/>
  <c r="F31" i="48"/>
  <c r="P31" i="48"/>
  <c r="AB31" i="48"/>
  <c r="AL31" i="48"/>
  <c r="AV31" i="48"/>
  <c r="BH31" i="48"/>
  <c r="N30" i="48"/>
  <c r="AT31" i="48"/>
  <c r="X29" i="48"/>
  <c r="BD31" i="48"/>
  <c r="H30" i="48"/>
  <c r="T30" i="48"/>
  <c r="AD30" i="48"/>
  <c r="AN30" i="48"/>
  <c r="AZ30" i="48"/>
  <c r="BJ30" i="48"/>
  <c r="H31" i="48"/>
  <c r="T31" i="48"/>
  <c r="AD31" i="48"/>
  <c r="AN31" i="48"/>
  <c r="AZ31" i="48"/>
  <c r="BJ31" i="48"/>
  <c r="D29" i="48"/>
  <c r="AF29" i="48"/>
  <c r="AJ29" i="48"/>
  <c r="BL29" i="48"/>
  <c r="AT30" i="48"/>
  <c r="N31" i="48"/>
  <c r="V30" i="48"/>
  <c r="BB30" i="48"/>
  <c r="V31" i="48"/>
  <c r="BB31" i="48"/>
  <c r="N28" i="47"/>
  <c r="X31" i="47"/>
  <c r="X28" i="47"/>
  <c r="S29" i="47"/>
  <c r="N30" i="47"/>
  <c r="S31" i="47"/>
  <c r="N29" i="47"/>
  <c r="D30" i="47"/>
  <c r="F28" i="47"/>
  <c r="U28" i="47"/>
  <c r="D29" i="47"/>
  <c r="X29" i="47"/>
  <c r="S30" i="47"/>
  <c r="D28" i="47"/>
  <c r="K28" i="47"/>
  <c r="P28" i="47"/>
  <c r="Z28" i="47"/>
  <c r="I30" i="47"/>
  <c r="I31" i="47"/>
  <c r="U31" i="47"/>
  <c r="F29" i="47"/>
  <c r="K29" i="47"/>
  <c r="U29" i="47"/>
  <c r="D31" i="47"/>
  <c r="Z31" i="47"/>
  <c r="S28" i="47"/>
  <c r="F30" i="47"/>
  <c r="N31" i="47"/>
  <c r="C38" i="39"/>
  <c r="D41" i="39"/>
  <c r="E38" i="39"/>
  <c r="E36" i="39"/>
  <c r="E40" i="39"/>
  <c r="E41" i="39"/>
  <c r="F29" i="39"/>
  <c r="B39" i="39"/>
  <c r="F31" i="39"/>
  <c r="B40" i="39"/>
  <c r="B41" i="39"/>
  <c r="D35" i="39"/>
  <c r="C39" i="39"/>
  <c r="C40" i="39"/>
  <c r="C41" i="39"/>
  <c r="D38" i="39"/>
  <c r="D36" i="39"/>
  <c r="D40" i="39"/>
  <c r="V30" i="38"/>
  <c r="BB30" i="38"/>
  <c r="CH30" i="38"/>
  <c r="DN30" i="38"/>
  <c r="N31" i="38"/>
  <c r="AT31" i="38"/>
  <c r="BZ31" i="38"/>
  <c r="DF31" i="38"/>
  <c r="N30" i="38"/>
  <c r="AT30" i="38"/>
  <c r="BZ30" i="38"/>
  <c r="DF30" i="38"/>
  <c r="F31" i="38"/>
  <c r="AL31" i="38"/>
  <c r="BR31" i="38"/>
  <c r="CX31" i="38"/>
  <c r="ED31" i="38"/>
  <c r="F30" i="38"/>
  <c r="P30" i="38"/>
  <c r="AB30" i="38"/>
  <c r="AL30" i="38"/>
  <c r="AV30" i="38"/>
  <c r="BH30" i="38"/>
  <c r="BR30" i="38"/>
  <c r="CB30" i="38"/>
  <c r="CN30" i="38"/>
  <c r="CX30" i="38"/>
  <c r="DH30" i="38"/>
  <c r="DT30" i="38"/>
  <c r="ED30" i="38"/>
  <c r="H31" i="38"/>
  <c r="T31" i="38"/>
  <c r="AD31" i="38"/>
  <c r="AN31" i="38"/>
  <c r="AZ31" i="38"/>
  <c r="BJ31" i="38"/>
  <c r="CP31" i="38"/>
  <c r="DV31" i="38"/>
  <c r="F8" i="37"/>
  <c r="M8" i="37"/>
  <c r="R8" i="37"/>
  <c r="AC8" i="37"/>
  <c r="AX8" i="37"/>
  <c r="BA8" i="37"/>
  <c r="D8" i="37"/>
  <c r="K8" i="37"/>
  <c r="AJ8" i="37"/>
  <c r="AQ8" i="37"/>
  <c r="AV8" i="37"/>
  <c r="AH8" i="37"/>
  <c r="AO8" i="37"/>
  <c r="BC8" i="37"/>
  <c r="H8" i="37"/>
  <c r="O8" i="37"/>
  <c r="T8" i="37"/>
  <c r="BE8" i="37"/>
  <c r="D55" i="33"/>
  <c r="B16" i="17"/>
  <c r="B18" i="17"/>
  <c r="B20" i="17"/>
  <c r="B22" i="17"/>
  <c r="B8" i="17"/>
  <c r="B10" i="17"/>
  <c r="B24" i="17"/>
  <c r="B12" i="17"/>
  <c r="B14" i="17"/>
  <c r="B6" i="17"/>
  <c r="D45" i="15"/>
  <c r="D44" i="15"/>
  <c r="O59" i="57"/>
  <c r="AQ59" i="57"/>
  <c r="BS59" i="57"/>
  <c r="CC59" i="57"/>
  <c r="CS59" i="57"/>
  <c r="DB59" i="57"/>
  <c r="F59" i="57"/>
  <c r="AF59" i="57"/>
  <c r="H58" i="57"/>
  <c r="R58" i="57"/>
  <c r="AJ58" i="57"/>
  <c r="AT58" i="57"/>
  <c r="BL58" i="57"/>
  <c r="BV58" i="57"/>
  <c r="H59" i="57"/>
  <c r="R59" i="57"/>
  <c r="AA60" i="57"/>
  <c r="AJ59" i="57"/>
  <c r="AT59" i="57"/>
  <c r="BC60" i="57"/>
  <c r="BL59" i="57"/>
  <c r="BV59" i="57"/>
  <c r="CE60" i="57"/>
  <c r="CU60" i="57"/>
  <c r="BC59" i="57"/>
  <c r="BS57" i="57"/>
  <c r="CC57" i="57"/>
  <c r="D59" i="57"/>
  <c r="K58" i="57"/>
  <c r="AC58" i="57"/>
  <c r="AM58" i="57"/>
  <c r="BE58" i="57"/>
  <c r="BO58" i="57"/>
  <c r="CG58" i="57"/>
  <c r="K59" i="57"/>
  <c r="T60" i="57"/>
  <c r="AC59" i="57"/>
  <c r="AM59" i="57"/>
  <c r="AV60" i="57"/>
  <c r="BE59" i="57"/>
  <c r="BO59" i="57"/>
  <c r="BX60" i="57"/>
  <c r="CG59" i="57"/>
  <c r="CX59" i="57"/>
  <c r="AC57" i="57"/>
  <c r="AA59" i="57"/>
  <c r="AQ57" i="57"/>
  <c r="AV59" i="57"/>
  <c r="BA57" i="57"/>
  <c r="BJ59" i="57"/>
  <c r="BO57" i="57"/>
  <c r="CU59" i="57"/>
  <c r="D57" i="57"/>
  <c r="AF57" i="57"/>
  <c r="AO59" i="57"/>
  <c r="AX57" i="57"/>
  <c r="CQ59" i="57"/>
  <c r="CZ59" i="57"/>
  <c r="D60" i="57"/>
  <c r="O60" i="57"/>
  <c r="V60" i="57"/>
  <c r="AF60" i="57"/>
  <c r="AQ60" i="57"/>
  <c r="BS60" i="57"/>
  <c r="BZ60" i="57"/>
  <c r="CC60" i="57"/>
  <c r="CS60" i="57"/>
  <c r="DB60" i="57"/>
  <c r="F57" i="57"/>
  <c r="M57" i="57"/>
  <c r="T57" i="57"/>
  <c r="V59" i="57"/>
  <c r="AA57" i="57"/>
  <c r="Y59" i="57"/>
  <c r="AH57" i="57"/>
  <c r="AO57" i="57"/>
  <c r="AV57" i="57"/>
  <c r="AX59" i="57"/>
  <c r="BC57" i="57"/>
  <c r="BA59" i="57"/>
  <c r="BJ57" i="57"/>
  <c r="BH59" i="57"/>
  <c r="BQ57" i="57"/>
  <c r="BX57" i="57"/>
  <c r="BZ59" i="57"/>
  <c r="CE57" i="57"/>
  <c r="M59" i="57"/>
  <c r="BH57" i="57"/>
  <c r="BQ59" i="57"/>
  <c r="E88" i="7"/>
  <c r="E76" i="7"/>
  <c r="E77" i="7"/>
  <c r="E78" i="7"/>
  <c r="E81" i="7"/>
  <c r="E82" i="7"/>
  <c r="E83" i="7"/>
  <c r="L14" i="52"/>
  <c r="L13" i="52"/>
  <c r="M13" i="52"/>
  <c r="N13" i="52" s="1"/>
  <c r="E14" i="52"/>
  <c r="CA8" i="49"/>
  <c r="R8" i="49"/>
  <c r="N12" i="49"/>
  <c r="N13" i="49"/>
  <c r="N20" i="49"/>
  <c r="DA7" i="49"/>
  <c r="BA7" i="49"/>
  <c r="N7" i="49" s="1"/>
  <c r="O7" i="49"/>
  <c r="DN7" i="49"/>
  <c r="AA8" i="49"/>
  <c r="N10" i="49"/>
  <c r="N15" i="49"/>
  <c r="N18" i="49"/>
  <c r="N8" i="49"/>
  <c r="AN9" i="49"/>
  <c r="N9" i="49" s="1"/>
  <c r="R9" i="49"/>
  <c r="N16" i="49"/>
  <c r="O11" i="49"/>
  <c r="R12" i="49"/>
  <c r="O15" i="49"/>
  <c r="R16" i="49"/>
  <c r="O19" i="49"/>
  <c r="R20" i="49"/>
  <c r="R13" i="49"/>
  <c r="R17" i="49"/>
  <c r="BN19" i="49"/>
  <c r="R21" i="49"/>
  <c r="CN21" i="49"/>
  <c r="AN22" i="49"/>
  <c r="N22" i="49" s="1"/>
  <c r="AN23" i="49"/>
  <c r="N23" i="49" s="1"/>
  <c r="AN24" i="49"/>
  <c r="N24" i="49" s="1"/>
  <c r="AN25" i="49"/>
  <c r="N25" i="49" s="1"/>
  <c r="O13" i="49"/>
  <c r="H29" i="48"/>
  <c r="P29" i="48"/>
  <c r="T29" i="48"/>
  <c r="AB29" i="48"/>
  <c r="AN29" i="48"/>
  <c r="AV29" i="48"/>
  <c r="AZ29" i="48"/>
  <c r="BH29" i="48"/>
  <c r="F29" i="48"/>
  <c r="N29" i="48"/>
  <c r="V29" i="48"/>
  <c r="AD29" i="48"/>
  <c r="AL29" i="48"/>
  <c r="AT29" i="48"/>
  <c r="BB29" i="48"/>
  <c r="BJ29" i="48"/>
  <c r="B5" i="41"/>
  <c r="B6" i="41"/>
  <c r="B7" i="41"/>
  <c r="B8" i="41"/>
  <c r="B9" i="41"/>
  <c r="B10" i="41"/>
  <c r="B11" i="41"/>
  <c r="B12" i="41"/>
  <c r="B13" i="41"/>
  <c r="B14" i="41"/>
  <c r="B15" i="41"/>
  <c r="B16" i="41"/>
  <c r="B17" i="41"/>
  <c r="B18" i="41"/>
  <c r="B19" i="41"/>
  <c r="AN5" i="41"/>
  <c r="DA5" i="41"/>
  <c r="AN6" i="41"/>
  <c r="DA6" i="41"/>
  <c r="AN7" i="41"/>
  <c r="DA7" i="41"/>
  <c r="AN8" i="41"/>
  <c r="DA8" i="41"/>
  <c r="AN9" i="41"/>
  <c r="DA9" i="41"/>
  <c r="AN10" i="41"/>
  <c r="DA10" i="41"/>
  <c r="AN11" i="41"/>
  <c r="DA11" i="41"/>
  <c r="AN12" i="41"/>
  <c r="DA12" i="41"/>
  <c r="AN13" i="41"/>
  <c r="DA13" i="41"/>
  <c r="AN14" i="41"/>
  <c r="DA14" i="41"/>
  <c r="AN15" i="41"/>
  <c r="DA15" i="41"/>
  <c r="AN16" i="41"/>
  <c r="DA16" i="41"/>
  <c r="AN17" i="41"/>
  <c r="DA17" i="41"/>
  <c r="AN18" i="41"/>
  <c r="DA18" i="41"/>
  <c r="AN19" i="41"/>
  <c r="DA19" i="41"/>
  <c r="B20" i="41"/>
  <c r="DA20" i="41"/>
  <c r="B21" i="41"/>
  <c r="DA21" i="41"/>
  <c r="B22" i="41"/>
  <c r="DA22" i="41"/>
  <c r="B23" i="41"/>
  <c r="DA23" i="41"/>
  <c r="BA5" i="41"/>
  <c r="FA5" i="41"/>
  <c r="BA6" i="41"/>
  <c r="FA6" i="41"/>
  <c r="BA7" i="41"/>
  <c r="FA7" i="41"/>
  <c r="BA8" i="41"/>
  <c r="FA8" i="41"/>
  <c r="BA9" i="41"/>
  <c r="FA9" i="41"/>
  <c r="BA10" i="41"/>
  <c r="FA10" i="41"/>
  <c r="BA11" i="41"/>
  <c r="FA11" i="41"/>
  <c r="BA12" i="41"/>
  <c r="FA12" i="41"/>
  <c r="BA13" i="41"/>
  <c r="FA13" i="41"/>
  <c r="BA14" i="41"/>
  <c r="FA14" i="41"/>
  <c r="BA15" i="41"/>
  <c r="FA15" i="41"/>
  <c r="BA16" i="41"/>
  <c r="FA16" i="41"/>
  <c r="BA17" i="41"/>
  <c r="FA17" i="41"/>
  <c r="BA18" i="41"/>
  <c r="FA18" i="41"/>
  <c r="BA19" i="41"/>
  <c r="FA19" i="41"/>
  <c r="BA20" i="41"/>
  <c r="FA20" i="41"/>
  <c r="BA21" i="41"/>
  <c r="FA21" i="41"/>
  <c r="BA22" i="41"/>
  <c r="FA22" i="41"/>
  <c r="BA23" i="41"/>
  <c r="FA23" i="41"/>
  <c r="F28" i="39"/>
  <c r="F32" i="39"/>
  <c r="B36" i="39"/>
  <c r="D39" i="39"/>
  <c r="F33" i="39"/>
  <c r="E35" i="39"/>
  <c r="C36" i="39"/>
  <c r="E37" i="39"/>
  <c r="E39" i="39"/>
  <c r="F30" i="39"/>
  <c r="B35" i="39"/>
  <c r="B37" i="39"/>
  <c r="C35" i="39"/>
  <c r="C37" i="39"/>
  <c r="BT31" i="38"/>
  <c r="BT29" i="38"/>
  <c r="CZ31" i="38"/>
  <c r="CZ29" i="38"/>
  <c r="EF31" i="38"/>
  <c r="EF29" i="38"/>
  <c r="H30" i="38"/>
  <c r="T30" i="38"/>
  <c r="AN30" i="38"/>
  <c r="AZ30" i="38"/>
  <c r="BT30" i="38"/>
  <c r="CF30" i="38"/>
  <c r="CZ30" i="38"/>
  <c r="DL30" i="38"/>
  <c r="EF30" i="38"/>
  <c r="L31" i="38"/>
  <c r="AF31" i="38"/>
  <c r="AR31" i="38"/>
  <c r="BL31" i="38"/>
  <c r="BX31" i="38"/>
  <c r="BX29" i="38"/>
  <c r="CR31" i="38"/>
  <c r="CR29" i="38"/>
  <c r="DD31" i="38"/>
  <c r="DD29" i="38"/>
  <c r="DX31" i="38"/>
  <c r="DX29" i="38"/>
  <c r="N29" i="38"/>
  <c r="V29" i="38"/>
  <c r="AD29" i="38"/>
  <c r="AL29" i="38"/>
  <c r="AT29" i="38"/>
  <c r="BB29" i="38"/>
  <c r="BJ29" i="38"/>
  <c r="BR29" i="38"/>
  <c r="CH29" i="38"/>
  <c r="CX29" i="38"/>
  <c r="DN29" i="38"/>
  <c r="ED29" i="38"/>
  <c r="CF31" i="38"/>
  <c r="CF29" i="38"/>
  <c r="DL31" i="38"/>
  <c r="DL29" i="38"/>
  <c r="L30" i="38"/>
  <c r="AF30" i="38"/>
  <c r="AR30" i="38"/>
  <c r="BL30" i="38"/>
  <c r="BX30" i="38"/>
  <c r="CR30" i="38"/>
  <c r="DD30" i="38"/>
  <c r="DX30" i="38"/>
  <c r="D31" i="38"/>
  <c r="X31" i="38"/>
  <c r="AJ31" i="38"/>
  <c r="BD31" i="38"/>
  <c r="BP31" i="38"/>
  <c r="CJ31" i="38"/>
  <c r="CJ29" i="38"/>
  <c r="CV31" i="38"/>
  <c r="CV29" i="38"/>
  <c r="DP31" i="38"/>
  <c r="DP29" i="38"/>
  <c r="EB31" i="38"/>
  <c r="EB29" i="38"/>
  <c r="D30" i="38"/>
  <c r="X30" i="38"/>
  <c r="AJ30" i="38"/>
  <c r="BD30" i="38"/>
  <c r="BP30" i="38"/>
  <c r="CJ30" i="38"/>
  <c r="CV30" i="38"/>
  <c r="DP30" i="38"/>
  <c r="EB30" i="38"/>
  <c r="P31" i="38"/>
  <c r="AB31" i="38"/>
  <c r="AV31" i="38"/>
  <c r="BH31" i="38"/>
  <c r="CB31" i="38"/>
  <c r="CB29" i="38"/>
  <c r="CN31" i="38"/>
  <c r="CN29" i="38"/>
  <c r="DH31" i="38"/>
  <c r="DH29" i="38"/>
  <c r="DT31" i="38"/>
  <c r="DT29" i="38"/>
  <c r="D29" i="38"/>
  <c r="H29" i="38"/>
  <c r="L29" i="38"/>
  <c r="P29" i="38"/>
  <c r="T29" i="38"/>
  <c r="X29" i="38"/>
  <c r="AB29" i="38"/>
  <c r="AF29" i="38"/>
  <c r="AJ29" i="38"/>
  <c r="AN29" i="38"/>
  <c r="AR29" i="38"/>
  <c r="AV29" i="38"/>
  <c r="AZ29" i="38"/>
  <c r="BD29" i="38"/>
  <c r="BH29" i="38"/>
  <c r="BL29" i="38"/>
  <c r="BP29" i="38"/>
  <c r="BZ29" i="38"/>
  <c r="CP29" i="38"/>
  <c r="DF29" i="38"/>
  <c r="DV29" i="38"/>
  <c r="Y8" i="37"/>
  <c r="L55" i="36"/>
  <c r="C55" i="36"/>
  <c r="G55" i="36"/>
  <c r="K55" i="36"/>
  <c r="U8" i="34"/>
  <c r="U12" i="34"/>
  <c r="U5" i="34"/>
  <c r="U9" i="34"/>
  <c r="U13" i="34"/>
  <c r="U6" i="34"/>
  <c r="U10" i="34"/>
  <c r="U14" i="34"/>
  <c r="U7" i="34"/>
  <c r="U11" i="34"/>
  <c r="E55" i="33"/>
  <c r="B55" i="33"/>
  <c r="F55" i="33"/>
  <c r="D58" i="9"/>
  <c r="F59" i="9"/>
  <c r="H58" i="9"/>
  <c r="D60" i="9"/>
  <c r="F58" i="9"/>
  <c r="D59" i="9"/>
  <c r="D57" i="9"/>
  <c r="H57" i="9"/>
  <c r="H59" i="9"/>
  <c r="F60" i="9"/>
  <c r="F57" i="9"/>
  <c r="F38" i="39" l="1"/>
  <c r="F40" i="39"/>
  <c r="F14" i="52"/>
  <c r="M14" i="52"/>
  <c r="N14" i="52" s="1"/>
  <c r="N19" i="49"/>
  <c r="N21" i="49"/>
  <c r="F39" i="39"/>
  <c r="F36" i="39"/>
  <c r="F41" i="39"/>
  <c r="F37" i="39"/>
  <c r="F35" i="39"/>
</calcChain>
</file>

<file path=xl/sharedStrings.xml><?xml version="1.0" encoding="utf-8"?>
<sst xmlns="http://schemas.openxmlformats.org/spreadsheetml/2006/main" count="6593" uniqueCount="776">
  <si>
    <t>Table 1: Population of Canada, 1951-2020</t>
  </si>
  <si>
    <t>Table 1A: Population of New Brunswick, 1951-2020</t>
  </si>
  <si>
    <t>Table 1B: New Brunswick's Population as a Share of the Canadian Total, 1951-2020</t>
  </si>
  <si>
    <t>Table 3: Age Structure, Canada, 1971-2020</t>
  </si>
  <si>
    <t>Table 3A: Age Structure, New Brunswick, 1971-2020</t>
  </si>
  <si>
    <t>Table 4: Median and Average Age, Canada, 1971-2020</t>
  </si>
  <si>
    <t>Table 4A: Median and Average Age, New Brunswick, 1971-2020</t>
  </si>
  <si>
    <t>Table 6: Life Expectancy at Birth, Canada, 1981-2018</t>
  </si>
  <si>
    <t>Table 7B: Components of Population Change in New Brunswick as Shares of Canadian Components, 1972-2020</t>
  </si>
  <si>
    <t>Table 8: Components of International Migration, Canada, 1972-2020</t>
  </si>
  <si>
    <t>Table 8A: Components of International Migration, New Brunswick, 1972-2020</t>
  </si>
  <si>
    <t>Table 8B: Components of International Migration in New Brunswick as Shares of Canadian Components, 1972-2020</t>
  </si>
  <si>
    <t>Table 12: Interprovincial Migration by Sex, Canada, 1971-2019</t>
  </si>
  <si>
    <t>Table 12A: Interprovincial Migration by Sex, New Brunswick, 1971-2019</t>
  </si>
  <si>
    <t>Table 12B: New Brunswick Interprovincial Migration as a Share of Canadian Interprovincial Migration, by Sex, 1971-2019</t>
  </si>
  <si>
    <t>Table 16: Population by Census Division and Age Group, New Brunswick, 1981-2016 (Census years)</t>
  </si>
  <si>
    <t>Table 16A: Population by Census Division and Age Group, New Brunswick, 2001-2020</t>
  </si>
  <si>
    <t>Table 17: Components of Population Change by Census Division, New Brunswick, 2002-2020</t>
  </si>
  <si>
    <t>Table 17A: Cumulative Population Change by Component, New Brunswick Census Divisions, 2002-2020</t>
  </si>
  <si>
    <t>Table 17B: Average Annual Population Change by Component, New Brunswick Census Divisions, 2002-2020</t>
  </si>
  <si>
    <t>Table 19: Urban and Rural Populations of New Brunswick by Census Divisions, 1996-2016 (Census years)</t>
  </si>
  <si>
    <t>Table 20: New Brunswick's Population by CMA, CA and Age Group, 2001-2020</t>
  </si>
  <si>
    <t>Population of Canada, 1951-2020</t>
  </si>
  <si>
    <t>Population of New Brunswick, 1951-2020</t>
  </si>
  <si>
    <t>New Brunswick's Population as a Share of the Canadian Total, 1951-2020</t>
  </si>
  <si>
    <t>Age Structure, Canada, 1971-2020</t>
  </si>
  <si>
    <t>Age Structure, New Brunswick, 1971-2020</t>
  </si>
  <si>
    <t>Median and Average Age, Canada, 1971-2020</t>
  </si>
  <si>
    <t>Median and Average Age, New Brunswick, 1971-2020</t>
  </si>
  <si>
    <t>Sex Ratio, Canada, 1971-2020</t>
  </si>
  <si>
    <t>Sex Ratio, New Brunswick, 1971-2020</t>
  </si>
  <si>
    <t>Life Expectancy at Birth, Canada, 1981-2018</t>
  </si>
  <si>
    <t>Life Expectancy at Birth, New Brunswick, 1981-2018</t>
  </si>
  <si>
    <t>Components of Population Change in New Brunswick as Shares of Canadian Components, 1972-2020</t>
  </si>
  <si>
    <t>Components of International Migration, Canada, 1972-2020</t>
  </si>
  <si>
    <t>Components of International Migration, New Brunswick, 1972-2020</t>
  </si>
  <si>
    <t>In-Migrants to New Brunswick by Province or Territory of Origin, 1972-2020</t>
  </si>
  <si>
    <t>Net Interprovincial Migration to New Brunswick by Province or Territory of Origin, 1972-2020</t>
  </si>
  <si>
    <t>Population by Census Division and Age Group, New Brunswick, 1981-2016 (Census years)</t>
  </si>
  <si>
    <t>Population by Census Division and Age Group, New Brunswick, 2001-2020</t>
  </si>
  <si>
    <t>Population by Census Division, New Brunswick, 1981, 1991, 2001, 2011 and 2020</t>
  </si>
  <si>
    <t>Share of New Brunswick's Population by Census Division, 1981, 2001 and 2020</t>
  </si>
  <si>
    <t>Components of Population Change by Census Division, New Brunswick, 2002-2020</t>
  </si>
  <si>
    <t>Cumulative Population Change by Component, New Brunswick Census Divisions, 2002-2020</t>
  </si>
  <si>
    <t>Average Annual Population Change by Component, New Brunswick Census Divisions, 2002-2020</t>
  </si>
  <si>
    <t>Immigrant Population by Census Division, New Brunswick, 2001-2016</t>
  </si>
  <si>
    <t>Urban and Rural Populations of New Brunswick by Census Divisions, 1996-2016 (Census years)</t>
  </si>
  <si>
    <t>Components of Population Change by CMA and by CA, New Brunswick, 2002-2020</t>
  </si>
  <si>
    <t>Cumulative Population Change by Component, New Brunswick CMAs and CAs, 2002-2020</t>
  </si>
  <si>
    <t>Average Annual Population Change by Component, New Brunswick CMAs and CAs, 2002-2020</t>
  </si>
  <si>
    <t>Immigrant Population by CMA and by CA, New Brunswick, 2001-2016</t>
  </si>
  <si>
    <t>List of Tables</t>
  </si>
  <si>
    <t>Components of International Migration to New Brunswick as Shares of Canadian Components, 1972-2020</t>
  </si>
  <si>
    <t>Immigrant (Foreign-Born) Population by Country of Birth, Canada, 1981-2016</t>
  </si>
  <si>
    <t>Immigrant (Foreign-Born) Population by Country of Birth, New Brunswick, 1981-2016</t>
  </si>
  <si>
    <t>Population by CMA and CA and by Age Group, New Brunswick, 2001-2020</t>
  </si>
  <si>
    <t>Projected Population of Canada, 2021-2043</t>
  </si>
  <si>
    <t>Projected Population of New Brunswick, 2021-2043</t>
  </si>
  <si>
    <t>Projected Age Structure, Canada, 2021-2043</t>
  </si>
  <si>
    <t>Projected Population of New Brunswick as a Share of the Projected Population of Canada, 2021-2043</t>
  </si>
  <si>
    <t>Demographics at the Provincial and National Levels</t>
  </si>
  <si>
    <t>Demographics of New Brunswick by Census Division</t>
  </si>
  <si>
    <t>Demographics of New Brunswick by CMA and by CA</t>
  </si>
  <si>
    <t>Population Projections</t>
  </si>
  <si>
    <t>Table 1</t>
  </si>
  <si>
    <t>Table 1A</t>
  </si>
  <si>
    <t>Table 1B</t>
  </si>
  <si>
    <t>Table 2</t>
  </si>
  <si>
    <t>Table 2A</t>
  </si>
  <si>
    <t>Table 3</t>
  </si>
  <si>
    <t>Table 3A</t>
  </si>
  <si>
    <t>Table 4</t>
  </si>
  <si>
    <t>Table 4A</t>
  </si>
  <si>
    <t>Table 4B</t>
  </si>
  <si>
    <t>Table 5</t>
  </si>
  <si>
    <t>Table 5A</t>
  </si>
  <si>
    <t>Table 6</t>
  </si>
  <si>
    <t>Table 6A</t>
  </si>
  <si>
    <t>Table 7</t>
  </si>
  <si>
    <t>Table 7A</t>
  </si>
  <si>
    <t>Table 7B</t>
  </si>
  <si>
    <t>Table 8</t>
  </si>
  <si>
    <t>Table 8A</t>
  </si>
  <si>
    <t>Table 8B</t>
  </si>
  <si>
    <t>Table 9</t>
  </si>
  <si>
    <t>Table 9A</t>
  </si>
  <si>
    <t>Table 10</t>
  </si>
  <si>
    <t>Table 10A</t>
  </si>
  <si>
    <t>Table 10B</t>
  </si>
  <si>
    <t>Table 11</t>
  </si>
  <si>
    <t>Table 11A</t>
  </si>
  <si>
    <t>Table 12</t>
  </si>
  <si>
    <t>Table 12A</t>
  </si>
  <si>
    <t>Table 12B</t>
  </si>
  <si>
    <t>Table 13</t>
  </si>
  <si>
    <t>Table 14</t>
  </si>
  <si>
    <t>Table 15</t>
  </si>
  <si>
    <t>Table 16</t>
  </si>
  <si>
    <t>Table 16A</t>
  </si>
  <si>
    <t>Table 16B</t>
  </si>
  <si>
    <t>Table 16C</t>
  </si>
  <si>
    <t>Table 16D</t>
  </si>
  <si>
    <t>Table 17</t>
  </si>
  <si>
    <t>Table 17A</t>
  </si>
  <si>
    <t>Table 17B</t>
  </si>
  <si>
    <t>Table 18</t>
  </si>
  <si>
    <t>Table 19</t>
  </si>
  <si>
    <t>Table 20</t>
  </si>
  <si>
    <t>Table 21</t>
  </si>
  <si>
    <t>Table 21A</t>
  </si>
  <si>
    <t>Table 22</t>
  </si>
  <si>
    <t>Table 23</t>
  </si>
  <si>
    <t>Table 24</t>
  </si>
  <si>
    <t>Table 24A</t>
  </si>
  <si>
    <t>Table 25</t>
  </si>
  <si>
    <t>Births and Deaths, Canada, 1951-2020</t>
  </si>
  <si>
    <t>Births and Deaths, New Brunswick, 1951-2020</t>
  </si>
  <si>
    <t>Canada</t>
  </si>
  <si>
    <t>Newfoundland and Labrador</t>
  </si>
  <si>
    <t>Prince Edward Island</t>
  </si>
  <si>
    <t>Nova Scotia</t>
  </si>
  <si>
    <t>New Brunswick</t>
  </si>
  <si>
    <t>Quebec</t>
  </si>
  <si>
    <t>Ontario</t>
  </si>
  <si>
    <t>Manitoba</t>
  </si>
  <si>
    <t>Saskatchewan</t>
  </si>
  <si>
    <t>Alberta</t>
  </si>
  <si>
    <t>British Columbia</t>
  </si>
  <si>
    <t>Yukon</t>
  </si>
  <si>
    <t>Northwest Territories including Nunavut</t>
  </si>
  <si>
    <t>Northwest Territories</t>
  </si>
  <si>
    <t>Nunavut</t>
  </si>
  <si>
    <t>..</t>
  </si>
  <si>
    <t>CAGR: 1951-2020</t>
  </si>
  <si>
    <t>CAGR: 1951-2000</t>
  </si>
  <si>
    <t>CAGR: 2000-2020</t>
  </si>
  <si>
    <t>CAGR: 1951-1960</t>
  </si>
  <si>
    <t>CAGR: 1960-1970</t>
  </si>
  <si>
    <t>CAGR: 1970-1980</t>
  </si>
  <si>
    <t>CAGR: 1980-1990</t>
  </si>
  <si>
    <t>CAGR: 1990-2000</t>
  </si>
  <si>
    <t>CAGR: 2000-2010</t>
  </si>
  <si>
    <t>CAGR: 2010-2020</t>
  </si>
  <si>
    <t>Population</t>
  </si>
  <si>
    <t>Cumulative Change</t>
  </si>
  <si>
    <t>1972-2020</t>
  </si>
  <si>
    <t>1972-2000</t>
  </si>
  <si>
    <t>2001-2020</t>
  </si>
  <si>
    <t>1972-1980</t>
  </si>
  <si>
    <t>1981-1990</t>
  </si>
  <si>
    <t>2001-2013</t>
  </si>
  <si>
    <t>2014-2020</t>
  </si>
  <si>
    <t>2001-2010</t>
  </si>
  <si>
    <t>2011-2020</t>
  </si>
  <si>
    <t>2000-2020</t>
  </si>
  <si>
    <t>CAGR</t>
  </si>
  <si>
    <t>2007-2020</t>
  </si>
  <si>
    <t>CAGR: 2007-2020</t>
  </si>
  <si>
    <t>CAGR: 1951-1991</t>
  </si>
  <si>
    <t>CAGR: 1991-2007</t>
  </si>
  <si>
    <t>Absolute Change</t>
  </si>
  <si>
    <t>1980-1990</t>
  </si>
  <si>
    <t>1990-2000</t>
  </si>
  <si>
    <t>2000-2010</t>
  </si>
  <si>
    <t>2010-2020</t>
  </si>
  <si>
    <t>PP Change: 1951-2020</t>
  </si>
  <si>
    <t>PP Change: 1951-2000</t>
  </si>
  <si>
    <t>PP Change: 2000-2020</t>
  </si>
  <si>
    <t>PP Change: 1951-1960</t>
  </si>
  <si>
    <t>PP Change: 1960-1970</t>
  </si>
  <si>
    <t>PP Change: 1970-1980</t>
  </si>
  <si>
    <t>PP Change: 1980-1990</t>
  </si>
  <si>
    <t>PP Change: 1990-2000</t>
  </si>
  <si>
    <t>PP Change: 2000-2010</t>
  </si>
  <si>
    <t>PP Change: 2010-2020</t>
  </si>
  <si>
    <t>Source, seats in the House of Commons: Parliament of Canada, https://lop.parl.ca/sites/ParlInfo/default/en_CA/ElectionsRidings/Ridings</t>
  </si>
  <si>
    <t>Births</t>
  </si>
  <si>
    <t>Deaths</t>
  </si>
  <si>
    <t>Birth Rate</t>
  </si>
  <si>
    <t>Death Rate</t>
  </si>
  <si>
    <t>Net Natural Increase</t>
  </si>
  <si>
    <t>All Ages</t>
  </si>
  <si>
    <t>&lt; 15</t>
  </si>
  <si>
    <t>Share</t>
  </si>
  <si>
    <t>15 - 64</t>
  </si>
  <si>
    <t>65 +</t>
  </si>
  <si>
    <t>PP Change</t>
  </si>
  <si>
    <t>1971-2020</t>
  </si>
  <si>
    <t>1971-2000</t>
  </si>
  <si>
    <t>1971-1980</t>
  </si>
  <si>
    <t>Source: Statistics Canada, 17-10-0005-01</t>
  </si>
  <si>
    <t>Median Age</t>
  </si>
  <si>
    <t>Average Age</t>
  </si>
  <si>
    <t>Source: Statistics Canada, Table 17-10-0005-01</t>
  </si>
  <si>
    <t>Males</t>
  </si>
  <si>
    <t>Females</t>
  </si>
  <si>
    <t>Source: Statistics Canada, Table 13-10-0114-01</t>
  </si>
  <si>
    <t>Table 6A: Life Expectancy at Birth, New Brunswick, 1981-2018</t>
  </si>
  <si>
    <t>Total Population Change</t>
  </si>
  <si>
    <t>Net International Migration</t>
  </si>
  <si>
    <t>Immigrants</t>
  </si>
  <si>
    <t>Returning Emigrants</t>
  </si>
  <si>
    <t>Net Non-Permanent Residents</t>
  </si>
  <si>
    <t>Emigrants</t>
  </si>
  <si>
    <t>Net Temporary Emigrants</t>
  </si>
  <si>
    <t>Residual Deviation</t>
  </si>
  <si>
    <t>A=B+F</t>
  </si>
  <si>
    <t>B</t>
  </si>
  <si>
    <t>C</t>
  </si>
  <si>
    <t>D</t>
  </si>
  <si>
    <t>E=F+G+H-I-J</t>
  </si>
  <si>
    <t>F</t>
  </si>
  <si>
    <t>G</t>
  </si>
  <si>
    <t>H</t>
  </si>
  <si>
    <t>I</t>
  </si>
  <si>
    <t>J</t>
  </si>
  <si>
    <t>K</t>
  </si>
  <si>
    <t>Definitions: The following definitions were obtained from "Population and Family Estimation Methods at Statistics Canada" (https://www150.statcan.gc.ca/n1/pub/91-528-x/2015001/gloss-eng.htm)</t>
  </si>
  <si>
    <t>Returning emigrant: Canadian citizen or immigrant having previously emigrated from Canada and subsequently returned to the country to establish a permanent residence.</t>
  </si>
  <si>
    <t>Non-permanent resident: A non-permanent resident is a person who is lawfully in Canada on a temporary basis under the authority of a valid document (work permit, study permit, Minister's permit or refugee) issued for that person along with members of his family living with them. This group also includes individuals who seek refugee status upon or after their arrival in Canada and remain in the country pending the outcome of processes relative to their claim. Note that Citizenship and Immigration Canada uses the term temporary resident rather than non-permanent resident.</t>
  </si>
  <si>
    <t>Net temporary emigration: Net temporary emigration represents the variation in the number of temporary emigrants between two dates. Temporary emigration includes Canadian citizens and immigrants living temporarily abroad who have not maintained a usual place of residence in Canada.</t>
  </si>
  <si>
    <t>Note 2: Residual deviation is obtained by distributing the error of closure linearly throughout the intercensal period. The error of closure is defined as the difference between the postcensal population estimates on Census Day and the population enumerated in that census adjusted for census net undercoverage and incompletely enumerated indian reserves.</t>
  </si>
  <si>
    <t>Table 7: Components of Population Change, Canada, 1972-2020</t>
  </si>
  <si>
    <t>Gross Immigrants</t>
  </si>
  <si>
    <t>Gross Emigrants</t>
  </si>
  <si>
    <t>Net Interprovincial Migration</t>
  </si>
  <si>
    <t>Net Migratory Increase</t>
  </si>
  <si>
    <t>A=B+E+K</t>
  </si>
  <si>
    <t>L=E+K</t>
  </si>
  <si>
    <t>M</t>
  </si>
  <si>
    <t>1972-2020*</t>
  </si>
  <si>
    <t>1972-2000**</t>
  </si>
  <si>
    <t>1991-2000***</t>
  </si>
  <si>
    <t>1972-1991</t>
  </si>
  <si>
    <t>1992-2007</t>
  </si>
  <si>
    <t>2008-2020</t>
  </si>
  <si>
    <t>1991-2006</t>
  </si>
  <si>
    <t>Note: Data for the number of net temporary emigrants were not available between 1972 and 1991. Consequently, total population change, net international migration and net migratory increase may not be accurate for years before 1992.</t>
  </si>
  <si>
    <t>*Net temporary emigrants: cumulative change between 1992 and 2020</t>
  </si>
  <si>
    <t>**Net temporary emigrants: cumulative change between 1992 and 2000</t>
  </si>
  <si>
    <t>***Net temporary emigrants: cumulative change between 1992 and 2000</t>
  </si>
  <si>
    <t>Source: Statistics Canada, Table 17-10-0008-01</t>
  </si>
  <si>
    <t>Average Annual Change</t>
  </si>
  <si>
    <t>Source: Statistics Canada, Table 17-10-0014-01</t>
  </si>
  <si>
    <t>Northwest Territories Including Nunavut</t>
  </si>
  <si>
    <t>Total</t>
  </si>
  <si>
    <t>Net Migration</t>
  </si>
  <si>
    <t>Net Immigration</t>
  </si>
  <si>
    <t>Table 10A: International Migration by Sex, New Brunswick, 1971-2019</t>
  </si>
  <si>
    <t>Table 10B: International Migration by Sex, New Brunswick as a Share of Canadian Total, 1971-2019</t>
  </si>
  <si>
    <t>-</t>
  </si>
  <si>
    <t>Table 10: International  Migration by Sex, Canada, 1971-2019</t>
  </si>
  <si>
    <t>2011 to 2016</t>
  </si>
  <si>
    <t>Before 1981</t>
  </si>
  <si>
    <t>1981 to 1990</t>
  </si>
  <si>
    <t>1991 to 2000</t>
  </si>
  <si>
    <t>2006 to 2010</t>
  </si>
  <si>
    <t>   Afghanistan</t>
  </si>
  <si>
    <t>   United States</t>
  </si>
  <si>
    <t xml:space="preserve"> Total</t>
  </si>
  <si>
    <t>   Åland Islands</t>
  </si>
  <si>
    <t>   United Kingdom</t>
  </si>
  <si>
    <t>   China</t>
  </si>
  <si>
    <t>   Albania</t>
  </si>
  <si>
    <t>   Syria</t>
  </si>
  <si>
    <t>   Algeria</t>
  </si>
  <si>
    <t>   Germany</t>
  </si>
  <si>
    <t>   Philippines</t>
  </si>
  <si>
    <t>   American Samoa</t>
  </si>
  <si>
    <t>   Andorra</t>
  </si>
  <si>
    <t>   Angola</t>
  </si>
  <si>
    <t>   Anguilla</t>
  </si>
  <si>
    <t>   Netherlands</t>
  </si>
  <si>
    <t>   France</t>
  </si>
  <si>
    <t>   Antigua and Barbuda</t>
  </si>
  <si>
    <t>   India</t>
  </si>
  <si>
    <t>   Argentina</t>
  </si>
  <si>
    <t>   Iran</t>
  </si>
  <si>
    <t>   Armenia</t>
  </si>
  <si>
    <t>   Viet Nam</t>
  </si>
  <si>
    <t>   Romania</t>
  </si>
  <si>
    <t>   Aruba</t>
  </si>
  <si>
    <t>   Australia</t>
  </si>
  <si>
    <t>   Israel</t>
  </si>
  <si>
    <t>   Austria</t>
  </si>
  <si>
    <t>   Lebanon</t>
  </si>
  <si>
    <t>   Azerbaijan</t>
  </si>
  <si>
    <t>   Bahamas</t>
  </si>
  <si>
    <t>   Ukraine</t>
  </si>
  <si>
    <t>   Bahrain</t>
  </si>
  <si>
    <t>   Russian Federation</t>
  </si>
  <si>
    <t>   Bangladesh</t>
  </si>
  <si>
    <t>   Jordan</t>
  </si>
  <si>
    <t>   Barbados</t>
  </si>
  <si>
    <t>   Pakistan</t>
  </si>
  <si>
    <t>   Belarus</t>
  </si>
  <si>
    <t>   Colombia</t>
  </si>
  <si>
    <t>   Belgium</t>
  </si>
  <si>
    <t>   Italy</t>
  </si>
  <si>
    <t>   Belize</t>
  </si>
  <si>
    <t>   Morocco</t>
  </si>
  <si>
    <t>   Guinea</t>
  </si>
  <si>
    <t>   Benin</t>
  </si>
  <si>
    <t>   Poland</t>
  </si>
  <si>
    <t>   Liberia</t>
  </si>
  <si>
    <t>   Bermuda</t>
  </si>
  <si>
    <t>   Libya</t>
  </si>
  <si>
    <t>   Bhutan</t>
  </si>
  <si>
    <t>   Haiti</t>
  </si>
  <si>
    <t>   Tunisia</t>
  </si>
  <si>
    <t>   South Africa, Republic of</t>
  </si>
  <si>
    <t>   Burundi</t>
  </si>
  <si>
    <t>   Bonaire, Sint Eustatius and Saba</t>
  </si>
  <si>
    <t>   Cameroon</t>
  </si>
  <si>
    <t>   Bosnia and Herzegovina</t>
  </si>
  <si>
    <t>   Mexico</t>
  </si>
  <si>
    <t>   Ethiopia</t>
  </si>
  <si>
    <t>   Botswana</t>
  </si>
  <si>
    <t>   Brazil</t>
  </si>
  <si>
    <t>   Iraq</t>
  </si>
  <si>
    <t>   British Indian Ocean Territory</t>
  </si>
  <si>
    <t>   Cuba</t>
  </si>
  <si>
    <t>   Nepal</t>
  </si>
  <si>
    <t>   Brunei Darussalam</t>
  </si>
  <si>
    <t>   Saudi Arabia</t>
  </si>
  <si>
    <t>   Bulgaria</t>
  </si>
  <si>
    <t>   Portugal</t>
  </si>
  <si>
    <t>   Burkina Faso</t>
  </si>
  <si>
    <t>   Turkey</t>
  </si>
  <si>
    <t>   Burma (Myanmar)</t>
  </si>
  <si>
    <t>   Jamaica</t>
  </si>
  <si>
    <t>   Egypt</t>
  </si>
  <si>
    <t>   Central African Republic</t>
  </si>
  <si>
    <t>   Cabo Verde</t>
  </si>
  <si>
    <t>   Cambodia</t>
  </si>
  <si>
    <t>   Nigeria</t>
  </si>
  <si>
    <t>   Honduras</t>
  </si>
  <si>
    <t>   Cayman Islands</t>
  </si>
  <si>
    <t>   El Salvador</t>
  </si>
  <si>
    <t>   Trinidad and Tobago</t>
  </si>
  <si>
    <t>   Chad</t>
  </si>
  <si>
    <t>   Chile</t>
  </si>
  <si>
    <t>   Eritrea</t>
  </si>
  <si>
    <t>   Christmas Island</t>
  </si>
  <si>
    <t>   Cocos (Keeling) Islands</t>
  </si>
  <si>
    <t>   Hungary</t>
  </si>
  <si>
    <t>   Comoros</t>
  </si>
  <si>
    <t>   Greece</t>
  </si>
  <si>
    <t>   Switzerland</t>
  </si>
  <si>
    <t>   United Arab Emirates</t>
  </si>
  <si>
    <t>   Congo, Republic of the</t>
  </si>
  <si>
    <t>   Cook Islands</t>
  </si>
  <si>
    <t>   Japan</t>
  </si>
  <si>
    <t>   Costa Rica</t>
  </si>
  <si>
    <t>   New Zealand</t>
  </si>
  <si>
    <t>   Jersey</t>
  </si>
  <si>
    <t>   Côte d'Ivoire</t>
  </si>
  <si>
    <t>   Kuwait</t>
  </si>
  <si>
    <t>   Croatia</t>
  </si>
  <si>
    <t>   Madagascar</t>
  </si>
  <si>
    <t>   Guyana</t>
  </si>
  <si>
    <t>   Curaçao</t>
  </si>
  <si>
    <t>   Cyprus</t>
  </si>
  <si>
    <t>   Czech Republic</t>
  </si>
  <si>
    <t>   Zimbabwe</t>
  </si>
  <si>
    <t>   Denmark</t>
  </si>
  <si>
    <t>   Djibouti</t>
  </si>
  <si>
    <t>   Guatemala</t>
  </si>
  <si>
    <t>   Dominica</t>
  </si>
  <si>
    <t>   Spain</t>
  </si>
  <si>
    <t>   Dominican Republic</t>
  </si>
  <si>
    <t>   Taiwan</t>
  </si>
  <si>
    <t>   Thailand</t>
  </si>
  <si>
    <t>   Ecuador</t>
  </si>
  <si>
    <t>   Equatorial Guinea</t>
  </si>
  <si>
    <t>   Peru</t>
  </si>
  <si>
    <t>   Estonia</t>
  </si>
  <si>
    <t>   Uganda</t>
  </si>
  <si>
    <t>   Indonesia</t>
  </si>
  <si>
    <t>   Falkland Islands (Malvinas)</t>
  </si>
  <si>
    <t>   Ghana</t>
  </si>
  <si>
    <t>   Lithuania</t>
  </si>
  <si>
    <t>   Faroe Islands</t>
  </si>
  <si>
    <t>   Kenya</t>
  </si>
  <si>
    <t>   Fiji</t>
  </si>
  <si>
    <t>   Malaysia</t>
  </si>
  <si>
    <t>   Finland</t>
  </si>
  <si>
    <t>   Uzbekistan</t>
  </si>
  <si>
    <t>   French Guiana</t>
  </si>
  <si>
    <t>   French Polynesia</t>
  </si>
  <si>
    <t>   Gabon</t>
  </si>
  <si>
    <t>   Gambia</t>
  </si>
  <si>
    <t>   Georgia</t>
  </si>
  <si>
    <t>   Rwanda</t>
  </si>
  <si>
    <t>   Gibraltar</t>
  </si>
  <si>
    <t>   Greenland</t>
  </si>
  <si>
    <t>   Grenada</t>
  </si>
  <si>
    <t>   Guadeloupe</t>
  </si>
  <si>
    <t>   Guam</t>
  </si>
  <si>
    <t>   Kazakhstan</t>
  </si>
  <si>
    <t>   Guernsey</t>
  </si>
  <si>
    <t>   Senegal</t>
  </si>
  <si>
    <t>   Mali</t>
  </si>
  <si>
    <t>   Guinea-Bissau</t>
  </si>
  <si>
    <t>   Sri Lanka</t>
  </si>
  <si>
    <t>   Malta</t>
  </si>
  <si>
    <t>   Monaco</t>
  </si>
  <si>
    <t>   Niger</t>
  </si>
  <si>
    <t>   Holy See (Vatican City State)</t>
  </si>
  <si>
    <t>   Togo</t>
  </si>
  <si>
    <t>   Papua New Guinea</t>
  </si>
  <si>
    <t>   Puerto Rico</t>
  </si>
  <si>
    <t>   Saint Pierre and Miquelon</t>
  </si>
  <si>
    <t>   Iceland</t>
  </si>
  <si>
    <t>   Somalia</t>
  </si>
  <si>
    <t>   Sweden</t>
  </si>
  <si>
    <t>   Isle of Man</t>
  </si>
  <si>
    <t>   Norway</t>
  </si>
  <si>
    <t>   Sierra Leone</t>
  </si>
  <si>
    <t>   Slovakia</t>
  </si>
  <si>
    <t>   Zambia</t>
  </si>
  <si>
    <t>   Kiribati</t>
  </si>
  <si>
    <t>   Kyrgyzstan</t>
  </si>
  <si>
    <t>   Singapore</t>
  </si>
  <si>
    <t>   Latvia</t>
  </si>
  <si>
    <t>   Lesotho</t>
  </si>
  <si>
    <t>   Liechtenstein</t>
  </si>
  <si>
    <t>   Luxembourg</t>
  </si>
  <si>
    <t>   Malawi</t>
  </si>
  <si>
    <t>   Mauritius</t>
  </si>
  <si>
    <t>   Panama</t>
  </si>
  <si>
    <t>   Maldives</t>
  </si>
  <si>
    <t>   Saint Vincent and the Grenadines</t>
  </si>
  <si>
    <t>   Marshall Islands</t>
  </si>
  <si>
    <t>   Martinique</t>
  </si>
  <si>
    <t>   Mauritania</t>
  </si>
  <si>
    <t>   Mayotte</t>
  </si>
  <si>
    <t>   Micronesia, Federated States of</t>
  </si>
  <si>
    <t>   Mongolia</t>
  </si>
  <si>
    <t>   Montenegro</t>
  </si>
  <si>
    <t>   Montserrat</t>
  </si>
  <si>
    <t>   Nicaragua</t>
  </si>
  <si>
    <t>   Mozambique</t>
  </si>
  <si>
    <t>   Oman</t>
  </si>
  <si>
    <t>   Namibia</t>
  </si>
  <si>
    <t>   Nauru</t>
  </si>
  <si>
    <t>   Paraguay</t>
  </si>
  <si>
    <t>   Saint Kitts and Nevis</t>
  </si>
  <si>
    <t>   Slovenia</t>
  </si>
  <si>
    <t>   New Caledonia</t>
  </si>
  <si>
    <t>   Turks and Caicos Islands</t>
  </si>
  <si>
    <t>   Yemen</t>
  </si>
  <si>
    <t>   Niue</t>
  </si>
  <si>
    <t>   Norfolk Island</t>
  </si>
  <si>
    <t>   Northern Mariana Islands</t>
  </si>
  <si>
    <t>   Palau</t>
  </si>
  <si>
    <t>   Pitcairn</t>
  </si>
  <si>
    <t>   Qatar</t>
  </si>
  <si>
    <t>   Réunion</t>
  </si>
  <si>
    <t>   Saint Barthélemy</t>
  </si>
  <si>
    <t>   Saint Lucia</t>
  </si>
  <si>
    <t>   Saint Martin (French part)</t>
  </si>
  <si>
    <t>   Samoa</t>
  </si>
  <si>
    <t>   San Marino</t>
  </si>
  <si>
    <t>   Sao Tome and Principe</t>
  </si>
  <si>
    <t>   Sark</t>
  </si>
  <si>
    <t>   Seychelles</t>
  </si>
  <si>
    <t>   Sint Maarten (Dutch part)</t>
  </si>
  <si>
    <t>   Solomon Islands</t>
  </si>
  <si>
    <t>   South Georgia and the South Sandwich Islands</t>
  </si>
  <si>
    <t>   South Sudan</t>
  </si>
  <si>
    <t>   Suriname</t>
  </si>
  <si>
    <t>   Svalbard and Jan Mayen</t>
  </si>
  <si>
    <t>   Swaziland</t>
  </si>
  <si>
    <t>   Tajikistan</t>
  </si>
  <si>
    <t>   Timor-Leste</t>
  </si>
  <si>
    <t>   Tokelau</t>
  </si>
  <si>
    <t>   Tonga</t>
  </si>
  <si>
    <t>   Turkmenistan</t>
  </si>
  <si>
    <t>   Tuvalu</t>
  </si>
  <si>
    <t>   United States Minor Outlying Islands</t>
  </si>
  <si>
    <t>   Uruguay</t>
  </si>
  <si>
    <t>   Vanuatu</t>
  </si>
  <si>
    <t>   Virgin Islands, British</t>
  </si>
  <si>
    <t>   Virgin Islands, United States</t>
  </si>
  <si>
    <t>   Wallis and Futuna</t>
  </si>
  <si>
    <t>   Western Sahara</t>
  </si>
  <si>
    <t>Table 11: Immigrant (Foreign-Born) Population by Country of Birth, Canada, 1981-2016</t>
  </si>
  <si>
    <t>Table 11A: Immigrant (Foreign-Born) Population by Country of Birth, New Brunswick, 1981-2016</t>
  </si>
  <si>
    <t>2001 to 2005</t>
  </si>
  <si>
    <t>Total Interprovincial Migration</t>
  </si>
  <si>
    <t>% of Total In-Migrants</t>
  </si>
  <si>
    <t>Total, 1972-2020</t>
  </si>
  <si>
    <t>Source: Statistics Canada, Table 17-10-0022-01</t>
  </si>
  <si>
    <t>% of total</t>
  </si>
  <si>
    <t>Total, 1972-200</t>
  </si>
  <si>
    <t>Table 15: Net Interprovincial Migration to New Brunswick, 1972-2020</t>
  </si>
  <si>
    <t>Westmorland</t>
  </si>
  <si>
    <t>York</t>
  </si>
  <si>
    <t>Gloucester</t>
  </si>
  <si>
    <t>Saint John</t>
  </si>
  <si>
    <t>Kings</t>
  </si>
  <si>
    <t>Northumberland</t>
  </si>
  <si>
    <t>Madawaska</t>
  </si>
  <si>
    <t>Restigouche</t>
  </si>
  <si>
    <t>Kent</t>
  </si>
  <si>
    <t>Albert</t>
  </si>
  <si>
    <t>Sunbury</t>
  </si>
  <si>
    <t>Carleton</t>
  </si>
  <si>
    <t>Charlotte</t>
  </si>
  <si>
    <t>Victoria</t>
  </si>
  <si>
    <t>Queens</t>
  </si>
  <si>
    <t>Note 1: Statistics Canada has rounded the numbers to the nearest multiple of five. Consequently, age groups do not always add up to the total population.</t>
  </si>
  <si>
    <r>
      <t>Note 2: "Census division (CD) is the general term for provincially legislated areas (such as county, </t>
    </r>
    <r>
      <rPr>
        <i/>
        <sz val="11"/>
        <color theme="1"/>
        <rFont val="Times New Roman"/>
        <family val="1"/>
      </rPr>
      <t>municipalité régionale de comté</t>
    </r>
    <r>
      <rPr>
        <sz val="11"/>
        <color theme="1"/>
        <rFont val="Times New Roman"/>
        <family val="1"/>
      </rPr>
      <t> and regional district) or their equivalents. Census divisions are intermediate geographic areas between the province/territory level and the municipality (census subdivision)," Statistics Canada, "Census division: Detailed definition."</t>
    </r>
  </si>
  <si>
    <t>Note 3: Northern New Brunswick includes Gloucester, Restigouche, Madawaska and Victoria. Central New Brunswick includes Northumberland, Queens, Sunbury, York and Carleton. Southern New Brunswick includes Albert, Kings, Saint John and Charlotte. Southeastern New Brunswick includes Kent and Westmorland. For a map of New Brunswick by census division, see https://www150.statcan.gc.ca/n1/pub/89-657-x/2016001/m-c/mc-a2-eng.htm</t>
  </si>
  <si>
    <t>Panel A: New Brunswick</t>
  </si>
  <si>
    <t>2001*</t>
  </si>
  <si>
    <t>2001**</t>
  </si>
  <si>
    <t>Panel B: Westmorland</t>
  </si>
  <si>
    <t>Panel C: York</t>
  </si>
  <si>
    <t>Panel D: Gloucester</t>
  </si>
  <si>
    <t>Panel E: Saint John</t>
  </si>
  <si>
    <t>Panel F: Kings</t>
  </si>
  <si>
    <t>Panel G: Northumberland</t>
  </si>
  <si>
    <t>Panel H: Madawaska</t>
  </si>
  <si>
    <t>Panel I: Restigouche</t>
  </si>
  <si>
    <t>Panel J: Kent</t>
  </si>
  <si>
    <t>Panel K: Albert</t>
  </si>
  <si>
    <t>Panel L: Sunbury</t>
  </si>
  <si>
    <t>Panel M: Carleton</t>
  </si>
  <si>
    <t>Panel N: Charlotte</t>
  </si>
  <si>
    <t>Panel O: Victoria</t>
  </si>
  <si>
    <t>Panel O: Queens</t>
  </si>
  <si>
    <t>*Source: Census Data Tables</t>
  </si>
  <si>
    <t>**Source: Table: 17-10-0139-01</t>
  </si>
  <si>
    <t>2001-2011</t>
  </si>
  <si>
    <t>Southeast</t>
  </si>
  <si>
    <t>North</t>
  </si>
  <si>
    <t>Central</t>
  </si>
  <si>
    <t>South</t>
  </si>
  <si>
    <t>2001 (Census Data Tables)</t>
  </si>
  <si>
    <t>2001 (Table: 17-10-0139-01)</t>
  </si>
  <si>
    <t>CAGR: 1981-2020</t>
  </si>
  <si>
    <t>CAGR: 1981-2001*</t>
  </si>
  <si>
    <t>CAGR: 2001-2020**</t>
  </si>
  <si>
    <t>CAGR: 1981-1991</t>
  </si>
  <si>
    <t>CAGR: 1991-2001*</t>
  </si>
  <si>
    <t>CAGR: 2001-2011</t>
  </si>
  <si>
    <t>CAGR: 2011-2020</t>
  </si>
  <si>
    <t>*Both numbers from Census Data Tables</t>
  </si>
  <si>
    <t>**Both numbers from Table: 17-10-0139-01</t>
  </si>
  <si>
    <t>Net Temporary Emigration</t>
  </si>
  <si>
    <t>Net Intraprovincial Migration</t>
  </si>
  <si>
    <t>Panel A: Cumulative Population Change Between 2002 and 2020</t>
  </si>
  <si>
    <t>A=B+E+K+L</t>
  </si>
  <si>
    <t>B=C-D</t>
  </si>
  <si>
    <t>L</t>
  </si>
  <si>
    <t>Panel B: Cumulative Population Change Between 2002 and 2013</t>
  </si>
  <si>
    <t>Panel C: Cumulative Population Change Between 2014 and 2020</t>
  </si>
  <si>
    <t>Panel A: Average Annual Population Change Between 2002 and 2020</t>
  </si>
  <si>
    <t>Panel B: Average Annual Population Change Between 2002 and 2013</t>
  </si>
  <si>
    <t>Panel C: Average Annual Population Change Between 2014 and 2020</t>
  </si>
  <si>
    <t>Period of Immigration</t>
  </si>
  <si>
    <t>Total population</t>
  </si>
  <si>
    <t>Non-Immigrants (2016)</t>
  </si>
  <si>
    <t>Immigrants (2016)</t>
  </si>
  <si>
    <t>Share of Total Population</t>
  </si>
  <si>
    <t>Before 2001</t>
  </si>
  <si>
    <t>Non-Permanent Residents</t>
  </si>
  <si>
    <t>Immigrants and Non-Permanent Residents</t>
  </si>
  <si>
    <t>Urban</t>
  </si>
  <si>
    <t>Rural</t>
  </si>
  <si>
    <t>Moncton (CMA)</t>
  </si>
  <si>
    <t>Saint John (CMA)</t>
  </si>
  <si>
    <t>Fredericton (CMA)</t>
  </si>
  <si>
    <t>Bathurst (CA)</t>
  </si>
  <si>
    <t>Miramichi (CA)</t>
  </si>
  <si>
    <t>Edmundston (CA)</t>
  </si>
  <si>
    <t>Campbellton (CA), New Brunswick part</t>
  </si>
  <si>
    <t>Area outside CMAs and CAs</t>
  </si>
  <si>
    <t>Share of the Population Living in a CMA or a CA</t>
  </si>
  <si>
    <t>Fredericton (CA)</t>
  </si>
  <si>
    <t>Area Outside CMAs and CAs</t>
  </si>
  <si>
    <t>CAGR: 2001-2020</t>
  </si>
  <si>
    <t>Area Outstide CMAs and CAs</t>
  </si>
  <si>
    <t>Total, CMAs and CAs</t>
  </si>
  <si>
    <t>Note: Each year refers to the population change between July 1 of the preceding year and June 30 of the year in question</t>
  </si>
  <si>
    <t>Total Population</t>
  </si>
  <si>
    <t>Campbellton (CA)</t>
  </si>
  <si>
    <t>Note: Campbellton refers to the part of Campbellton that is located in New Brunswick.</t>
  </si>
  <si>
    <t>'Non-immigrants' includes persons who are Canadian citizens by birth.</t>
  </si>
  <si>
    <t>Immigrants' includes persons who are, or who have ever been, landed immigrants or permanent residents. Such persons have been granted the right to live in Canada permanently by immigration authorities. Immigrants who have obtained Canadian citizenship by naturalization are included in this category. In the 2016 Census of Population, 'Immigrants' includes immigrants who landed in Canada on or prior to May 10, 2016.</t>
  </si>
  <si>
    <t>'Non-permanent residents' includes persons from another country who have a work or study permit or who are refugee claimants, and their family members sharing the same permit and living in Canada with them.</t>
  </si>
  <si>
    <t>Slow Aging</t>
  </si>
  <si>
    <t>Fast-Aging</t>
  </si>
  <si>
    <t>Source: Statistics Canada, Population Projections for Canada (2018 to 2068), Provinces and Territories (2018 to 2043), Section 3, Table 3.4</t>
  </si>
  <si>
    <t>Projected Age Structure, New Brunswick, 2021-2043</t>
  </si>
  <si>
    <t>Table 20A</t>
  </si>
  <si>
    <t>Table 21B</t>
  </si>
  <si>
    <t>Table 23A</t>
  </si>
  <si>
    <t>Table 23B</t>
  </si>
  <si>
    <t>Table 21: Components of Population Change by CMA and by CA, New Brunswick, 2002-2020</t>
  </si>
  <si>
    <t>Table 21A: Cumulative Population Change by Component, New Brunswick CMAs and CAs, 2002-2020</t>
  </si>
  <si>
    <t>Table 21B: Average Annual Population Change by Component, New Brunswick CMAs and CAs, 2002-2020</t>
  </si>
  <si>
    <t>Table 23: Projected Population of Canada, 2021-2043</t>
  </si>
  <si>
    <t>Low-Growth</t>
  </si>
  <si>
    <t>Medium-Growth (M1)</t>
  </si>
  <si>
    <t>Medium-Growth (M2)</t>
  </si>
  <si>
    <t>Medium-Growth (M3)</t>
  </si>
  <si>
    <t>Medium-Growth (M4)</t>
  </si>
  <si>
    <t>Medium-Growth (M5)</t>
  </si>
  <si>
    <t>High-Growth</t>
  </si>
  <si>
    <t>Slow-Aging</t>
  </si>
  <si>
    <t>The base population for these projections is derived from the official preliminary postcensal estimates of the population for Canada, provinces and territories as of July 1, 2018. In all scenarios, the population is projected until 2043 for the provinces and territories, and until 2068 for Canada as a whole. For more detail on the assumptions and scenarios, please refer to the projection report (catalogue 91-520) and the technical report (catalogue 91-620). Because of rounding, counts within tables may differ from the totals.</t>
  </si>
  <si>
    <t>The low-growth scenario contains the following assumptions at the Canada level: the total fertility rate reaches 1.40 children per woman in 2042/2043 and remains constant thereafter; life expectancy at birth reaches 85.6 years for males and 88.8 years for females in 2067/2068; interprovincial migration is based on the trends observed between 1991/1992 and 2016/2017; the immigration rate reaches 0.65% in 2042/2043 and remains constant thereafter; the annual number of non-permanent residents reaches 1,080,910 in 2043 and remains constant thereafter; the net emigration rate reaches 0.18% in 2042/2043 and remains constant thereafter.</t>
  </si>
  <si>
    <t>The medium-growth (M1) scenario contains the following assumptions at the Canada level: the total fertility rate reaches 1.59 children per woman in 2042/2043 and remains constant thereafter; life expectancy at birth reaches 87.0 years for males and 89.0 years for females in 2067/2068; interprovincial migration is based on the trends observed between 1991/1992 and 2016/2017; the immigration rate reaches 0.83% in 2042/2043 and remains constant thereafter; the annual number of non-permanent residents reaches 1,397,060 in 2043 and remains constant thereafter; the net emigration rate reaches 0.15% in 2042/2043 and remains constant thereafter.</t>
  </si>
  <si>
    <t>The medium-growth (M2) scenario contains the following assumptions at the Canada level: the total fertility rate reaches 1.59 children per woman in 2042/2043 and remains constant thereafter; life expectancy at birth reaches 87.0 years for males and 89.0 years for females in 2067/2068; interprovincial migration is based on the trends observed between 1995/1996 and 2010/2011; the immigration rate reaches 0.83% in 2042/2043 and remains constant thereafter; the annual number of non-permanent residents reaches 1,397,060 in 2043 and remains constant thereafter; the net emigration rate reaches 0.15% in 2042/2043 and remains constant thereafter.</t>
  </si>
  <si>
    <t>The medium-growth (M3) scenario contains the following assumptions at the Canada level: the total fertility rate reaches 1.59 children per woman in 2042/2043 and remains constant thereafter; life expectancy at birth reaches 87.0 years for males and 89.0 years for females in 2067/2068; interprovincial migration is based on the trends observed between 2003/2004 and 2008/2009; the immigration rate reaches 0.83% in 2042/2043 and remains constant thereafter; the annual number of non-permanent residents reaches 1,397,060 in 2043 and remains constant thereafter; the net emigration rate reaches 0.15% in 2042/2043 and remains constant thereafter.</t>
  </si>
  <si>
    <t>The medium-growth (M4) scenario contains the following assumptions at the Canada level: the total fertility rate reaches 1.59 children per woman in 2042/2043 and remains constant thereafter; life expectancy at birth reaches 87.0 years for males and 89.0 years for females in 2067/2068; interprovincial migration is based on the trends observed between 2009/2010 and 2016/2017; the immigration rate reaches 0.83% in 2042/2043 and remains constant thereafter; the annual number of non-permanent residents reaches 1,397,060 in 2043 and remains constant thereafter; the net emigration rate reaches 0.15% in 2042/2043 and remains constant thereafter.</t>
  </si>
  <si>
    <t>The medium-growth (M5) scenario contains the following assumptions at the Canada level: the total fertility rate reaches 1.59 children per woman in 2042/2043 and remains constant thereafter; life expectancy at birth reaches 87.0 years for males and 89.0 years for females in 2067/2068; interprovincial migration is based on the trends observed between 2014/2015 and 2016/2017; the immigration rate reaches 0.83% in 2042/2043 and remains constant thereafter; the annual number of non-permanent residents reaches 1,397,060 in 2043 and remains constant thereafter; the net emigration rate reaches 0.15% in 2042/2043 and remains constant thereafter.</t>
  </si>
  <si>
    <t>The high-growth scenario contains the following assumptions at the Canada level: the total fertility rate reaches 1.79 children per woman in 2042/2043 and remains constant thereafter; life expectancy at birth reaches 88.0 years for males and 91.3 years for females in 2067/2068; interprovincial migration is based on the trends observed between 1991/1992 and 2016/2017; the immigration rate reaches 1.08% in 2042/2043 and remains constant thereafter; the annual number of non-permanent residents reaches 1,944,400 in 2043 and remains constant thereafter; the net emigration rate reaches 0.13% in 2042/2043 and remains constant thereafter.</t>
  </si>
  <si>
    <t>The slow-aging scenario contains the following assumptions at the Canada level: the total fertility rate reaches 1.79 children per woman in 2042/2043 and remains constant thereafter; life expectancy at birth reaches 85.6 years for males and 88.8 years for females in 2067/2068; interprovincial migration is based on the trends observed between 1991/1992 and 2016/2017; the immigration rate reaches 1.08% in 2042/2043 and remains constant thereafter; the annual number of non-permanent residents reaches 1,944,400 in 2043 and remains constant thereafter; the net emigration rate reaches 0.13% in 2042/2043 and remains constant thereafter.</t>
  </si>
  <si>
    <t>The fast-aging scenario contains the following assumptions at the Canada level: the total fertility rate reaches 1.40 children per woman in 2042/2043 and remains constant thereafter; life expectancy at birth reaches 88.0 years for males and 91.3 years for females in 2067/2068; interprovincial migration is based on the trends observed between 1991/1992 and 2016/2017; the immigration rate reaches 0.65% in 2042/2043 and remains constant thereafter; the annual number of non-permanent residents reaches 1,080,910 in 2043 and remains constant thereafter; the net emigration rate reaches 0.18% in 2042/2043 and remains constant thereafter.</t>
  </si>
  <si>
    <t>CAGR: 2021-2043</t>
  </si>
  <si>
    <t>CAGR: 2021-2032</t>
  </si>
  <si>
    <t>CAGR: 2032-2043</t>
  </si>
  <si>
    <t>Table 23: Projected Population of New Brunswick, 2021-2043</t>
  </si>
  <si>
    <t>PP Change: 2021-2043</t>
  </si>
  <si>
    <t>PP Change: 2021-2032</t>
  </si>
  <si>
    <t>PP Change: 2032-2043</t>
  </si>
  <si>
    <t>Source: Statistics Canada, Table 17-10-0057-01</t>
  </si>
  <si>
    <t>Seats in the House of Commons</t>
  </si>
  <si>
    <t>Source: Statistics Canada, Table 17-10-0009-01. Population on July 1 (Quarter 3)</t>
  </si>
  <si>
    <t>Table 2A: Births and Deaths, New Brunswick, 1951-2020</t>
  </si>
  <si>
    <t>Absolute Change: 1951-2020</t>
  </si>
  <si>
    <t>Percentage Change: 1951-2020</t>
  </si>
  <si>
    <t>Absolute Change: 1951-2000</t>
  </si>
  <si>
    <t>Absolute Change: 2000-2020</t>
  </si>
  <si>
    <t>Percentage Change: 1951-2000</t>
  </si>
  <si>
    <t>Percentage Change: 2000-2020</t>
  </si>
  <si>
    <t>Absolute Change: 1951-1960</t>
  </si>
  <si>
    <t>Absolute Change: 1960-1970</t>
  </si>
  <si>
    <t>Absolute Change: 1970-1980</t>
  </si>
  <si>
    <t>Absolute Change: 1980-1990</t>
  </si>
  <si>
    <t>Absolute Change: 1990-2000</t>
  </si>
  <si>
    <t>Absolute Change: 2000-2010</t>
  </si>
  <si>
    <t>Absolute Change: 2010-2020</t>
  </si>
  <si>
    <t>Percentage Change: 1951-1960</t>
  </si>
  <si>
    <t>Percentage Change: 1960-1970</t>
  </si>
  <si>
    <t>Percentage Change: 1970-1980</t>
  </si>
  <si>
    <t>Percentage Change: 1980-1990</t>
  </si>
  <si>
    <t>Percentage Change: 1990-2000</t>
  </si>
  <si>
    <t>Percentage Change: 2000-2010</t>
  </si>
  <si>
    <t>Percentage Change: 2010-2020</t>
  </si>
  <si>
    <t>Table 4B: Median and Average Ages in New Brunswick as Proportions of the Median and Average Ages in Canada, 1971-2020</t>
  </si>
  <si>
    <r>
      <t xml:space="preserve">Table 5: Sex Ratio, Canada, 1971-2020 </t>
    </r>
    <r>
      <rPr>
        <sz val="12"/>
        <rFont val="Times New Roman"/>
        <family val="1"/>
      </rPr>
      <t>(Number of males for every 100 females)</t>
    </r>
  </si>
  <si>
    <t>Note: Each year refers to the average taken over a three-year period centered on the year in question.</t>
  </si>
  <si>
    <t>1981-2000</t>
  </si>
  <si>
    <t>2000-2018</t>
  </si>
  <si>
    <t>1981-2018</t>
  </si>
  <si>
    <t>Gap Between Female and Male Life Expectancy</t>
  </si>
  <si>
    <t>Table 7A: Components of Population Change, New Brunswick, 1972-2020</t>
  </si>
  <si>
    <t>Components of Population Change, Canada, 1972-2020</t>
  </si>
  <si>
    <t>Components of Population Change, New Brunswick, 1972-2020</t>
  </si>
  <si>
    <t>Note: Each year refers to the change between July 1 of the previous year and June 30 of the year in question</t>
  </si>
  <si>
    <t>Note 1: Each year refers to the change between July 1 of the previous year and June 30 of the year in question</t>
  </si>
  <si>
    <t>PP Change: 1972-2020</t>
  </si>
  <si>
    <t>PP Change: 1972-2000</t>
  </si>
  <si>
    <t>Total Immigrant Population</t>
  </si>
  <si>
    <t>   Hong Kong</t>
  </si>
  <si>
    <t xml:space="preserve">   South Korea</t>
  </si>
  <si>
    <t>   Serbia</t>
  </si>
  <si>
    <t>   Ireland</t>
  </si>
  <si>
    <t xml:space="preserve">    Democratic Republic of the Congo</t>
  </si>
  <si>
    <t>   Venezuela</t>
  </si>
  <si>
    <t>   Tanzania</t>
  </si>
  <si>
    <t>   Moldova</t>
  </si>
  <si>
    <t>   Laos</t>
  </si>
  <si>
    <t>   Sudan</t>
  </si>
  <si>
    <t>   Other places of birth*</t>
  </si>
  <si>
    <t>   North Korea</t>
  </si>
  <si>
    <t>   Saint Helena</t>
  </si>
  <si>
    <t>* Note: Includes a small number of immigrants who were born in Canada, as well as other places of birth not included elsewhere, such as 'born at sea'.</t>
  </si>
  <si>
    <t>Source: Statistics Canada, Immigration and Ethnocultural Diversity Highlight Tables, 2016 Census</t>
  </si>
  <si>
    <t>   South Korea</t>
  </si>
  <si>
    <t>   Democratic Republic of the Congo</t>
  </si>
  <si>
    <t>   Republic of South Africa</t>
  </si>
  <si>
    <t>   Kosovo</t>
  </si>
  <si>
    <t>   Republic of Macedonia</t>
  </si>
  <si>
    <t>   West Bank and Gaza Strip (Palestine)</t>
  </si>
  <si>
    <t>   Bolivia</t>
  </si>
  <si>
    <t>   Macao</t>
  </si>
  <si>
    <t>   Federated States of Micronesia</t>
  </si>
  <si>
    <t>*Note: Includes a small number of immigrants who were born in Canada, as well as other places of birth not included elsewhere, such as 'born at sea'.</t>
  </si>
  <si>
    <t>Source: Statistics Canada, Table 17-10-0015-01</t>
  </si>
  <si>
    <t>Note: Each year refers to the period from June 30 of the preceding year to July 1 of the year in question.</t>
  </si>
  <si>
    <t>Table 13: In-Migrants to New Brunswick by Province or Territory of Origin, 1972-2020</t>
  </si>
  <si>
    <t>Cumulaitve In-Migrants</t>
  </si>
  <si>
    <t>Cumulative Out-Migrants</t>
  </si>
  <si>
    <t>Cumulative Net Migrants</t>
  </si>
  <si>
    <t>Panel A: Population by Census Division and Age Group, New Brunswick, 1981-2016 (Census years)</t>
  </si>
  <si>
    <t>Panel B: Total Population by Census Division, New Brunswick, 1981-2016 (Census years)</t>
  </si>
  <si>
    <t>Panel A: Population by Census Division and Age Group, New Brunswick, 2001-2020</t>
  </si>
  <si>
    <t>Panel B: Total Population by Census Division, New Brunswick, 2001-2020</t>
  </si>
  <si>
    <t>Panel A: Population by Census Division, New Brunswick, 1981, 1991, 2001, 2011 and 2020</t>
  </si>
  <si>
    <t>Table 16C: Population by Census Division and by Region, New Brunswick, 1981, 1991, 2001, 2011 and 2020</t>
  </si>
  <si>
    <t>Panel B: Population by Region, New Brunswick, 1981, 1991, 2001, 2011 and 2020</t>
  </si>
  <si>
    <t>Table 16D: Population by Census Division, Region and Age Group, 1981, 2001 and 2020</t>
  </si>
  <si>
    <t>Table 16Da: Population by Census Division and Age Group, 1981, 2001 and 2020</t>
  </si>
  <si>
    <t>Table 16Db: Share of Seniors in the Total Population by Region, New Brunswick, 1981, 2001 and 2020</t>
  </si>
  <si>
    <t>Sources: 1981 and 2001: Statistics Canada, Census Data Tables; 2001 and 2020: Statistics Canada, Table 17-10-0139-01</t>
  </si>
  <si>
    <t>Source: Statistics Canada, Table 17-10-0139-01</t>
  </si>
  <si>
    <t>Source: Statistics Canada, Table 17-10-0140-01</t>
  </si>
  <si>
    <t>   Republic of the Congo</t>
  </si>
  <si>
    <t>Note: Starting with the 2016 census, Statistics Canada renamed urban area to population centre. According to the 2016 Census Dictionary, “A population centre (POPCTR) has a population of at least 1,000 and a population density of 400 persons or more per square kilometre, based on population counts from the current Census of Population. All areas outside population centres are classified as rural areas” (Statistics Canada).</t>
  </si>
  <si>
    <t>Panel A: New Brunswick's Population by CMA, CA and Age Group, 2001-2020</t>
  </si>
  <si>
    <t>Panel B: Total Population by CMA and by CA, New Brunswick, 2001-2020</t>
  </si>
  <si>
    <t>Source: Statistics Canada, Table 17-10-0135-01</t>
  </si>
  <si>
    <t>Table 18: Immigrant (Foreign-Born) Population by Census Division, New Brunswick, 2001-2016</t>
  </si>
  <si>
    <t>Table 22: Immigrant (Foreign-Born) Population by CMA and by CA, New Brunswick, 2001-2016</t>
  </si>
  <si>
    <t>Notes (taken from the footnotes of the Statistics Canada source table):</t>
  </si>
  <si>
    <t>Notes (taken from footnotes beneath the Statistics Canada source table):</t>
  </si>
  <si>
    <t>Note: For details on the projection assumptions, see https://www150.statcan.gc.ca/n1/pub/91-520-x/2019001/sect03-nb-eng.htm</t>
  </si>
  <si>
    <t>Table 23C: Projected Population of New Brunswick as a Share of the Projected Population of Canada, 2021-2043</t>
  </si>
  <si>
    <t>Table 25: Projected Average and Median Ages, Canada, 2043</t>
  </si>
  <si>
    <t>Projection Scenario</t>
  </si>
  <si>
    <t>Projected Median Age, Canada, 2043</t>
  </si>
  <si>
    <t>Table 24: Projected Age Structure, Canada, 2021-2043</t>
  </si>
  <si>
    <t>Table 24: Projected Age Structure, New Brunswick, 2021-2043</t>
  </si>
  <si>
    <t>2021-2043</t>
  </si>
  <si>
    <t>2021-2032</t>
  </si>
  <si>
    <t>2032-2043</t>
  </si>
  <si>
    <t>All ages</t>
  </si>
  <si>
    <t>Gross Immigrants to Canada by Age Group, 1972-2020</t>
  </si>
  <si>
    <t>Gross Immigrants to New Brunswick by Age Group, 1972-2020</t>
  </si>
  <si>
    <t>Table 9: Gross Immigrants to Canada by Age Group, 1972-2020</t>
  </si>
  <si>
    <t>Table 9: Gross Immigrants to New Brunswick by Age Group, 1972-2020</t>
  </si>
  <si>
    <t>Source, population: Statistics Canada, Table 17-10-0009. Population on July 1 (Quarter 3)</t>
  </si>
  <si>
    <t>Table 2: Births and Deaths, Canada, 1951-2020</t>
  </si>
  <si>
    <t>Birth and death rates taken per 1,000 persons</t>
  </si>
  <si>
    <t>Source, population: Statistics Canada, Table 17-10-0009-01. Population on July 1 (Quarter 3)</t>
  </si>
  <si>
    <t>Source, births and deaths: Statistics Canada, Table 17-10-0059-01</t>
  </si>
  <si>
    <r>
      <t xml:space="preserve">Table 5A: Sex Ratio, New Brunswick, 1971-2020 </t>
    </r>
    <r>
      <rPr>
        <sz val="12"/>
        <rFont val="Times New Roman"/>
        <family val="1"/>
      </rPr>
      <t>(Number of males for every 100 females)</t>
    </r>
  </si>
  <si>
    <t>Place of Birth</t>
  </si>
  <si>
    <t>In-Migrants</t>
  </si>
  <si>
    <t>Out-Migrants</t>
  </si>
  <si>
    <t>Table 14: Out-Migrants from New Brunswick by Province or Territory of Destination, 1972-2020</t>
  </si>
  <si>
    <t>Source: Statistics Canada, Census Data Tables</t>
  </si>
  <si>
    <t>Source, Population of Canada: Statistics Canada, Table 17-10-0005-01</t>
  </si>
  <si>
    <t>Source, Population of New Brunswick and New Brunswick census divisions: Statistics Canada, Table 17-10-0139-01</t>
  </si>
  <si>
    <t>**Both numbers from Table 17-10-0139-01</t>
  </si>
  <si>
    <t>Source: Statistics Canada. 1981, 1991 and 2001: Census Data Tables; 2001, 2011 and 2020: Table: 17-10-0139-01</t>
  </si>
  <si>
    <t>Note: Each year refers to the population change between June 30 of that year and July 1 of the year preceding it</t>
  </si>
  <si>
    <t>Source: Statistics Canada, Table 17-10-0136-01</t>
  </si>
  <si>
    <t>Source, Statistics Canada, Table 17-10-0136-01</t>
  </si>
  <si>
    <t>Median and Average Ages in New Brunswick as Proportions of the Median and Average Ages in Canada, 1971-2020</t>
  </si>
  <si>
    <t>International Migration by Sex, Canada, 1972-2020</t>
  </si>
  <si>
    <t>International Migration by Sex, New Brunswick, 1972-2020</t>
  </si>
  <si>
    <t>International Migration by Sex, New Brunswick as a Share of Canadian Total, 1972-2020</t>
  </si>
  <si>
    <t>Interprovincial Migration by Sex, Canada, 1972-2020</t>
  </si>
  <si>
    <t>Interprovincial Migration by Sex, New Brunswick, 1972-2020</t>
  </si>
  <si>
    <t>New Brunswick Interprovincial Migration as a Share of Canadian Interprovincial Migration, by Sex, 1972-2020</t>
  </si>
  <si>
    <t>Out-Migrants from New Brunswick by Province or Territory of Destination, 1972-2020</t>
  </si>
  <si>
    <t>Moncton ©</t>
  </si>
  <si>
    <t>Share Living in the City</t>
  </si>
  <si>
    <t>Saint John ©</t>
  </si>
  <si>
    <t>Fredericton ©</t>
  </si>
  <si>
    <t>Bathurst ©</t>
  </si>
  <si>
    <t>Miramichi ©</t>
  </si>
  <si>
    <t>Edmundston ©</t>
  </si>
  <si>
    <t>Campbellton (CA), New Brunswick Part</t>
  </si>
  <si>
    <t>Campbellton ©</t>
  </si>
  <si>
    <t>Source: Statistics Canada. Population of CMAs and CAs: Table 17-10-0135-01; Population of the cities: Table 17-10-0142-01</t>
  </si>
  <si>
    <t>Table 20A: Population of CMAs and CAs Compared to the Population of Cities, New Brunswick, 2001-2020</t>
  </si>
  <si>
    <t>Population of CMAs and CAs Compared to the Population of Cities, New Brunswick, 2001-2020</t>
  </si>
  <si>
    <t>Population by Census Division and by Region, New Brunswick, 1981, 1991, 2001, 2011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</si>
</sst>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1"/>
      <color theme="1"/>
      <name val="Calibri"/>
      <family val="2"/>
      <scheme val="minor"/>
    </font>
    <font>
      <sz val="11"/>
      <name val="Times New Roman"/>
      <family val="1"/>
    </font>
    <font>
      <b/>
      <sz val="12"/>
      <name val="Times New Roman"/>
      <family val="1"/>
    </font>
    <font>
      <sz val="12"/>
      <name val="Times New Roman"/>
      <family val="1"/>
    </font>
    <font>
      <b/>
      <sz val="14"/>
      <name val="Times New Roman"/>
      <family val="1"/>
    </font>
    <font>
      <b/>
      <sz val="12"/>
      <color theme="1"/>
      <name val="Times Roman"/>
    </font>
    <font>
      <sz val="12"/>
      <color theme="1"/>
      <name val="Times Roman"/>
    </font>
    <font>
      <b/>
      <sz val="11"/>
      <color theme="1"/>
      <name val="Times New Roman"/>
      <family val="1"/>
    </font>
    <font>
      <sz val="11"/>
      <color theme="1"/>
      <name val="Times New Roman"/>
      <family val="1"/>
    </font>
    <font>
      <sz val="11"/>
      <color rgb="FFFF0000"/>
      <name val="Times New Roman"/>
      <family val="1"/>
    </font>
    <font>
      <b/>
      <sz val="11"/>
      <color theme="1"/>
      <name val="Times Roman"/>
    </font>
    <font>
      <sz val="11"/>
      <color theme="1"/>
      <name val="Times Roman"/>
    </font>
    <font>
      <sz val="12"/>
      <color rgb="FF000000"/>
      <name val="Times Roman"/>
    </font>
    <font>
      <sz val="11"/>
      <color rgb="FF000000"/>
      <name val="Times New Roman"/>
      <family val="1"/>
    </font>
    <font>
      <sz val="12"/>
      <color theme="1"/>
      <name val="Times New Roman"/>
      <family val="1"/>
    </font>
    <font>
      <sz val="10"/>
      <color theme="1"/>
      <name val="Times New Roman"/>
      <family val="1"/>
    </font>
    <font>
      <i/>
      <sz val="11"/>
      <color theme="1"/>
      <name val="Times New Roman"/>
      <family val="1"/>
    </font>
    <font>
      <sz val="11"/>
      <color theme="4"/>
      <name val="Times New Roman"/>
      <family val="1"/>
    </font>
    <font>
      <b/>
      <sz val="12"/>
      <color theme="1"/>
      <name val="Times New Roman"/>
      <family val="1"/>
    </font>
    <font>
      <sz val="12"/>
      <color rgb="FF000000"/>
      <name val="Times New Roman"/>
      <family val="1"/>
    </font>
    <font>
      <sz val="12"/>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top/>
      <bottom/>
      <diagonal/>
    </border>
    <border>
      <left/>
      <right style="thin">
        <color auto="1"/>
      </right>
      <top/>
      <bottom/>
      <diagonal/>
    </border>
    <border>
      <left/>
      <right style="thin">
        <color theme="1"/>
      </right>
      <top/>
      <bottom/>
      <diagonal/>
    </border>
    <border>
      <left style="thin">
        <color theme="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1">
    <xf numFmtId="0" fontId="0" fillId="0" borderId="0" xfId="0"/>
    <xf numFmtId="0" fontId="1" fillId="0" borderId="0" xfId="0" applyFont="1"/>
    <xf numFmtId="0" fontId="2" fillId="0" borderId="0" xfId="0" applyFont="1"/>
    <xf numFmtId="0" fontId="3" fillId="0" borderId="0" xfId="0" applyFont="1" applyAlignment="1">
      <alignment vertical="top"/>
    </xf>
    <xf numFmtId="0" fontId="3" fillId="0" borderId="0" xfId="0" applyFont="1"/>
    <xf numFmtId="0" fontId="3" fillId="0" borderId="0" xfId="0" applyFont="1" applyAlignment="1">
      <alignment horizontal="left"/>
    </xf>
    <xf numFmtId="3" fontId="1" fillId="0" borderId="0" xfId="0" applyNumberFormat="1" applyFont="1"/>
    <xf numFmtId="3" fontId="3" fillId="0" borderId="0" xfId="0" applyNumberFormat="1" applyFont="1"/>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6" fillId="0" borderId="0" xfId="0" applyFont="1" applyAlignment="1">
      <alignment horizontal="center" wrapText="1"/>
    </xf>
    <xf numFmtId="3" fontId="6" fillId="0" borderId="0" xfId="0" applyNumberFormat="1" applyFont="1" applyAlignment="1">
      <alignment horizontal="center"/>
    </xf>
    <xf numFmtId="2" fontId="6" fillId="0" borderId="0" xfId="0" applyNumberFormat="1" applyFont="1" applyAlignment="1">
      <alignment horizontal="center"/>
    </xf>
    <xf numFmtId="0" fontId="6" fillId="0" borderId="0" xfId="0" applyFont="1" applyAlignment="1">
      <alignment horizontal="right"/>
    </xf>
    <xf numFmtId="165" fontId="6" fillId="0" borderId="0" xfId="0" applyNumberFormat="1" applyFont="1" applyAlignment="1">
      <alignment horizontal="center"/>
    </xf>
    <xf numFmtId="3" fontId="6" fillId="0" borderId="1" xfId="0" applyNumberFormat="1" applyFont="1" applyBorder="1" applyAlignment="1">
      <alignment horizontal="center"/>
    </xf>
    <xf numFmtId="165" fontId="6" fillId="0" borderId="2" xfId="0" applyNumberFormat="1" applyFont="1" applyBorder="1" applyAlignment="1">
      <alignment horizontal="center"/>
    </xf>
    <xf numFmtId="3" fontId="6" fillId="0" borderId="2" xfId="0" applyNumberFormat="1" applyFont="1" applyBorder="1" applyAlignment="1">
      <alignment horizontal="center"/>
    </xf>
    <xf numFmtId="0" fontId="6" fillId="0" borderId="1" xfId="0" applyFont="1" applyBorder="1"/>
    <xf numFmtId="0" fontId="7" fillId="0" borderId="0" xfId="0" applyFont="1"/>
    <xf numFmtId="0" fontId="8" fillId="0" borderId="0" xfId="0" applyFont="1"/>
    <xf numFmtId="0" fontId="8" fillId="0" borderId="0" xfId="0" applyFont="1" applyAlignment="1">
      <alignment horizontal="center"/>
    </xf>
    <xf numFmtId="3" fontId="8" fillId="0" borderId="0" xfId="0" applyNumberFormat="1" applyFont="1" applyAlignment="1">
      <alignment horizontal="center"/>
    </xf>
    <xf numFmtId="165" fontId="8" fillId="0" borderId="0" xfId="0" applyNumberFormat="1" applyFont="1" applyAlignment="1">
      <alignment horizontal="center"/>
    </xf>
    <xf numFmtId="2" fontId="8" fillId="0" borderId="0" xfId="0" applyNumberFormat="1" applyFont="1" applyAlignment="1">
      <alignment horizontal="center"/>
    </xf>
    <xf numFmtId="0" fontId="7" fillId="0" borderId="0" xfId="0" applyFont="1" applyFill="1"/>
    <xf numFmtId="0" fontId="8" fillId="0" borderId="0" xfId="0" applyFont="1" applyFill="1"/>
    <xf numFmtId="0" fontId="8" fillId="0" borderId="0" xfId="0" applyFont="1" applyFill="1" applyAlignment="1">
      <alignment horizontal="center"/>
    </xf>
    <xf numFmtId="3" fontId="8" fillId="0" borderId="0" xfId="0" applyNumberFormat="1" applyFont="1" applyFill="1" applyAlignment="1">
      <alignment horizontal="center"/>
    </xf>
    <xf numFmtId="165" fontId="8" fillId="0" borderId="0" xfId="0" applyNumberFormat="1" applyFont="1" applyFill="1" applyAlignment="1">
      <alignment horizontal="center"/>
    </xf>
    <xf numFmtId="0" fontId="1" fillId="0" borderId="0" xfId="0" applyFont="1" applyFill="1"/>
    <xf numFmtId="3" fontId="1" fillId="0" borderId="0" xfId="0" applyNumberFormat="1" applyFont="1" applyFill="1" applyAlignment="1">
      <alignment horizontal="center"/>
    </xf>
    <xf numFmtId="165" fontId="1" fillId="0" borderId="0" xfId="0" applyNumberFormat="1" applyFont="1" applyFill="1" applyAlignment="1">
      <alignment horizontal="center"/>
    </xf>
    <xf numFmtId="0" fontId="8" fillId="0" borderId="0" xfId="0" applyFont="1" applyBorder="1"/>
    <xf numFmtId="0" fontId="8" fillId="0" borderId="0" xfId="0" applyFont="1" applyFill="1" applyBorder="1"/>
    <xf numFmtId="0" fontId="8" fillId="0" borderId="0" xfId="0" applyFont="1" applyFill="1" applyBorder="1" applyAlignment="1">
      <alignment horizontal="center"/>
    </xf>
    <xf numFmtId="3" fontId="8" fillId="0" borderId="0" xfId="0" applyNumberFormat="1" applyFont="1" applyFill="1" applyBorder="1" applyAlignment="1">
      <alignment horizontal="center"/>
    </xf>
    <xf numFmtId="165" fontId="8" fillId="0" borderId="0" xfId="0" applyNumberFormat="1" applyFont="1" applyFill="1" applyBorder="1" applyAlignment="1">
      <alignment horizontal="center"/>
    </xf>
    <xf numFmtId="0" fontId="1" fillId="0" borderId="0" xfId="0" applyFont="1" applyFill="1" applyBorder="1"/>
    <xf numFmtId="3"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2" fillId="0" borderId="0" xfId="0" applyFont="1" applyFill="1" applyBorder="1"/>
    <xf numFmtId="164" fontId="6" fillId="0" borderId="0" xfId="0" applyNumberFormat="1" applyFont="1" applyAlignment="1">
      <alignment horizontal="center"/>
    </xf>
    <xf numFmtId="0" fontId="6" fillId="0" borderId="0" xfId="0" applyFont="1" applyAlignment="1">
      <alignment wrapText="1"/>
    </xf>
    <xf numFmtId="0" fontId="2" fillId="0" borderId="0" xfId="0" applyFont="1" applyAlignment="1">
      <alignment horizontal="left"/>
    </xf>
    <xf numFmtId="164" fontId="8" fillId="0" borderId="0" xfId="0" applyNumberFormat="1" applyFont="1" applyBorder="1" applyAlignment="1">
      <alignment horizontal="center"/>
    </xf>
    <xf numFmtId="164" fontId="8" fillId="0" borderId="0" xfId="0" applyNumberFormat="1" applyFont="1" applyAlignment="1">
      <alignment horizontal="center"/>
    </xf>
    <xf numFmtId="3" fontId="8" fillId="0" borderId="0" xfId="0" applyNumberFormat="1" applyFont="1" applyAlignment="1">
      <alignment horizontal="center" wrapText="1"/>
    </xf>
    <xf numFmtId="0" fontId="8" fillId="0" borderId="0" xfId="0" applyFont="1" applyAlignment="1">
      <alignment horizontal="center" wrapText="1"/>
    </xf>
    <xf numFmtId="0" fontId="10" fillId="0" borderId="0" xfId="0" applyFont="1" applyFill="1"/>
    <xf numFmtId="0" fontId="11" fillId="0" borderId="0" xfId="0" applyFont="1" applyFill="1"/>
    <xf numFmtId="3" fontId="11" fillId="0" borderId="0" xfId="0" applyNumberFormat="1" applyFont="1" applyFill="1" applyAlignment="1">
      <alignment horizontal="center" wrapText="1"/>
    </xf>
    <xf numFmtId="0" fontId="11" fillId="0" borderId="0" xfId="0" applyFont="1" applyFill="1" applyAlignment="1">
      <alignment horizontal="center" wrapText="1"/>
    </xf>
    <xf numFmtId="3" fontId="11" fillId="0" borderId="0" xfId="0" applyNumberFormat="1" applyFont="1" applyFill="1" applyAlignment="1">
      <alignment horizontal="center"/>
    </xf>
    <xf numFmtId="0" fontId="11" fillId="0" borderId="0" xfId="0" applyFont="1" applyFill="1" applyAlignment="1">
      <alignment horizontal="center"/>
    </xf>
    <xf numFmtId="0" fontId="11" fillId="0" borderId="0" xfId="0" applyFont="1" applyFill="1" applyAlignment="1">
      <alignment vertical="top" wrapText="1"/>
    </xf>
    <xf numFmtId="0" fontId="11" fillId="0" borderId="0" xfId="0" applyFont="1" applyFill="1" applyAlignment="1">
      <alignment wrapText="1"/>
    </xf>
    <xf numFmtId="165" fontId="11" fillId="0" borderId="0" xfId="0" applyNumberFormat="1" applyFont="1" applyFill="1" applyAlignment="1">
      <alignment horizontal="center"/>
    </xf>
    <xf numFmtId="0" fontId="2" fillId="0" borderId="0" xfId="0" applyFont="1" applyAlignment="1">
      <alignment wrapText="1"/>
    </xf>
    <xf numFmtId="0" fontId="2" fillId="0" borderId="0" xfId="0" applyFont="1" applyAlignment="1">
      <alignment vertical="top"/>
    </xf>
    <xf numFmtId="3" fontId="8" fillId="0" borderId="0" xfId="0" applyNumberFormat="1" applyFont="1"/>
    <xf numFmtId="164" fontId="8" fillId="0" borderId="0" xfId="0" applyNumberFormat="1" applyFont="1"/>
    <xf numFmtId="165" fontId="8" fillId="0" borderId="0" xfId="0" applyNumberFormat="1" applyFont="1"/>
    <xf numFmtId="2" fontId="8" fillId="0" borderId="0" xfId="0" applyNumberFormat="1" applyFont="1" applyAlignment="1">
      <alignment horizontal="center" wrapText="1"/>
    </xf>
    <xf numFmtId="0" fontId="12" fillId="0" borderId="0" xfId="0" applyFont="1" applyAlignment="1">
      <alignment horizontal="left"/>
    </xf>
    <xf numFmtId="0" fontId="12" fillId="0" borderId="0" xfId="0" applyFont="1"/>
    <xf numFmtId="0" fontId="6" fillId="0" borderId="1"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3" fontId="6" fillId="0" borderId="3" xfId="0" applyNumberFormat="1" applyFont="1" applyBorder="1" applyAlignment="1">
      <alignment horizontal="center"/>
    </xf>
    <xf numFmtId="0" fontId="6" fillId="0" borderId="4" xfId="0" applyFont="1" applyBorder="1" applyAlignment="1">
      <alignment horizontal="center"/>
    </xf>
    <xf numFmtId="3" fontId="6" fillId="0" borderId="4" xfId="0" applyNumberFormat="1" applyFont="1" applyBorder="1" applyAlignment="1">
      <alignment horizontal="center"/>
    </xf>
    <xf numFmtId="0" fontId="6" fillId="0" borderId="3" xfId="0" applyFont="1" applyBorder="1" applyAlignment="1">
      <alignment horizontal="center"/>
    </xf>
    <xf numFmtId="4" fontId="8" fillId="0" borderId="0" xfId="0" applyNumberFormat="1" applyFont="1" applyAlignment="1">
      <alignment horizontal="center"/>
    </xf>
    <xf numFmtId="4" fontId="6" fillId="0" borderId="0" xfId="0" applyNumberFormat="1" applyFont="1" applyAlignment="1">
      <alignment horizontal="center"/>
    </xf>
    <xf numFmtId="1" fontId="8" fillId="0" borderId="0" xfId="0" applyNumberFormat="1" applyFont="1"/>
    <xf numFmtId="0" fontId="13" fillId="0" borderId="0" xfId="0" applyFont="1"/>
    <xf numFmtId="3" fontId="7" fillId="0" borderId="0" xfId="0" applyNumberFormat="1" applyFont="1"/>
    <xf numFmtId="3" fontId="14" fillId="0" borderId="0" xfId="0" applyNumberFormat="1" applyFont="1"/>
    <xf numFmtId="3" fontId="14" fillId="0" borderId="0" xfId="0" applyNumberFormat="1" applyFont="1" applyAlignment="1">
      <alignment horizontal="center" wrapText="1"/>
    </xf>
    <xf numFmtId="1" fontId="14" fillId="0" borderId="0" xfId="0" applyNumberFormat="1" applyFont="1"/>
    <xf numFmtId="3" fontId="14" fillId="0" borderId="0" xfId="0" applyNumberFormat="1" applyFont="1" applyAlignment="1">
      <alignment horizontal="center"/>
    </xf>
    <xf numFmtId="165" fontId="14" fillId="0" borderId="0" xfId="0" applyNumberFormat="1" applyFont="1" applyAlignment="1">
      <alignment horizontal="center"/>
    </xf>
    <xf numFmtId="3" fontId="14" fillId="0" borderId="0" xfId="0" applyNumberFormat="1" applyFont="1" applyAlignment="1">
      <alignment horizontal="right"/>
    </xf>
    <xf numFmtId="0" fontId="15" fillId="0" borderId="0" xfId="0" applyFont="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3" fontId="8" fillId="0" borderId="1" xfId="0" applyNumberFormat="1" applyFont="1" applyBorder="1" applyAlignment="1">
      <alignment horizontal="center"/>
    </xf>
    <xf numFmtId="165" fontId="8" fillId="0" borderId="2" xfId="0" applyNumberFormat="1" applyFont="1" applyBorder="1" applyAlignment="1">
      <alignment horizontal="center"/>
    </xf>
    <xf numFmtId="3" fontId="13" fillId="0" borderId="1" xfId="0" applyNumberFormat="1" applyFont="1" applyBorder="1" applyAlignment="1">
      <alignment horizontal="center"/>
    </xf>
    <xf numFmtId="3" fontId="13" fillId="2" borderId="0" xfId="0" applyNumberFormat="1" applyFont="1" applyFill="1" applyAlignment="1">
      <alignment horizontal="center" wrapText="1"/>
    </xf>
    <xf numFmtId="165" fontId="13" fillId="2" borderId="0" xfId="0" applyNumberFormat="1" applyFont="1" applyFill="1" applyAlignment="1">
      <alignment horizontal="center" wrapText="1"/>
    </xf>
    <xf numFmtId="3" fontId="1" fillId="0" borderId="0" xfId="0" applyNumberFormat="1" applyFont="1" applyAlignment="1">
      <alignment horizontal="center"/>
    </xf>
    <xf numFmtId="165" fontId="1"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0" fontId="8" fillId="0" borderId="0" xfId="0" applyFont="1" applyAlignment="1">
      <alignment horizontal="left" wrapText="1"/>
    </xf>
    <xf numFmtId="0" fontId="8" fillId="0" borderId="0" xfId="0" applyFont="1" applyAlignment="1">
      <alignment horizontal="left"/>
    </xf>
    <xf numFmtId="2" fontId="8" fillId="0" borderId="0" xfId="0" applyNumberFormat="1" applyFont="1" applyAlignment="1">
      <alignment horizontal="center"/>
    </xf>
    <xf numFmtId="2" fontId="8" fillId="0" borderId="1" xfId="0" applyNumberFormat="1" applyFont="1" applyBorder="1" applyAlignment="1">
      <alignment horizontal="center"/>
    </xf>
    <xf numFmtId="2" fontId="8" fillId="0" borderId="2" xfId="0" applyNumberFormat="1" applyFont="1" applyBorder="1" applyAlignment="1">
      <alignment horizontal="center"/>
    </xf>
    <xf numFmtId="164" fontId="8" fillId="0" borderId="2" xfId="0" applyNumberFormat="1" applyFont="1" applyBorder="1" applyAlignment="1">
      <alignment horizontal="center"/>
    </xf>
    <xf numFmtId="3" fontId="8" fillId="0" borderId="0" xfId="0" applyNumberFormat="1" applyFont="1" applyAlignment="1">
      <alignment horizontal="center"/>
    </xf>
    <xf numFmtId="3" fontId="8" fillId="0" borderId="1" xfId="0" applyNumberFormat="1" applyFont="1" applyBorder="1" applyAlignment="1">
      <alignment horizontal="center"/>
    </xf>
    <xf numFmtId="0" fontId="8" fillId="0" borderId="2" xfId="0" applyFont="1" applyBorder="1"/>
    <xf numFmtId="0" fontId="17" fillId="0" borderId="0" xfId="0" applyFont="1"/>
    <xf numFmtId="3" fontId="8" fillId="0" borderId="2" xfId="0" applyNumberFormat="1" applyFont="1" applyBorder="1" applyAlignment="1">
      <alignment horizontal="center" wrapText="1"/>
    </xf>
    <xf numFmtId="3" fontId="8" fillId="0" borderId="2" xfId="0" applyNumberFormat="1" applyFont="1" applyBorder="1" applyAlignment="1">
      <alignment horizontal="center"/>
    </xf>
    <xf numFmtId="3" fontId="8" fillId="0" borderId="0" xfId="0" applyNumberFormat="1" applyFont="1" applyFill="1" applyAlignment="1">
      <alignment horizontal="center" wrapText="1"/>
    </xf>
    <xf numFmtId="3" fontId="8" fillId="0" borderId="2" xfId="0" applyNumberFormat="1" applyFont="1" applyFill="1" applyBorder="1" applyAlignment="1">
      <alignment horizontal="center" wrapText="1"/>
    </xf>
    <xf numFmtId="3" fontId="8" fillId="0" borderId="1" xfId="0" applyNumberFormat="1" applyFont="1" applyFill="1" applyBorder="1" applyAlignment="1">
      <alignment horizontal="center" wrapText="1"/>
    </xf>
    <xf numFmtId="3" fontId="8" fillId="0" borderId="2" xfId="0" applyNumberFormat="1" applyFont="1" applyFill="1" applyBorder="1" applyAlignment="1">
      <alignment horizontal="center"/>
    </xf>
    <xf numFmtId="3" fontId="8" fillId="0" borderId="1" xfId="0" applyNumberFormat="1" applyFont="1" applyFill="1" applyBorder="1" applyAlignment="1">
      <alignment horizontal="center"/>
    </xf>
    <xf numFmtId="3" fontId="8" fillId="0" borderId="0" xfId="0" applyNumberFormat="1" applyFont="1" applyFill="1"/>
    <xf numFmtId="0" fontId="8" fillId="0" borderId="1" xfId="0" applyFont="1" applyFill="1" applyBorder="1" applyAlignment="1">
      <alignment horizontal="center"/>
    </xf>
    <xf numFmtId="0" fontId="1" fillId="0" borderId="0" xfId="0" applyFont="1" applyAlignment="1">
      <alignment horizontal="center" wrapText="1"/>
    </xf>
    <xf numFmtId="0" fontId="8" fillId="0" borderId="6"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wrapText="1"/>
    </xf>
    <xf numFmtId="0" fontId="0" fillId="0" borderId="6" xfId="0" applyBorder="1" applyAlignment="1">
      <alignment horizontal="center"/>
    </xf>
    <xf numFmtId="0" fontId="8" fillId="0" borderId="6" xfId="0" applyFont="1" applyBorder="1"/>
    <xf numFmtId="0" fontId="8" fillId="0" borderId="2" xfId="0" applyFont="1" applyBorder="1" applyAlignment="1">
      <alignment horizontal="center" wrapText="1"/>
    </xf>
    <xf numFmtId="164" fontId="8" fillId="0" borderId="0" xfId="0" applyNumberFormat="1" applyFont="1" applyAlignment="1">
      <alignment horizontal="center" wrapText="1"/>
    </xf>
    <xf numFmtId="164" fontId="8" fillId="0" borderId="2" xfId="0" applyNumberFormat="1" applyFont="1" applyBorder="1" applyAlignment="1">
      <alignment horizontal="center" wrapText="1"/>
    </xf>
    <xf numFmtId="2" fontId="8" fillId="0" borderId="1" xfId="0" applyNumberFormat="1" applyFont="1" applyBorder="1" applyAlignment="1">
      <alignment horizontal="center" wrapText="1"/>
    </xf>
    <xf numFmtId="0" fontId="8" fillId="0" borderId="1" xfId="0" applyFont="1" applyBorder="1" applyAlignment="1">
      <alignment horizontal="center" wrapText="1"/>
    </xf>
    <xf numFmtId="0" fontId="8" fillId="0" borderId="0" xfId="0" applyFont="1" applyAlignment="1">
      <alignment wrapText="1"/>
    </xf>
    <xf numFmtId="164" fontId="7" fillId="0" borderId="0" xfId="0" applyNumberFormat="1" applyFont="1"/>
    <xf numFmtId="164" fontId="9" fillId="0" borderId="0" xfId="0" applyNumberFormat="1" applyFont="1"/>
    <xf numFmtId="164" fontId="8" fillId="0" borderId="0" xfId="0" applyNumberFormat="1" applyFont="1" applyAlignment="1">
      <alignment wrapText="1"/>
    </xf>
    <xf numFmtId="165" fontId="8" fillId="0" borderId="0" xfId="0" applyNumberFormat="1" applyFont="1" applyAlignment="1">
      <alignment horizontal="center" wrapText="1"/>
    </xf>
    <xf numFmtId="164" fontId="1" fillId="0" borderId="0" xfId="0" applyNumberFormat="1"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8" fillId="0" borderId="0" xfId="0" applyFont="1" applyFill="1" applyAlignment="1">
      <alignment horizontal="center"/>
    </xf>
    <xf numFmtId="0" fontId="6" fillId="0" borderId="0" xfId="0" applyFont="1" applyAlignment="1">
      <alignment horizontal="center" wrapText="1"/>
    </xf>
    <xf numFmtId="0" fontId="8" fillId="0" borderId="0" xfId="0" applyFont="1" applyAlignment="1">
      <alignment horizontal="center"/>
    </xf>
    <xf numFmtId="0" fontId="6" fillId="0" borderId="3" xfId="0" applyFont="1" applyBorder="1" applyAlignment="1">
      <alignment horizontal="center" wrapText="1"/>
    </xf>
    <xf numFmtId="0" fontId="6" fillId="0" borderId="4" xfId="0"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3" fontId="8" fillId="0" borderId="0" xfId="0" applyNumberFormat="1" applyFont="1" applyAlignment="1">
      <alignment horizontal="center"/>
    </xf>
    <xf numFmtId="3" fontId="8" fillId="0" borderId="1" xfId="0" applyNumberFormat="1" applyFont="1" applyBorder="1" applyAlignment="1">
      <alignment horizontal="center"/>
    </xf>
    <xf numFmtId="2" fontId="8" fillId="0" borderId="1" xfId="0" applyNumberFormat="1" applyFont="1" applyBorder="1" applyAlignment="1">
      <alignment horizontal="center"/>
    </xf>
    <xf numFmtId="2" fontId="8" fillId="0" borderId="0" xfId="0" applyNumberFormat="1" applyFont="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xf>
    <xf numFmtId="0" fontId="1" fillId="0" borderId="0" xfId="0" applyFont="1" applyAlignment="1">
      <alignment horizontal="center"/>
    </xf>
    <xf numFmtId="0" fontId="8" fillId="0" borderId="0" xfId="0" applyFont="1" applyBorder="1" applyAlignment="1">
      <alignment horizontal="center"/>
    </xf>
    <xf numFmtId="0" fontId="8" fillId="0" borderId="0" xfId="0" applyFont="1" applyBorder="1" applyAlignment="1">
      <alignment horizontal="center" wrapText="1"/>
    </xf>
    <xf numFmtId="3" fontId="8" fillId="0" borderId="0" xfId="0" applyNumberFormat="1" applyFont="1" applyBorder="1" applyAlignment="1">
      <alignment horizontal="center"/>
    </xf>
    <xf numFmtId="2" fontId="8" fillId="0" borderId="0" xfId="0" applyNumberFormat="1" applyFont="1" applyBorder="1" applyAlignment="1">
      <alignment horizontal="center"/>
    </xf>
    <xf numFmtId="0" fontId="2" fillId="0" borderId="0" xfId="0" applyFont="1" applyBorder="1"/>
    <xf numFmtId="0" fontId="0" fillId="0" borderId="0" xfId="0" applyBorder="1"/>
    <xf numFmtId="0" fontId="3" fillId="0" borderId="0" xfId="0" applyFont="1" applyAlignment="1"/>
    <xf numFmtId="0" fontId="2" fillId="0" borderId="0" xfId="0" applyFont="1" applyAlignment="1"/>
    <xf numFmtId="0" fontId="18" fillId="0" borderId="0" xfId="0" applyFont="1"/>
    <xf numFmtId="0" fontId="14" fillId="0" borderId="0" xfId="0" applyFont="1"/>
    <xf numFmtId="0" fontId="14" fillId="0" borderId="0" xfId="0" applyFont="1" applyAlignment="1">
      <alignment horizontal="center"/>
    </xf>
    <xf numFmtId="0" fontId="14" fillId="0" borderId="0" xfId="0" applyFont="1" applyAlignment="1">
      <alignment horizontal="center" wrapText="1"/>
    </xf>
    <xf numFmtId="0" fontId="14" fillId="0" borderId="0" xfId="0" applyFont="1" applyAlignment="1">
      <alignment horizontal="right"/>
    </xf>
    <xf numFmtId="2" fontId="14" fillId="0" borderId="0" xfId="0" applyNumberFormat="1" applyFont="1" applyAlignment="1">
      <alignment horizontal="center"/>
    </xf>
    <xf numFmtId="2" fontId="14" fillId="0" borderId="0" xfId="0" applyNumberFormat="1" applyFont="1"/>
    <xf numFmtId="0" fontId="5" fillId="0" borderId="0" xfId="0" applyFont="1" applyFill="1"/>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center" wrapText="1"/>
    </xf>
    <xf numFmtId="3" fontId="6" fillId="0" borderId="0" xfId="0" applyNumberFormat="1" applyFont="1" applyFill="1" applyAlignment="1">
      <alignment horizontal="center"/>
    </xf>
    <xf numFmtId="3" fontId="6" fillId="0" borderId="0" xfId="0" applyNumberFormat="1" applyFont="1" applyFill="1"/>
    <xf numFmtId="2" fontId="6" fillId="0" borderId="0" xfId="0" applyNumberFormat="1" applyFont="1" applyFill="1" applyAlignment="1">
      <alignment horizontal="center"/>
    </xf>
    <xf numFmtId="165" fontId="6" fillId="0" borderId="0" xfId="0" applyNumberFormat="1" applyFont="1" applyFill="1" applyAlignment="1">
      <alignment horizontal="center"/>
    </xf>
    <xf numFmtId="0" fontId="6" fillId="0" borderId="0" xfId="0" applyFont="1" applyFill="1" applyAlignment="1">
      <alignment horizontal="left"/>
    </xf>
    <xf numFmtId="0" fontId="6" fillId="0" borderId="0" xfId="0" applyFont="1" applyFill="1" applyAlignment="1">
      <alignment horizontal="right"/>
    </xf>
    <xf numFmtId="3" fontId="6" fillId="0" borderId="0" xfId="0" applyNumberFormat="1" applyFont="1" applyBorder="1" applyAlignment="1">
      <alignment horizontal="center"/>
    </xf>
    <xf numFmtId="165" fontId="6" fillId="0" borderId="0" xfId="0" applyNumberFormat="1" applyFont="1" applyBorder="1" applyAlignment="1">
      <alignment horizontal="center"/>
    </xf>
    <xf numFmtId="0" fontId="6" fillId="0" borderId="0" xfId="0" applyFont="1" applyBorder="1" applyAlignment="1">
      <alignment horizontal="center"/>
    </xf>
    <xf numFmtId="165" fontId="6" fillId="0" borderId="1" xfId="0" applyNumberFormat="1" applyFont="1" applyBorder="1" applyAlignment="1">
      <alignment horizontal="center"/>
    </xf>
    <xf numFmtId="0" fontId="6" fillId="0" borderId="0" xfId="0" applyFont="1" applyBorder="1"/>
    <xf numFmtId="0" fontId="6" fillId="0" borderId="2" xfId="0" applyFont="1" applyBorder="1"/>
    <xf numFmtId="165" fontId="8" fillId="0" borderId="0" xfId="0" applyNumberFormat="1" applyFont="1" applyBorder="1" applyAlignment="1">
      <alignment horizontal="center"/>
    </xf>
    <xf numFmtId="0" fontId="8" fillId="0" borderId="1" xfId="0" applyFont="1" applyBorder="1"/>
    <xf numFmtId="0" fontId="6" fillId="0" borderId="0" xfId="0" applyFont="1" applyAlignment="1"/>
    <xf numFmtId="0" fontId="19" fillId="0" borderId="0" xfId="0" applyFont="1"/>
    <xf numFmtId="0" fontId="19" fillId="0" borderId="0" xfId="0" applyFont="1" applyAlignment="1">
      <alignment horizontal="center" wrapText="1"/>
    </xf>
    <xf numFmtId="0" fontId="19" fillId="0" borderId="0" xfId="0" applyFont="1" applyAlignment="1">
      <alignment horizontal="center"/>
    </xf>
    <xf numFmtId="2" fontId="19" fillId="0" borderId="0" xfId="0" applyNumberFormat="1" applyFont="1" applyAlignment="1">
      <alignment horizontal="center"/>
    </xf>
    <xf numFmtId="0" fontId="19" fillId="0" borderId="0" xfId="0" applyFont="1" applyAlignment="1">
      <alignment horizontal="left"/>
    </xf>
    <xf numFmtId="3" fontId="14" fillId="0" borderId="0" xfId="0" applyNumberFormat="1" applyFont="1" applyAlignment="1">
      <alignment wrapText="1"/>
    </xf>
    <xf numFmtId="165" fontId="8" fillId="0" borderId="0" xfId="0" applyNumberFormat="1" applyFont="1" applyFill="1"/>
    <xf numFmtId="164" fontId="8" fillId="0" borderId="0" xfId="0" applyNumberFormat="1" applyFont="1" applyFill="1"/>
    <xf numFmtId="0" fontId="8" fillId="0" borderId="0" xfId="0" applyFont="1" applyFill="1" applyAlignment="1">
      <alignment horizontal="left"/>
    </xf>
    <xf numFmtId="0" fontId="8" fillId="0" borderId="0" xfId="0" applyFont="1" applyFill="1" applyAlignment="1">
      <alignment wrapText="1"/>
    </xf>
    <xf numFmtId="164" fontId="8" fillId="0" borderId="0" xfId="0" applyNumberFormat="1" applyFont="1" applyFill="1" applyAlignment="1">
      <alignment horizontal="center"/>
    </xf>
    <xf numFmtId="0" fontId="8" fillId="0" borderId="0" xfId="0" applyFont="1" applyFill="1" applyAlignment="1">
      <alignment horizontal="center" wrapText="1"/>
    </xf>
    <xf numFmtId="0" fontId="9" fillId="0" borderId="0" xfId="0" applyFont="1" applyFill="1"/>
    <xf numFmtId="3" fontId="1" fillId="0" borderId="0" xfId="0" applyNumberFormat="1" applyFont="1" applyFill="1"/>
    <xf numFmtId="0" fontId="1" fillId="0" borderId="0" xfId="0" applyFont="1" applyFill="1" applyAlignment="1">
      <alignment horizontal="center" wrapText="1"/>
    </xf>
    <xf numFmtId="164" fontId="8" fillId="0" borderId="2" xfId="0" applyNumberFormat="1" applyFont="1" applyFill="1" applyBorder="1" applyAlignment="1">
      <alignment horizontal="center"/>
    </xf>
    <xf numFmtId="3" fontId="8" fillId="0" borderId="1" xfId="0" applyNumberFormat="1" applyFont="1" applyFill="1" applyBorder="1"/>
    <xf numFmtId="164" fontId="8" fillId="0" borderId="2" xfId="0" applyNumberFormat="1" applyFont="1" applyFill="1" applyBorder="1"/>
    <xf numFmtId="164" fontId="7" fillId="0" borderId="0" xfId="0" applyNumberFormat="1"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4" fontId="1" fillId="0" borderId="0" xfId="0" applyNumberFormat="1" applyFont="1" applyAlignment="1">
      <alignment horizontal="center"/>
    </xf>
    <xf numFmtId="4" fontId="1" fillId="0" borderId="1" xfId="0" applyNumberFormat="1" applyFont="1" applyBorder="1" applyAlignment="1">
      <alignment horizontal="center"/>
    </xf>
    <xf numFmtId="164" fontId="1" fillId="0" borderId="2" xfId="0" applyNumberFormat="1" applyFont="1" applyBorder="1" applyAlignment="1">
      <alignment horizontal="center"/>
    </xf>
    <xf numFmtId="3" fontId="1" fillId="0" borderId="1" xfId="0" applyNumberFormat="1" applyFont="1" applyBorder="1" applyAlignment="1">
      <alignment horizontal="center"/>
    </xf>
    <xf numFmtId="3" fontId="1" fillId="0" borderId="0" xfId="0" applyNumberFormat="1" applyFont="1" applyBorder="1" applyAlignment="1">
      <alignment horizontal="center"/>
    </xf>
    <xf numFmtId="2" fontId="1" fillId="0" borderId="0" xfId="0" applyNumberFormat="1" applyFont="1" applyAlignment="1">
      <alignment horizontal="center"/>
    </xf>
    <xf numFmtId="165" fontId="1" fillId="0" borderId="2" xfId="0" applyNumberFormat="1" applyFont="1" applyBorder="1" applyAlignment="1">
      <alignment horizontal="center"/>
    </xf>
    <xf numFmtId="0" fontId="20" fillId="0" borderId="0" xfId="0" applyFont="1"/>
    <xf numFmtId="4" fontId="8" fillId="0" borderId="0" xfId="0" applyNumberFormat="1" applyFont="1"/>
    <xf numFmtId="0" fontId="8" fillId="0" borderId="0" xfId="0" applyFont="1" applyAlignment="1">
      <alignment horizontal="center"/>
    </xf>
    <xf numFmtId="3" fontId="8" fillId="0" borderId="0" xfId="0" applyNumberFormat="1" applyFont="1" applyAlignment="1">
      <alignment horizontal="center"/>
    </xf>
    <xf numFmtId="164" fontId="3" fillId="0" borderId="0" xfId="0" applyNumberFormat="1" applyFont="1" applyAlignment="1">
      <alignment horizontal="left" wrapText="1"/>
    </xf>
    <xf numFmtId="0" fontId="3" fillId="0" borderId="0" xfId="0" applyFont="1" applyAlignment="1">
      <alignment horizontal="left" wrapText="1"/>
    </xf>
    <xf numFmtId="0" fontId="6" fillId="0" borderId="1" xfId="0" applyFont="1" applyBorder="1" applyAlignment="1">
      <alignment horizontal="center"/>
    </xf>
    <xf numFmtId="0" fontId="6" fillId="0" borderId="0"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0" fontId="8" fillId="0" borderId="0" xfId="0" applyFont="1" applyFill="1" applyBorder="1" applyAlignment="1">
      <alignment horizontal="center"/>
    </xf>
    <xf numFmtId="0" fontId="8" fillId="0" borderId="0" xfId="0" applyFont="1" applyAlignment="1">
      <alignment horizontal="left" wrapText="1"/>
    </xf>
    <xf numFmtId="3" fontId="8" fillId="0" borderId="0" xfId="0" applyNumberFormat="1" applyFont="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wrapText="1"/>
    </xf>
    <xf numFmtId="0" fontId="6" fillId="0" borderId="0" xfId="0" applyFont="1" applyAlignment="1">
      <alignment horizontal="center" wrapText="1"/>
    </xf>
    <xf numFmtId="0" fontId="6" fillId="0" borderId="3" xfId="0" applyFont="1" applyBorder="1" applyAlignment="1">
      <alignment horizontal="center" wrapText="1"/>
    </xf>
    <xf numFmtId="0" fontId="19" fillId="0" borderId="0" xfId="0" applyFont="1" applyAlignment="1">
      <alignment horizontal="center" wrapText="1"/>
    </xf>
    <xf numFmtId="3" fontId="14" fillId="0" borderId="0" xfId="0" applyNumberFormat="1" applyFont="1" applyAlignment="1">
      <alignment horizontal="center"/>
    </xf>
    <xf numFmtId="3" fontId="8" fillId="0" borderId="1" xfId="0" applyNumberFormat="1" applyFont="1" applyBorder="1" applyAlignment="1">
      <alignment horizontal="center"/>
    </xf>
    <xf numFmtId="2" fontId="8" fillId="0" borderId="1" xfId="0" applyNumberFormat="1" applyFont="1" applyBorder="1" applyAlignment="1">
      <alignment horizontal="center"/>
    </xf>
    <xf numFmtId="2" fontId="8" fillId="0" borderId="0" xfId="0" applyNumberFormat="1" applyFont="1" applyAlignment="1">
      <alignment horizontal="center"/>
    </xf>
    <xf numFmtId="2" fontId="8" fillId="0" borderId="2" xfId="0" applyNumberFormat="1" applyFont="1" applyBorder="1" applyAlignment="1">
      <alignment horizontal="center"/>
    </xf>
    <xf numFmtId="0" fontId="8" fillId="0" borderId="0" xfId="0" applyFont="1" applyFill="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0" xfId="0" applyFont="1" applyFill="1" applyAlignment="1">
      <alignment wrapText="1"/>
    </xf>
    <xf numFmtId="3" fontId="8" fillId="0" borderId="1" xfId="0" applyNumberFormat="1" applyFont="1" applyBorder="1" applyAlignment="1">
      <alignment horizontal="center" wrapText="1"/>
    </xf>
    <xf numFmtId="3" fontId="8" fillId="0" borderId="0" xfId="0" applyNumberFormat="1" applyFont="1" applyAlignment="1">
      <alignment horizontal="center" wrapText="1"/>
    </xf>
    <xf numFmtId="0" fontId="1" fillId="0" borderId="0" xfId="0" applyFont="1" applyAlignment="1">
      <alignment horizontal="center"/>
    </xf>
    <xf numFmtId="0" fontId="3" fillId="0" borderId="0" xfId="0" quotePrefix="1" applyFont="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CA"/>
              <a:t>1972-2020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'[1]In-migrants'!$S$5:$S$17</c:f>
              <c:strCache>
                <c:ptCount val="13"/>
                <c:pt idx="0">
                  <c:v>Ontario</c:v>
                </c:pt>
                <c:pt idx="1">
                  <c:v>Nova Scotia</c:v>
                </c:pt>
                <c:pt idx="2">
                  <c:v>Quebec</c:v>
                </c:pt>
                <c:pt idx="3">
                  <c:v>Alberta</c:v>
                </c:pt>
                <c:pt idx="4">
                  <c:v>British Columbia</c:v>
                </c:pt>
                <c:pt idx="5">
                  <c:v>Newfoundland and Labrador</c:v>
                </c:pt>
                <c:pt idx="6">
                  <c:v>Prince Edward Island</c:v>
                </c:pt>
                <c:pt idx="7">
                  <c:v>Manitoba</c:v>
                </c:pt>
                <c:pt idx="8">
                  <c:v>Saskatchewan</c:v>
                </c:pt>
                <c:pt idx="9">
                  <c:v>Northwest Territories</c:v>
                </c:pt>
                <c:pt idx="10">
                  <c:v>Northwest Territories including Nunavut</c:v>
                </c:pt>
                <c:pt idx="11">
                  <c:v>Yukon</c:v>
                </c:pt>
                <c:pt idx="12">
                  <c:v>Nunavut</c:v>
                </c:pt>
              </c:strCache>
            </c:strRef>
          </c:cat>
          <c:val>
            <c:numRef>
              <c:f>'[1]In-migrants'!$T$5:$T$17</c:f>
              <c:numCache>
                <c:formatCode>General</c:formatCode>
                <c:ptCount val="13"/>
                <c:pt idx="0">
                  <c:v>209389</c:v>
                </c:pt>
                <c:pt idx="1">
                  <c:v>122505</c:v>
                </c:pt>
                <c:pt idx="2">
                  <c:v>110769</c:v>
                </c:pt>
                <c:pt idx="3">
                  <c:v>67195</c:v>
                </c:pt>
                <c:pt idx="4">
                  <c:v>34985</c:v>
                </c:pt>
                <c:pt idx="5">
                  <c:v>31122</c:v>
                </c:pt>
                <c:pt idx="6">
                  <c:v>21767</c:v>
                </c:pt>
                <c:pt idx="7">
                  <c:v>15724</c:v>
                </c:pt>
                <c:pt idx="8">
                  <c:v>8919</c:v>
                </c:pt>
                <c:pt idx="9">
                  <c:v>1360</c:v>
                </c:pt>
                <c:pt idx="10">
                  <c:v>1214</c:v>
                </c:pt>
                <c:pt idx="11">
                  <c:v>1036</c:v>
                </c:pt>
                <c:pt idx="12">
                  <c:v>991</c:v>
                </c:pt>
              </c:numCache>
            </c:numRef>
          </c:val>
          <c:extLst>
            <c:ext xmlns:c16="http://schemas.microsoft.com/office/drawing/2014/chart" uri="{C3380CC4-5D6E-409C-BE32-E72D297353CC}">
              <c16:uniqueId val="{00000000-4C92-4259-B0FB-B247FE6ADC2F}"/>
            </c:ext>
          </c:extLst>
        </c:ser>
        <c:dLbls>
          <c:showLegendKey val="0"/>
          <c:showVal val="0"/>
          <c:showCatName val="0"/>
          <c:showSerName val="0"/>
          <c:showPercent val="0"/>
          <c:showBubbleSize val="0"/>
        </c:dLbls>
        <c:gapWidth val="219"/>
        <c:overlap val="-27"/>
        <c:axId val="717851408"/>
        <c:axId val="717847144"/>
      </c:barChart>
      <c:catAx>
        <c:axId val="71785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7847144"/>
        <c:crosses val="autoZero"/>
        <c:auto val="1"/>
        <c:lblAlgn val="ctr"/>
        <c:lblOffset val="100"/>
        <c:noMultiLvlLbl val="0"/>
      </c:catAx>
      <c:valAx>
        <c:axId val="717847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CA" b="1"/>
                  <a:t>Number of Persons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1785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[2]T13!$S$5:$S$15</c:f>
              <c:strCache>
                <c:ptCount val="11"/>
                <c:pt idx="0">
                  <c:v>Ontario</c:v>
                </c:pt>
                <c:pt idx="1">
                  <c:v>Nova Scotia</c:v>
                </c:pt>
                <c:pt idx="2">
                  <c:v>Quebec</c:v>
                </c:pt>
                <c:pt idx="3">
                  <c:v>Alberta</c:v>
                </c:pt>
                <c:pt idx="4">
                  <c:v>British Columbia</c:v>
                </c:pt>
                <c:pt idx="5">
                  <c:v>Newfoundland and Labrador</c:v>
                </c:pt>
                <c:pt idx="6">
                  <c:v>Prince Edward Island</c:v>
                </c:pt>
                <c:pt idx="7">
                  <c:v>Manitoba</c:v>
                </c:pt>
                <c:pt idx="8">
                  <c:v>Saskatchewan</c:v>
                </c:pt>
                <c:pt idx="9">
                  <c:v>Northwest Territories Including Nunavut</c:v>
                </c:pt>
                <c:pt idx="10">
                  <c:v>Yukon</c:v>
                </c:pt>
              </c:strCache>
            </c:strRef>
          </c:cat>
          <c:val>
            <c:numRef>
              <c:f>[2]T13!$T$5:$T$15</c:f>
              <c:numCache>
                <c:formatCode>General</c:formatCode>
                <c:ptCount val="11"/>
                <c:pt idx="0">
                  <c:v>209389</c:v>
                </c:pt>
                <c:pt idx="1">
                  <c:v>122505</c:v>
                </c:pt>
                <c:pt idx="2">
                  <c:v>110769</c:v>
                </c:pt>
                <c:pt idx="3">
                  <c:v>67195</c:v>
                </c:pt>
                <c:pt idx="4">
                  <c:v>34985</c:v>
                </c:pt>
                <c:pt idx="5">
                  <c:v>31122</c:v>
                </c:pt>
                <c:pt idx="6">
                  <c:v>21767</c:v>
                </c:pt>
                <c:pt idx="7">
                  <c:v>15724</c:v>
                </c:pt>
                <c:pt idx="8">
                  <c:v>8919</c:v>
                </c:pt>
                <c:pt idx="9">
                  <c:v>3565</c:v>
                </c:pt>
                <c:pt idx="10">
                  <c:v>1036</c:v>
                </c:pt>
              </c:numCache>
            </c:numRef>
          </c:val>
          <c:extLst>
            <c:ext xmlns:c16="http://schemas.microsoft.com/office/drawing/2014/chart" uri="{C3380CC4-5D6E-409C-BE32-E72D297353CC}">
              <c16:uniqueId val="{00000000-D9FE-403F-B470-41DC8AB55E08}"/>
            </c:ext>
          </c:extLst>
        </c:ser>
        <c:dLbls>
          <c:showLegendKey val="0"/>
          <c:showVal val="0"/>
          <c:showCatName val="0"/>
          <c:showSerName val="0"/>
          <c:showPercent val="0"/>
          <c:showBubbleSize val="0"/>
        </c:dLbls>
        <c:gapWidth val="219"/>
        <c:overlap val="-27"/>
        <c:axId val="449878232"/>
        <c:axId val="449880528"/>
      </c:barChart>
      <c:catAx>
        <c:axId val="44987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49880528"/>
        <c:crosses val="autoZero"/>
        <c:auto val="1"/>
        <c:lblAlgn val="ctr"/>
        <c:lblOffset val="100"/>
        <c:noMultiLvlLbl val="0"/>
      </c:catAx>
      <c:valAx>
        <c:axId val="449880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CA" b="1"/>
                  <a:t>Number of Persons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49878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CA"/>
              <a:t>1972-2020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'[1]Out-migrants'!$Q$5:$Q$17</c:f>
              <c:strCache>
                <c:ptCount val="13"/>
                <c:pt idx="0">
                  <c:v>Ontario</c:v>
                </c:pt>
                <c:pt idx="1">
                  <c:v>Nova Scotia</c:v>
                </c:pt>
                <c:pt idx="2">
                  <c:v>Quebec</c:v>
                </c:pt>
                <c:pt idx="3">
                  <c:v>Alberta</c:v>
                </c:pt>
                <c:pt idx="4">
                  <c:v>British Columbia</c:v>
                </c:pt>
                <c:pt idx="5">
                  <c:v>Newfoundland and Labrador</c:v>
                </c:pt>
                <c:pt idx="6">
                  <c:v>Prince Edward Island</c:v>
                </c:pt>
                <c:pt idx="7">
                  <c:v>Manitoba</c:v>
                </c:pt>
                <c:pt idx="8">
                  <c:v>Saskatchewan</c:v>
                </c:pt>
                <c:pt idx="9">
                  <c:v>Northwest Territories</c:v>
                </c:pt>
                <c:pt idx="10">
                  <c:v>Northwest Territories Including Nunavut</c:v>
                </c:pt>
                <c:pt idx="11">
                  <c:v>Nunavut</c:v>
                </c:pt>
                <c:pt idx="12">
                  <c:v>Yukon</c:v>
                </c:pt>
              </c:strCache>
            </c:strRef>
          </c:cat>
          <c:val>
            <c:numRef>
              <c:f>'[1]Out-migrants'!$R$5:$R$17</c:f>
              <c:numCache>
                <c:formatCode>General</c:formatCode>
                <c:ptCount val="13"/>
                <c:pt idx="0">
                  <c:v>208638</c:v>
                </c:pt>
                <c:pt idx="1">
                  <c:v>128603</c:v>
                </c:pt>
                <c:pt idx="2">
                  <c:v>100195</c:v>
                </c:pt>
                <c:pt idx="3">
                  <c:v>99744</c:v>
                </c:pt>
                <c:pt idx="4">
                  <c:v>43390</c:v>
                </c:pt>
                <c:pt idx="5">
                  <c:v>23472</c:v>
                </c:pt>
                <c:pt idx="6">
                  <c:v>21856</c:v>
                </c:pt>
                <c:pt idx="7">
                  <c:v>16559</c:v>
                </c:pt>
                <c:pt idx="8">
                  <c:v>9461</c:v>
                </c:pt>
                <c:pt idx="9">
                  <c:v>1582</c:v>
                </c:pt>
                <c:pt idx="10">
                  <c:v>1458</c:v>
                </c:pt>
                <c:pt idx="11">
                  <c:v>966</c:v>
                </c:pt>
                <c:pt idx="12">
                  <c:v>893</c:v>
                </c:pt>
              </c:numCache>
            </c:numRef>
          </c:val>
          <c:extLst>
            <c:ext xmlns:c16="http://schemas.microsoft.com/office/drawing/2014/chart" uri="{C3380CC4-5D6E-409C-BE32-E72D297353CC}">
              <c16:uniqueId val="{00000000-BAC1-4438-A5EB-1CBF52988126}"/>
            </c:ext>
          </c:extLst>
        </c:ser>
        <c:dLbls>
          <c:showLegendKey val="0"/>
          <c:showVal val="0"/>
          <c:showCatName val="0"/>
          <c:showSerName val="0"/>
          <c:showPercent val="0"/>
          <c:showBubbleSize val="0"/>
        </c:dLbls>
        <c:gapWidth val="219"/>
        <c:overlap val="-27"/>
        <c:axId val="582078392"/>
        <c:axId val="582084624"/>
      </c:barChart>
      <c:catAx>
        <c:axId val="58207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82084624"/>
        <c:crosses val="autoZero"/>
        <c:auto val="1"/>
        <c:lblAlgn val="ctr"/>
        <c:lblOffset val="100"/>
        <c:noMultiLvlLbl val="0"/>
      </c:catAx>
      <c:valAx>
        <c:axId val="58208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CA" b="1"/>
                  <a:t>Number of Persons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82078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[2]T12!$AA$5:$AA$15</c:f>
              <c:strCache>
                <c:ptCount val="11"/>
                <c:pt idx="0">
                  <c:v>Ontario</c:v>
                </c:pt>
                <c:pt idx="1">
                  <c:v>Nova Scotia</c:v>
                </c:pt>
                <c:pt idx="2">
                  <c:v>Quebec</c:v>
                </c:pt>
                <c:pt idx="3">
                  <c:v>Alberta</c:v>
                </c:pt>
                <c:pt idx="4">
                  <c:v>British Columbia</c:v>
                </c:pt>
                <c:pt idx="5">
                  <c:v>Newfoundland and Labrador</c:v>
                </c:pt>
                <c:pt idx="6">
                  <c:v>Prince Edward Island</c:v>
                </c:pt>
                <c:pt idx="7">
                  <c:v>Manitoba</c:v>
                </c:pt>
                <c:pt idx="8">
                  <c:v>Saskatchewan</c:v>
                </c:pt>
                <c:pt idx="9">
                  <c:v>Northwest Territories Including Nunavut</c:v>
                </c:pt>
                <c:pt idx="10">
                  <c:v>Yukon</c:v>
                </c:pt>
              </c:strCache>
            </c:strRef>
          </c:cat>
          <c:val>
            <c:numRef>
              <c:f>[2]T12!$AB$5:$AB$15</c:f>
              <c:numCache>
                <c:formatCode>General</c:formatCode>
                <c:ptCount val="11"/>
                <c:pt idx="0">
                  <c:v>208638</c:v>
                </c:pt>
                <c:pt idx="1">
                  <c:v>128603</c:v>
                </c:pt>
                <c:pt idx="2">
                  <c:v>100195</c:v>
                </c:pt>
                <c:pt idx="3">
                  <c:v>99744</c:v>
                </c:pt>
                <c:pt idx="4">
                  <c:v>43390</c:v>
                </c:pt>
                <c:pt idx="5">
                  <c:v>23472</c:v>
                </c:pt>
                <c:pt idx="6">
                  <c:v>21856</c:v>
                </c:pt>
                <c:pt idx="7">
                  <c:v>16559</c:v>
                </c:pt>
                <c:pt idx="8">
                  <c:v>9461</c:v>
                </c:pt>
                <c:pt idx="9">
                  <c:v>4006</c:v>
                </c:pt>
                <c:pt idx="10">
                  <c:v>893</c:v>
                </c:pt>
              </c:numCache>
            </c:numRef>
          </c:val>
          <c:extLst>
            <c:ext xmlns:c16="http://schemas.microsoft.com/office/drawing/2014/chart" uri="{C3380CC4-5D6E-409C-BE32-E72D297353CC}">
              <c16:uniqueId val="{00000000-B730-402B-9764-30DFB7B36626}"/>
            </c:ext>
          </c:extLst>
        </c:ser>
        <c:dLbls>
          <c:showLegendKey val="0"/>
          <c:showVal val="0"/>
          <c:showCatName val="0"/>
          <c:showSerName val="0"/>
          <c:showPercent val="0"/>
          <c:showBubbleSize val="0"/>
        </c:dLbls>
        <c:gapWidth val="219"/>
        <c:overlap val="-27"/>
        <c:axId val="500446408"/>
        <c:axId val="500440832"/>
      </c:barChart>
      <c:catAx>
        <c:axId val="50044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00440832"/>
        <c:crosses val="autoZero"/>
        <c:auto val="1"/>
        <c:lblAlgn val="ctr"/>
        <c:lblOffset val="100"/>
        <c:noMultiLvlLbl val="0"/>
      </c:catAx>
      <c:valAx>
        <c:axId val="500440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CA" b="1"/>
                  <a:t>Number of Persons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00446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imes" pitchFamily="2" charset="0"/>
              <a:ea typeface="+mn-ea"/>
              <a:cs typeface="+mn-cs"/>
            </a:defRPr>
          </a:pPr>
          <a:endParaRPr lang="en-US"/>
        </a:p>
      </c:txPr>
    </c:title>
    <c:autoTitleDeleted val="0"/>
    <c:plotArea>
      <c:layout/>
      <c:barChart>
        <c:barDir val="col"/>
        <c:grouping val="clustered"/>
        <c:varyColors val="0"/>
        <c:ser>
          <c:idx val="0"/>
          <c:order val="0"/>
          <c:tx>
            <c:strRef>
              <c:f>'[3]T4 by region'!$B$36</c:f>
              <c:strCache>
                <c:ptCount val="1"/>
                <c:pt idx="0">
                  <c:v>1996</c:v>
                </c:pt>
              </c:strCache>
            </c:strRef>
          </c:tx>
          <c:spPr>
            <a:pattFill prst="wdUpDiag">
              <a:fgClr>
                <a:srgbClr val="92D050"/>
              </a:fgClr>
              <a:bgClr>
                <a:schemeClr val="bg1"/>
              </a:bgClr>
            </a:pattFill>
            <a:ln>
              <a:solidFill>
                <a:srgbClr val="92D050"/>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'[3]T4 by region'!$A$37:$A$41</c:f>
              <c:strCache>
                <c:ptCount val="5"/>
                <c:pt idx="0">
                  <c:v>North</c:v>
                </c:pt>
                <c:pt idx="1">
                  <c:v>Central</c:v>
                </c:pt>
                <c:pt idx="2">
                  <c:v>New Brunswick</c:v>
                </c:pt>
                <c:pt idx="3">
                  <c:v>South</c:v>
                </c:pt>
                <c:pt idx="4">
                  <c:v>Southeast</c:v>
                </c:pt>
              </c:strCache>
            </c:strRef>
          </c:cat>
          <c:val>
            <c:numRef>
              <c:f>'[3]T4 by region'!$B$37:$B$41</c:f>
              <c:numCache>
                <c:formatCode>General</c:formatCode>
                <c:ptCount val="5"/>
                <c:pt idx="0">
                  <c:v>60.781431543678565</c:v>
                </c:pt>
                <c:pt idx="1">
                  <c:v>58.052909530625342</c:v>
                </c:pt>
                <c:pt idx="2">
                  <c:v>51.171265882977728</c:v>
                </c:pt>
                <c:pt idx="3">
                  <c:v>39.511657644817113</c:v>
                </c:pt>
                <c:pt idx="4">
                  <c:v>45.499099099099098</c:v>
                </c:pt>
              </c:numCache>
            </c:numRef>
          </c:val>
          <c:extLst>
            <c:ext xmlns:c16="http://schemas.microsoft.com/office/drawing/2014/chart" uri="{C3380CC4-5D6E-409C-BE32-E72D297353CC}">
              <c16:uniqueId val="{00000000-C22C-4BEA-80B2-3500134E427B}"/>
            </c:ext>
          </c:extLst>
        </c:ser>
        <c:ser>
          <c:idx val="1"/>
          <c:order val="1"/>
          <c:tx>
            <c:strRef>
              <c:f>'[3]T4 by region'!$C$36</c:f>
              <c:strCache>
                <c:ptCount val="1"/>
                <c:pt idx="0">
                  <c:v>2016</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'[3]T4 by region'!$A$37:$A$41</c:f>
              <c:strCache>
                <c:ptCount val="5"/>
                <c:pt idx="0">
                  <c:v>North</c:v>
                </c:pt>
                <c:pt idx="1">
                  <c:v>Central</c:v>
                </c:pt>
                <c:pt idx="2">
                  <c:v>New Brunswick</c:v>
                </c:pt>
                <c:pt idx="3">
                  <c:v>South</c:v>
                </c:pt>
                <c:pt idx="4">
                  <c:v>Southeast</c:v>
                </c:pt>
              </c:strCache>
            </c:strRef>
          </c:cat>
          <c:val>
            <c:numRef>
              <c:f>'[3]T4 by region'!$C$37:$C$41</c:f>
              <c:numCache>
                <c:formatCode>General</c:formatCode>
                <c:ptCount val="5"/>
                <c:pt idx="0">
                  <c:v>65.967267366273319</c:v>
                </c:pt>
                <c:pt idx="1">
                  <c:v>57.756385991308058</c:v>
                </c:pt>
                <c:pt idx="2">
                  <c:v>50.986278963620713</c:v>
                </c:pt>
                <c:pt idx="3">
                  <c:v>41.126415485934992</c:v>
                </c:pt>
                <c:pt idx="4">
                  <c:v>40.58401536940999</c:v>
                </c:pt>
              </c:numCache>
            </c:numRef>
          </c:val>
          <c:extLst>
            <c:ext xmlns:c16="http://schemas.microsoft.com/office/drawing/2014/chart" uri="{C3380CC4-5D6E-409C-BE32-E72D297353CC}">
              <c16:uniqueId val="{00000001-C22C-4BEA-80B2-3500134E427B}"/>
            </c:ext>
          </c:extLst>
        </c:ser>
        <c:dLbls>
          <c:showLegendKey val="0"/>
          <c:showVal val="0"/>
          <c:showCatName val="0"/>
          <c:showSerName val="0"/>
          <c:showPercent val="0"/>
          <c:showBubbleSize val="0"/>
        </c:dLbls>
        <c:gapWidth val="219"/>
        <c:overlap val="-60"/>
        <c:axId val="687962431"/>
        <c:axId val="689332511"/>
      </c:barChart>
      <c:catAx>
        <c:axId val="687962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pitchFamily="2" charset="0"/>
                <a:ea typeface="+mn-ea"/>
                <a:cs typeface="+mn-cs"/>
              </a:defRPr>
            </a:pPr>
            <a:endParaRPr lang="en-US"/>
          </a:p>
        </c:txPr>
        <c:crossAx val="689332511"/>
        <c:crosses val="autoZero"/>
        <c:auto val="1"/>
        <c:lblAlgn val="ctr"/>
        <c:lblOffset val="100"/>
        <c:noMultiLvlLbl val="0"/>
      </c:catAx>
      <c:valAx>
        <c:axId val="6893325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Times" pitchFamily="2" charset="0"/>
                    <a:ea typeface="+mn-ea"/>
                    <a:cs typeface="+mn-cs"/>
                  </a:defRPr>
                </a:pPr>
                <a:r>
                  <a:rPr lang="en-US" b="1"/>
                  <a:t>Per Cent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Times" pitchFamily="2"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imes" pitchFamily="2" charset="0"/>
                <a:ea typeface="+mn-ea"/>
                <a:cs typeface="+mn-cs"/>
              </a:defRPr>
            </a:pPr>
            <a:endParaRPr lang="en-US"/>
          </a:p>
        </c:txPr>
        <c:crossAx val="687962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pitchFamily="2"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Times"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21</xdr:col>
      <xdr:colOff>634603</xdr:colOff>
      <xdr:row>17</xdr:row>
      <xdr:rowOff>115490</xdr:rowOff>
    </xdr:from>
    <xdr:to>
      <xdr:col>29</xdr:col>
      <xdr:colOff>348853</xdr:colOff>
      <xdr:row>32</xdr:row>
      <xdr:rowOff>1190</xdr:rowOff>
    </xdr:to>
    <xdr:graphicFrame macro="">
      <xdr:nvGraphicFramePr>
        <xdr:cNvPr id="2" name="Chart 1">
          <a:extLst>
            <a:ext uri="{FF2B5EF4-FFF2-40B4-BE49-F238E27FC236}">
              <a16:creationId xmlns:a16="http://schemas.microsoft.com/office/drawing/2014/main" id="{91B44120-AF36-41B6-BDCE-F87BB89C1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53065</xdr:colOff>
      <xdr:row>33</xdr:row>
      <xdr:rowOff>96684</xdr:rowOff>
    </xdr:from>
    <xdr:to>
      <xdr:col>23</xdr:col>
      <xdr:colOff>429787</xdr:colOff>
      <xdr:row>51</xdr:row>
      <xdr:rowOff>34847</xdr:rowOff>
    </xdr:to>
    <xdr:graphicFrame macro="">
      <xdr:nvGraphicFramePr>
        <xdr:cNvPr id="4" name="Chart 3">
          <a:extLst>
            <a:ext uri="{FF2B5EF4-FFF2-40B4-BE49-F238E27FC236}">
              <a16:creationId xmlns:a16="http://schemas.microsoft.com/office/drawing/2014/main" id="{7AE59E31-033C-4A3F-BCA4-D8F7D4A3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225651</xdr:colOff>
      <xdr:row>33</xdr:row>
      <xdr:rowOff>164870</xdr:rowOff>
    </xdr:from>
    <xdr:to>
      <xdr:col>22</xdr:col>
      <xdr:colOff>317500</xdr:colOff>
      <xdr:row>53</xdr:row>
      <xdr:rowOff>79375</xdr:rowOff>
    </xdr:to>
    <xdr:graphicFrame macro="">
      <xdr:nvGraphicFramePr>
        <xdr:cNvPr id="2" name="Chart 1">
          <a:extLst>
            <a:ext uri="{FF2B5EF4-FFF2-40B4-BE49-F238E27FC236}">
              <a16:creationId xmlns:a16="http://schemas.microsoft.com/office/drawing/2014/main" id="{F36423D9-3751-415E-A3A5-F7A11C1FB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269651</xdr:colOff>
      <xdr:row>16</xdr:row>
      <xdr:rowOff>124227</xdr:rowOff>
    </xdr:from>
    <xdr:to>
      <xdr:col>27</xdr:col>
      <xdr:colOff>132813</xdr:colOff>
      <xdr:row>30</xdr:row>
      <xdr:rowOff>50174</xdr:rowOff>
    </xdr:to>
    <xdr:graphicFrame macro="">
      <xdr:nvGraphicFramePr>
        <xdr:cNvPr id="4" name="Chart 3">
          <a:extLst>
            <a:ext uri="{FF2B5EF4-FFF2-40B4-BE49-F238E27FC236}">
              <a16:creationId xmlns:a16="http://schemas.microsoft.com/office/drawing/2014/main" id="{6CEDC8B5-F28E-4C87-9935-60DD6904C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382426</xdr:colOff>
      <xdr:row>31</xdr:row>
      <xdr:rowOff>176659</xdr:rowOff>
    </xdr:from>
    <xdr:to>
      <xdr:col>9</xdr:col>
      <xdr:colOff>816224</xdr:colOff>
      <xdr:row>32</xdr:row>
      <xdr:rowOff>0</xdr:rowOff>
    </xdr:to>
    <xdr:graphicFrame macro="">
      <xdr:nvGraphicFramePr>
        <xdr:cNvPr id="2" name="Chart 1">
          <a:extLst>
            <a:ext uri="{FF2B5EF4-FFF2-40B4-BE49-F238E27FC236}">
              <a16:creationId xmlns:a16="http://schemas.microsoft.com/office/drawing/2014/main" id="{3BCF590A-75ED-4D80-A5A5-D6017D28C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ottawa-my.sharepoint.com/personal/nbons098_uottawa_ca/Documents/New%20Brunswick%20Demographics%20by%20Region/NB%20Demographics%20-%20Most%20Recent/OUt-Migrants%20by%20Province%20of%20Destin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ottawa-my.sharepoint.com/personal/nbons098_uottawa_ca/Documents/New%20Brunswick%20Demographics%20by%20Region/NB%20Demographics%20-%20Most%20Recent/14%20July%20NB%20Demographics%20Datab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ottawa-my.sharepoint.com/personal/nbons098_uottawa_ca/Documents/New%20Brunswick%20Demographics%20by%20Region/NB%20Demographics%20-%20Most%20Recent/13%20July%20-%20N.B.%20Demographics%20by%20Reg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migrants"/>
      <sheetName val="In-migrants"/>
    </sheetNames>
    <sheetDataSet>
      <sheetData sheetId="0">
        <row r="5">
          <cell r="Q5" t="str">
            <v>Ontario</v>
          </cell>
          <cell r="R5">
            <v>208638</v>
          </cell>
        </row>
        <row r="6">
          <cell r="Q6" t="str">
            <v>Nova Scotia</v>
          </cell>
          <cell r="R6">
            <v>128603</v>
          </cell>
        </row>
        <row r="7">
          <cell r="Q7" t="str">
            <v>Quebec</v>
          </cell>
          <cell r="R7">
            <v>100195</v>
          </cell>
        </row>
        <row r="8">
          <cell r="Q8" t="str">
            <v>Alberta</v>
          </cell>
          <cell r="R8">
            <v>99744</v>
          </cell>
        </row>
        <row r="9">
          <cell r="Q9" t="str">
            <v>British Columbia</v>
          </cell>
          <cell r="R9">
            <v>43390</v>
          </cell>
        </row>
        <row r="10">
          <cell r="Q10" t="str">
            <v>Newfoundland and Labrador</v>
          </cell>
          <cell r="R10">
            <v>23472</v>
          </cell>
        </row>
        <row r="11">
          <cell r="Q11" t="str">
            <v>Prince Edward Island</v>
          </cell>
          <cell r="R11">
            <v>21856</v>
          </cell>
        </row>
        <row r="12">
          <cell r="Q12" t="str">
            <v>Manitoba</v>
          </cell>
          <cell r="R12">
            <v>16559</v>
          </cell>
        </row>
        <row r="13">
          <cell r="Q13" t="str">
            <v>Saskatchewan</v>
          </cell>
          <cell r="R13">
            <v>9461</v>
          </cell>
        </row>
        <row r="14">
          <cell r="Q14" t="str">
            <v>Northwest Territories</v>
          </cell>
          <cell r="R14">
            <v>1582</v>
          </cell>
        </row>
        <row r="15">
          <cell r="Q15" t="str">
            <v>Northwest Territories Including Nunavut</v>
          </cell>
          <cell r="R15">
            <v>1458</v>
          </cell>
        </row>
        <row r="16">
          <cell r="Q16" t="str">
            <v>Nunavut</v>
          </cell>
          <cell r="R16">
            <v>966</v>
          </cell>
        </row>
        <row r="17">
          <cell r="Q17" t="str">
            <v>Yukon</v>
          </cell>
          <cell r="R17">
            <v>893</v>
          </cell>
        </row>
      </sheetData>
      <sheetData sheetId="1">
        <row r="5">
          <cell r="S5" t="str">
            <v>Ontario</v>
          </cell>
          <cell r="T5">
            <v>209389</v>
          </cell>
        </row>
        <row r="6">
          <cell r="S6" t="str">
            <v>Nova Scotia</v>
          </cell>
          <cell r="T6">
            <v>122505</v>
          </cell>
        </row>
        <row r="7">
          <cell r="S7" t="str">
            <v>Quebec</v>
          </cell>
          <cell r="T7">
            <v>110769</v>
          </cell>
        </row>
        <row r="8">
          <cell r="S8" t="str">
            <v>Alberta</v>
          </cell>
          <cell r="T8">
            <v>67195</v>
          </cell>
        </row>
        <row r="9">
          <cell r="S9" t="str">
            <v>British Columbia</v>
          </cell>
          <cell r="T9">
            <v>34985</v>
          </cell>
        </row>
        <row r="10">
          <cell r="S10" t="str">
            <v>Newfoundland and Labrador</v>
          </cell>
          <cell r="T10">
            <v>31122</v>
          </cell>
        </row>
        <row r="11">
          <cell r="S11" t="str">
            <v>Prince Edward Island</v>
          </cell>
          <cell r="T11">
            <v>21767</v>
          </cell>
        </row>
        <row r="12">
          <cell r="S12" t="str">
            <v>Manitoba</v>
          </cell>
          <cell r="T12">
            <v>15724</v>
          </cell>
        </row>
        <row r="13">
          <cell r="S13" t="str">
            <v>Saskatchewan</v>
          </cell>
          <cell r="T13">
            <v>8919</v>
          </cell>
        </row>
        <row r="14">
          <cell r="S14" t="str">
            <v>Northwest Territories</v>
          </cell>
          <cell r="T14">
            <v>1360</v>
          </cell>
        </row>
        <row r="15">
          <cell r="S15" t="str">
            <v>Northwest Territories including Nunavut</v>
          </cell>
          <cell r="T15">
            <v>1214</v>
          </cell>
        </row>
        <row r="16">
          <cell r="S16" t="str">
            <v>Yukon</v>
          </cell>
          <cell r="T16">
            <v>1036</v>
          </cell>
        </row>
        <row r="17">
          <cell r="S17" t="str">
            <v>Nunavut</v>
          </cell>
          <cell r="T17">
            <v>991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ist"/>
      <sheetName val="T1"/>
      <sheetName val="Sheet5"/>
      <sheetName val="T1A"/>
      <sheetName val="T2"/>
      <sheetName val="T3"/>
      <sheetName val="Up age groups,NB and Can"/>
      <sheetName val="Can"/>
      <sheetName val="NB"/>
      <sheetName val="T3A"/>
      <sheetName val="T4"/>
      <sheetName val="T4A"/>
      <sheetName val="T5"/>
      <sheetName val="newT5"/>
      <sheetName val="T6"/>
      <sheetName val="Sheet15"/>
      <sheetName val="Sheet2"/>
      <sheetName val="T6A"/>
      <sheetName val="Sheet4"/>
      <sheetName val="T6B"/>
      <sheetName val="T6C"/>
      <sheetName val="T7"/>
      <sheetName val="T7A"/>
      <sheetName val="T8"/>
      <sheetName val="T9"/>
      <sheetName val="Imm by CMACA"/>
      <sheetName val="Imm by CD"/>
      <sheetName val="Imm by region"/>
      <sheetName val="T10"/>
      <sheetName val="T10A"/>
      <sheetName val="T11"/>
      <sheetName val="Sheet6"/>
      <sheetName val="T11A"/>
      <sheetName val="T12"/>
      <sheetName val="T13"/>
      <sheetName val="T14"/>
    </sheetNames>
    <sheetDataSet>
      <sheetData sheetId="0" refreshError="1"/>
      <sheetData sheetId="1" refreshError="1"/>
      <sheetData sheetId="2">
        <row r="3">
          <cell r="B3" t="str">
            <v>Population</v>
          </cell>
        </row>
      </sheetData>
      <sheetData sheetId="3" refreshError="1"/>
      <sheetData sheetId="4">
        <row r="3">
          <cell r="B3" t="str">
            <v>Population</v>
          </cell>
        </row>
      </sheetData>
      <sheetData sheetId="5" refreshError="1"/>
      <sheetData sheetId="6" refreshError="1"/>
      <sheetData sheetId="7" refreshError="1"/>
      <sheetData sheetId="8" refreshError="1"/>
      <sheetData sheetId="9" refreshError="1"/>
      <sheetData sheetId="10" refreshError="1"/>
      <sheetData sheetId="11">
        <row r="2">
          <cell r="B2" t="str">
            <v>New Brunswick</v>
          </cell>
        </row>
      </sheetData>
      <sheetData sheetId="12" refreshError="1"/>
      <sheetData sheetId="13" refreshError="1"/>
      <sheetData sheetId="14" refreshError="1"/>
      <sheetData sheetId="15">
        <row r="3">
          <cell r="Q3" t="str">
            <v>Total Population Change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7">
          <cell r="W7" t="str">
            <v>   China</v>
          </cell>
        </row>
      </sheetData>
      <sheetData sheetId="26" refreshError="1"/>
      <sheetData sheetId="27" refreshError="1"/>
      <sheetData sheetId="28">
        <row r="36">
          <cell r="B36" t="str">
            <v>Central</v>
          </cell>
        </row>
      </sheetData>
      <sheetData sheetId="29" refreshError="1"/>
      <sheetData sheetId="30" refreshError="1"/>
      <sheetData sheetId="31" refreshError="1"/>
      <sheetData sheetId="32" refreshError="1"/>
      <sheetData sheetId="33" refreshError="1"/>
      <sheetData sheetId="34">
        <row r="5">
          <cell r="AA5" t="str">
            <v>Ontario</v>
          </cell>
          <cell r="AB5">
            <v>208638</v>
          </cell>
        </row>
        <row r="6">
          <cell r="AA6" t="str">
            <v>Nova Scotia</v>
          </cell>
          <cell r="AB6">
            <v>128603</v>
          </cell>
        </row>
        <row r="7">
          <cell r="AA7" t="str">
            <v>Quebec</v>
          </cell>
          <cell r="AB7">
            <v>100195</v>
          </cell>
        </row>
        <row r="8">
          <cell r="AA8" t="str">
            <v>Alberta</v>
          </cell>
          <cell r="AB8">
            <v>99744</v>
          </cell>
        </row>
        <row r="9">
          <cell r="AA9" t="str">
            <v>British Columbia</v>
          </cell>
          <cell r="AB9">
            <v>43390</v>
          </cell>
        </row>
        <row r="10">
          <cell r="AA10" t="str">
            <v>Newfoundland and Labrador</v>
          </cell>
          <cell r="AB10">
            <v>23472</v>
          </cell>
        </row>
        <row r="11">
          <cell r="AA11" t="str">
            <v>Prince Edward Island</v>
          </cell>
          <cell r="AB11">
            <v>21856</v>
          </cell>
        </row>
        <row r="12">
          <cell r="AA12" t="str">
            <v>Manitoba</v>
          </cell>
          <cell r="AB12">
            <v>16559</v>
          </cell>
        </row>
        <row r="13">
          <cell r="AA13" t="str">
            <v>Saskatchewan</v>
          </cell>
          <cell r="AB13">
            <v>9461</v>
          </cell>
        </row>
        <row r="14">
          <cell r="AA14" t="str">
            <v>Northwest Territories Including Nunavut</v>
          </cell>
          <cell r="AB14">
            <v>4006</v>
          </cell>
        </row>
        <row r="15">
          <cell r="AA15" t="str">
            <v>Yukon</v>
          </cell>
          <cell r="AB15">
            <v>893</v>
          </cell>
        </row>
      </sheetData>
      <sheetData sheetId="35">
        <row r="5">
          <cell r="S5" t="str">
            <v>Ontario</v>
          </cell>
          <cell r="T5">
            <v>209389</v>
          </cell>
        </row>
        <row r="6">
          <cell r="S6" t="str">
            <v>Nova Scotia</v>
          </cell>
          <cell r="T6">
            <v>122505</v>
          </cell>
        </row>
        <row r="7">
          <cell r="S7" t="str">
            <v>Quebec</v>
          </cell>
          <cell r="T7">
            <v>110769</v>
          </cell>
        </row>
        <row r="8">
          <cell r="S8" t="str">
            <v>Alberta</v>
          </cell>
          <cell r="T8">
            <v>67195</v>
          </cell>
        </row>
        <row r="9">
          <cell r="S9" t="str">
            <v>British Columbia</v>
          </cell>
          <cell r="T9">
            <v>34985</v>
          </cell>
        </row>
        <row r="10">
          <cell r="S10" t="str">
            <v>Newfoundland and Labrador</v>
          </cell>
          <cell r="T10">
            <v>31122</v>
          </cell>
        </row>
        <row r="11">
          <cell r="S11" t="str">
            <v>Prince Edward Island</v>
          </cell>
          <cell r="T11">
            <v>21767</v>
          </cell>
        </row>
        <row r="12">
          <cell r="S12" t="str">
            <v>Manitoba</v>
          </cell>
          <cell r="T12">
            <v>15724</v>
          </cell>
        </row>
        <row r="13">
          <cell r="S13" t="str">
            <v>Saskatchewan</v>
          </cell>
          <cell r="T13">
            <v>8919</v>
          </cell>
        </row>
        <row r="14">
          <cell r="S14" t="str">
            <v>Northwest Territories Including Nunavut</v>
          </cell>
          <cell r="T14">
            <v>3565</v>
          </cell>
        </row>
        <row r="15">
          <cell r="S15" t="str">
            <v>Yukon</v>
          </cell>
          <cell r="T15">
            <v>1036</v>
          </cell>
        </row>
      </sheetData>
      <sheetData sheetId="36">
        <row r="61">
          <cell r="Z61" t="str">
            <v>Quebec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1 Charts"/>
      <sheetName val="alt t1 charts"/>
      <sheetName val="T2x"/>
      <sheetName val="T2"/>
      <sheetName val="Sheet5"/>
      <sheetName val="T2A"/>
      <sheetName val="Sheet11"/>
      <sheetName val="Summ Charts"/>
      <sheetName val="t2a cHARTS"/>
      <sheetName val="International Mig Charts"/>
      <sheetName val="Int mig with NB"/>
      <sheetName val="T2B"/>
      <sheetName val="T2B Charts"/>
      <sheetName val="T2Ax"/>
      <sheetName val="T3"/>
      <sheetName val="65+ Chart"/>
      <sheetName val="65+ by region"/>
      <sheetName val="T3A"/>
      <sheetName val="T3B"/>
      <sheetName val="T3C"/>
      <sheetName val="T3C by region"/>
      <sheetName val="Sheet6"/>
      <sheetName val="Sheet4"/>
      <sheetName val="Age by region (rough)"/>
      <sheetName val="T3D"/>
      <sheetName val="Sheet3"/>
      <sheetName val="T4"/>
      <sheetName val="T4 by region"/>
      <sheetName val="T4 Charts"/>
      <sheetName val="T5"/>
      <sheetName val="altT5"/>
      <sheetName val="T5 by region"/>
      <sheetName val="T5A"/>
      <sheetName val="5A by region"/>
      <sheetName val="5A region av ann"/>
      <sheetName val="5A region charts"/>
      <sheetName val="T5A Charts"/>
      <sheetName val="Migration Charts"/>
      <sheetName val="IntraProv Charts"/>
      <sheetName val="T5B"/>
      <sheetName val="T5B Chart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2">
          <cell r="B32" t="str">
            <v>New Brunswick</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6">
          <cell r="B36">
            <v>1996</v>
          </cell>
          <cell r="C36">
            <v>2016</v>
          </cell>
        </row>
        <row r="37">
          <cell r="A37" t="str">
            <v>North</v>
          </cell>
          <cell r="B37">
            <v>60.781431543678565</v>
          </cell>
          <cell r="C37">
            <v>65.967267366273319</v>
          </cell>
        </row>
        <row r="38">
          <cell r="A38" t="str">
            <v>Central</v>
          </cell>
          <cell r="B38">
            <v>58.052909530625342</v>
          </cell>
          <cell r="C38">
            <v>57.756385991308058</v>
          </cell>
        </row>
        <row r="39">
          <cell r="A39" t="str">
            <v>New Brunswick</v>
          </cell>
          <cell r="B39">
            <v>51.171265882977728</v>
          </cell>
          <cell r="C39">
            <v>50.986278963620713</v>
          </cell>
        </row>
        <row r="40">
          <cell r="A40" t="str">
            <v>South</v>
          </cell>
          <cell r="B40">
            <v>39.511657644817113</v>
          </cell>
          <cell r="C40">
            <v>41.126415485934992</v>
          </cell>
        </row>
        <row r="41">
          <cell r="A41" t="str">
            <v>Southeast</v>
          </cell>
          <cell r="B41">
            <v>45.499099099099098</v>
          </cell>
          <cell r="C41">
            <v>40.58401536940999</v>
          </cell>
        </row>
      </sheetData>
      <sheetData sheetId="29" refreshError="1"/>
      <sheetData sheetId="30" refreshError="1"/>
      <sheetData sheetId="31" refreshError="1"/>
      <sheetData sheetId="32" refreshError="1"/>
      <sheetData sheetId="33" refreshError="1"/>
      <sheetData sheetId="34" refreshError="1"/>
      <sheetData sheetId="35">
        <row r="6">
          <cell r="R6" t="str">
            <v>Gross Immigrants</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B554-DBDD-4D3E-B495-E9B10E0AB230}">
  <dimension ref="A1:J92"/>
  <sheetViews>
    <sheetView tabSelected="1" workbookViewId="0">
      <selection activeCell="O10" sqref="O10"/>
    </sheetView>
  </sheetViews>
  <sheetFormatPr baseColWidth="10" defaultColWidth="9.1640625" defaultRowHeight="16"/>
  <cols>
    <col min="1" max="1" width="11.5" style="4" customWidth="1"/>
    <col min="2" max="2" width="9.1640625" style="4"/>
    <col min="3" max="10" width="9.1640625" style="213"/>
    <col min="11" max="16384" width="9.1640625" style="4"/>
  </cols>
  <sheetData>
    <row r="1" spans="1:10" ht="18">
      <c r="A1" s="8" t="s">
        <v>51</v>
      </c>
    </row>
    <row r="2" spans="1:10">
      <c r="A2" s="2"/>
    </row>
    <row r="3" spans="1:10">
      <c r="A3" s="2" t="s">
        <v>60</v>
      </c>
    </row>
    <row r="5" spans="1:10">
      <c r="A5" s="4" t="s">
        <v>64</v>
      </c>
      <c r="B5" s="4" t="s">
        <v>22</v>
      </c>
      <c r="C5" s="4"/>
      <c r="D5" s="4"/>
      <c r="E5" s="4"/>
      <c r="F5" s="4"/>
      <c r="G5" s="4"/>
      <c r="H5" s="4"/>
      <c r="I5" s="4"/>
      <c r="J5" s="4"/>
    </row>
    <row r="6" spans="1:10">
      <c r="A6" s="4" t="s">
        <v>65</v>
      </c>
      <c r="B6" s="4" t="s">
        <v>23</v>
      </c>
      <c r="C6" s="4"/>
      <c r="D6" s="4"/>
      <c r="E6" s="4"/>
      <c r="F6" s="4"/>
      <c r="G6" s="4"/>
      <c r="H6" s="4"/>
      <c r="I6" s="4"/>
      <c r="J6" s="4"/>
    </row>
    <row r="7" spans="1:10">
      <c r="A7" s="4" t="s">
        <v>66</v>
      </c>
      <c r="B7" s="4" t="s">
        <v>24</v>
      </c>
      <c r="C7" s="4"/>
      <c r="D7" s="4"/>
      <c r="E7" s="4"/>
      <c r="F7" s="4"/>
      <c r="G7" s="4"/>
      <c r="H7" s="4"/>
      <c r="I7" s="4"/>
      <c r="J7" s="4"/>
    </row>
    <row r="9" spans="1:10">
      <c r="A9" s="4" t="s">
        <v>67</v>
      </c>
      <c r="B9" s="4" t="s">
        <v>115</v>
      </c>
      <c r="C9" s="4"/>
      <c r="D9" s="4"/>
      <c r="E9" s="4"/>
      <c r="F9" s="4"/>
      <c r="G9" s="4"/>
      <c r="H9" s="4"/>
      <c r="I9" s="4"/>
      <c r="J9" s="4"/>
    </row>
    <row r="10" spans="1:10">
      <c r="A10" s="4" t="s">
        <v>68</v>
      </c>
      <c r="B10" s="4" t="s">
        <v>116</v>
      </c>
      <c r="C10" s="4"/>
      <c r="D10" s="4"/>
      <c r="E10" s="4"/>
      <c r="F10" s="4"/>
      <c r="G10" s="4"/>
      <c r="H10" s="4"/>
      <c r="I10" s="4"/>
      <c r="J10" s="4"/>
    </row>
    <row r="12" spans="1:10">
      <c r="A12" s="4" t="s">
        <v>69</v>
      </c>
      <c r="B12" s="4" t="s">
        <v>25</v>
      </c>
      <c r="C12" s="4"/>
      <c r="D12" s="4"/>
      <c r="E12" s="4"/>
      <c r="F12" s="4"/>
      <c r="G12" s="4"/>
      <c r="H12" s="4"/>
      <c r="I12" s="4"/>
      <c r="J12" s="4"/>
    </row>
    <row r="13" spans="1:10">
      <c r="A13" s="4" t="s">
        <v>70</v>
      </c>
      <c r="B13" s="4" t="s">
        <v>26</v>
      </c>
      <c r="C13" s="4"/>
      <c r="D13" s="4"/>
      <c r="E13" s="4"/>
      <c r="F13" s="4"/>
      <c r="G13" s="4"/>
      <c r="H13" s="4"/>
      <c r="I13" s="4"/>
      <c r="J13" s="4"/>
    </row>
    <row r="15" spans="1:10">
      <c r="A15" s="4" t="s">
        <v>71</v>
      </c>
      <c r="B15" s="4" t="s">
        <v>27</v>
      </c>
      <c r="C15" s="4"/>
      <c r="D15" s="4"/>
      <c r="E15" s="4"/>
      <c r="F15" s="4"/>
      <c r="G15" s="4"/>
      <c r="H15" s="4"/>
      <c r="I15" s="4"/>
      <c r="J15" s="4"/>
    </row>
    <row r="16" spans="1:10">
      <c r="A16" s="4" t="s">
        <v>72</v>
      </c>
      <c r="B16" s="4" t="s">
        <v>28</v>
      </c>
      <c r="C16" s="4"/>
      <c r="D16" s="4"/>
      <c r="E16" s="4"/>
      <c r="F16" s="4"/>
      <c r="G16" s="4"/>
      <c r="H16" s="4"/>
      <c r="I16" s="4"/>
      <c r="J16" s="4"/>
    </row>
    <row r="17" spans="1:10" ht="30.75" customHeight="1">
      <c r="A17" s="3" t="s">
        <v>73</v>
      </c>
      <c r="B17" s="218" t="s">
        <v>755</v>
      </c>
      <c r="C17" s="218"/>
      <c r="D17" s="218"/>
      <c r="E17" s="218"/>
      <c r="F17" s="218"/>
      <c r="G17" s="218"/>
      <c r="H17" s="218"/>
      <c r="I17" s="218"/>
      <c r="J17" s="218"/>
    </row>
    <row r="19" spans="1:10">
      <c r="A19" s="4" t="s">
        <v>74</v>
      </c>
      <c r="B19" s="5" t="s">
        <v>29</v>
      </c>
      <c r="C19" s="4"/>
      <c r="D19" s="4"/>
      <c r="E19" s="4"/>
      <c r="F19" s="4"/>
      <c r="G19" s="4"/>
      <c r="H19" s="4"/>
      <c r="I19" s="4"/>
      <c r="J19" s="4"/>
    </row>
    <row r="20" spans="1:10">
      <c r="A20" s="4" t="s">
        <v>75</v>
      </c>
      <c r="B20" s="5" t="s">
        <v>30</v>
      </c>
      <c r="C20" s="4"/>
      <c r="D20" s="4"/>
      <c r="E20" s="4"/>
      <c r="F20" s="4"/>
      <c r="G20" s="4"/>
      <c r="H20" s="4"/>
      <c r="I20" s="4"/>
      <c r="J20" s="4"/>
    </row>
    <row r="21" spans="1:10">
      <c r="B21" s="5"/>
      <c r="C21" s="4"/>
      <c r="D21" s="4"/>
      <c r="E21" s="4"/>
      <c r="F21" s="4"/>
      <c r="G21" s="4"/>
      <c r="H21" s="4"/>
      <c r="I21" s="4"/>
      <c r="J21" s="4"/>
    </row>
    <row r="22" spans="1:10">
      <c r="A22" s="4" t="s">
        <v>76</v>
      </c>
      <c r="B22" s="5" t="s">
        <v>31</v>
      </c>
      <c r="C22" s="4"/>
      <c r="D22" s="4"/>
      <c r="E22" s="4"/>
      <c r="F22" s="4"/>
      <c r="G22" s="4"/>
      <c r="H22" s="4"/>
      <c r="I22" s="4"/>
      <c r="J22" s="4"/>
    </row>
    <row r="23" spans="1:10">
      <c r="A23" s="4" t="s">
        <v>77</v>
      </c>
      <c r="B23" s="5" t="s">
        <v>32</v>
      </c>
      <c r="C23" s="4"/>
      <c r="D23" s="4"/>
      <c r="E23" s="4"/>
      <c r="F23" s="4"/>
      <c r="G23" s="4"/>
      <c r="H23" s="4"/>
      <c r="I23" s="4"/>
      <c r="J23" s="4"/>
    </row>
    <row r="25" spans="1:10">
      <c r="A25" s="4" t="s">
        <v>78</v>
      </c>
      <c r="B25" s="4" t="s">
        <v>662</v>
      </c>
      <c r="C25" s="4"/>
      <c r="D25" s="4"/>
      <c r="E25" s="4"/>
      <c r="F25" s="4"/>
      <c r="G25" s="4"/>
      <c r="H25" s="4"/>
      <c r="I25" s="4"/>
      <c r="J25" s="4"/>
    </row>
    <row r="26" spans="1:10">
      <c r="A26" s="4" t="s">
        <v>79</v>
      </c>
      <c r="B26" s="4" t="s">
        <v>663</v>
      </c>
      <c r="C26" s="4"/>
      <c r="D26" s="4"/>
      <c r="E26" s="4"/>
      <c r="F26" s="4"/>
      <c r="G26" s="4"/>
      <c r="H26" s="4"/>
      <c r="I26" s="4"/>
      <c r="J26" s="4"/>
    </row>
    <row r="27" spans="1:10" ht="30.75" customHeight="1">
      <c r="A27" s="3" t="s">
        <v>80</v>
      </c>
      <c r="B27" s="218" t="s">
        <v>33</v>
      </c>
      <c r="C27" s="218"/>
      <c r="D27" s="218"/>
      <c r="E27" s="218"/>
      <c r="F27" s="218"/>
      <c r="G27" s="218"/>
      <c r="H27" s="218"/>
      <c r="I27" s="218"/>
      <c r="J27" s="218"/>
    </row>
    <row r="29" spans="1:10">
      <c r="A29" s="4" t="s">
        <v>81</v>
      </c>
      <c r="B29" s="4" t="s">
        <v>34</v>
      </c>
      <c r="C29" s="4"/>
      <c r="D29" s="4"/>
      <c r="E29" s="4"/>
      <c r="F29" s="4"/>
      <c r="G29" s="4"/>
      <c r="H29" s="4"/>
      <c r="I29" s="4"/>
      <c r="J29" s="4"/>
    </row>
    <row r="30" spans="1:10">
      <c r="A30" s="4" t="s">
        <v>82</v>
      </c>
      <c r="B30" s="4" t="s">
        <v>35</v>
      </c>
      <c r="C30" s="4"/>
      <c r="D30" s="4"/>
      <c r="E30" s="4"/>
      <c r="F30" s="4"/>
      <c r="G30" s="4"/>
      <c r="H30" s="4"/>
      <c r="I30" s="4"/>
      <c r="J30" s="4"/>
    </row>
    <row r="31" spans="1:10" ht="30.75" customHeight="1">
      <c r="A31" s="3" t="s">
        <v>83</v>
      </c>
      <c r="B31" s="218" t="s">
        <v>52</v>
      </c>
      <c r="C31" s="218"/>
      <c r="D31" s="218"/>
      <c r="E31" s="218"/>
      <c r="F31" s="218"/>
      <c r="G31" s="218"/>
      <c r="H31" s="218"/>
      <c r="I31" s="218"/>
      <c r="J31" s="218"/>
    </row>
    <row r="33" spans="1:10">
      <c r="A33" s="4" t="s">
        <v>84</v>
      </c>
      <c r="B33" s="4" t="s">
        <v>733</v>
      </c>
      <c r="C33" s="4"/>
      <c r="D33" s="4"/>
      <c r="E33" s="4"/>
      <c r="F33" s="4"/>
      <c r="G33" s="4"/>
      <c r="H33" s="4"/>
      <c r="I33" s="4"/>
      <c r="J33" s="4"/>
    </row>
    <row r="34" spans="1:10">
      <c r="A34" s="4" t="s">
        <v>85</v>
      </c>
      <c r="B34" s="4" t="s">
        <v>734</v>
      </c>
      <c r="C34" s="4"/>
      <c r="D34" s="4"/>
      <c r="E34" s="4"/>
      <c r="F34" s="4"/>
      <c r="G34" s="4"/>
      <c r="H34" s="4"/>
      <c r="I34" s="4"/>
      <c r="J34" s="4"/>
    </row>
    <row r="35" spans="1:10">
      <c r="C35" s="4"/>
      <c r="D35" s="4"/>
      <c r="E35" s="4"/>
      <c r="F35" s="4"/>
      <c r="G35" s="4"/>
      <c r="H35" s="4"/>
      <c r="I35" s="4"/>
      <c r="J35" s="4"/>
    </row>
    <row r="36" spans="1:10">
      <c r="A36" s="4" t="s">
        <v>86</v>
      </c>
      <c r="B36" s="3" t="s">
        <v>756</v>
      </c>
      <c r="C36" s="4"/>
      <c r="D36" s="4"/>
      <c r="E36" s="4"/>
      <c r="F36" s="4"/>
      <c r="G36" s="4"/>
      <c r="H36" s="4"/>
      <c r="I36" s="4"/>
      <c r="J36" s="4"/>
    </row>
    <row r="37" spans="1:10">
      <c r="A37" s="4" t="s">
        <v>87</v>
      </c>
      <c r="B37" s="3" t="s">
        <v>757</v>
      </c>
      <c r="C37" s="4"/>
      <c r="D37" s="4"/>
      <c r="E37" s="4"/>
      <c r="F37" s="4"/>
      <c r="G37" s="4"/>
      <c r="H37" s="4"/>
      <c r="I37" s="4"/>
      <c r="J37" s="4"/>
    </row>
    <row r="38" spans="1:10">
      <c r="A38" s="4" t="s">
        <v>88</v>
      </c>
      <c r="B38" s="4" t="s">
        <v>758</v>
      </c>
      <c r="C38" s="4"/>
      <c r="D38" s="4"/>
      <c r="E38" s="4"/>
      <c r="F38" s="4"/>
      <c r="G38" s="4"/>
      <c r="H38" s="4"/>
      <c r="I38" s="4"/>
      <c r="J38" s="4"/>
    </row>
    <row r="40" spans="1:10">
      <c r="A40" s="4" t="s">
        <v>89</v>
      </c>
      <c r="B40" s="4" t="s">
        <v>53</v>
      </c>
      <c r="C40" s="4"/>
      <c r="D40" s="4"/>
      <c r="E40" s="4"/>
      <c r="F40" s="4"/>
      <c r="G40" s="4"/>
      <c r="H40" s="4"/>
      <c r="I40" s="4"/>
      <c r="J40" s="4"/>
    </row>
    <row r="41" spans="1:10">
      <c r="A41" s="4" t="s">
        <v>90</v>
      </c>
      <c r="B41" s="4" t="s">
        <v>54</v>
      </c>
      <c r="C41" s="4"/>
      <c r="D41" s="4"/>
      <c r="E41" s="4"/>
      <c r="F41" s="4"/>
      <c r="G41" s="4"/>
      <c r="H41" s="4"/>
      <c r="I41" s="4"/>
      <c r="J41" s="4"/>
    </row>
    <row r="43" spans="1:10">
      <c r="A43" s="4" t="s">
        <v>91</v>
      </c>
      <c r="B43" s="4" t="s">
        <v>759</v>
      </c>
      <c r="C43" s="4"/>
      <c r="D43" s="4"/>
      <c r="E43" s="4"/>
      <c r="F43" s="4"/>
      <c r="G43" s="4"/>
      <c r="H43" s="4"/>
      <c r="I43" s="4"/>
      <c r="J43" s="4"/>
    </row>
    <row r="44" spans="1:10">
      <c r="A44" s="4" t="s">
        <v>92</v>
      </c>
      <c r="B44" s="4" t="s">
        <v>760</v>
      </c>
      <c r="C44" s="4"/>
      <c r="D44" s="4"/>
      <c r="E44" s="4"/>
      <c r="F44" s="4"/>
      <c r="G44" s="4"/>
      <c r="H44" s="4"/>
      <c r="I44" s="4"/>
      <c r="J44" s="4"/>
    </row>
    <row r="45" spans="1:10" ht="31.5" customHeight="1">
      <c r="A45" s="3" t="s">
        <v>93</v>
      </c>
      <c r="B45" s="218" t="s">
        <v>761</v>
      </c>
      <c r="C45" s="218"/>
      <c r="D45" s="218"/>
      <c r="E45" s="218"/>
      <c r="F45" s="218"/>
      <c r="G45" s="218"/>
      <c r="H45" s="218"/>
      <c r="I45" s="218"/>
      <c r="J45" s="218"/>
    </row>
    <row r="47" spans="1:10">
      <c r="A47" s="4" t="s">
        <v>94</v>
      </c>
      <c r="B47" s="4" t="s">
        <v>36</v>
      </c>
      <c r="C47" s="4"/>
      <c r="D47" s="4"/>
      <c r="E47" s="4"/>
      <c r="F47" s="4"/>
      <c r="G47" s="4"/>
      <c r="H47" s="4"/>
      <c r="I47" s="4"/>
      <c r="J47" s="4"/>
    </row>
    <row r="49" spans="1:10">
      <c r="A49" s="4" t="s">
        <v>95</v>
      </c>
      <c r="B49" s="7" t="s">
        <v>762</v>
      </c>
      <c r="C49" s="4"/>
      <c r="D49" s="4"/>
      <c r="E49" s="4"/>
      <c r="F49" s="4"/>
      <c r="G49" s="4"/>
      <c r="H49" s="4"/>
      <c r="I49" s="4"/>
      <c r="J49" s="4"/>
    </row>
    <row r="51" spans="1:10">
      <c r="A51" s="4" t="s">
        <v>96</v>
      </c>
      <c r="B51" s="4" t="s">
        <v>37</v>
      </c>
      <c r="C51" s="4"/>
      <c r="D51" s="4"/>
      <c r="E51" s="4"/>
      <c r="F51" s="4"/>
      <c r="G51" s="4"/>
      <c r="H51" s="4"/>
      <c r="I51" s="4"/>
      <c r="J51" s="4"/>
    </row>
    <row r="52" spans="1:10">
      <c r="C52" s="4"/>
      <c r="D52" s="4"/>
      <c r="E52" s="4"/>
      <c r="F52" s="4"/>
      <c r="G52" s="4"/>
      <c r="H52" s="4"/>
      <c r="I52" s="4"/>
      <c r="J52" s="4"/>
    </row>
    <row r="53" spans="1:10">
      <c r="C53" s="4"/>
      <c r="D53" s="4"/>
      <c r="E53" s="4"/>
      <c r="F53" s="4"/>
      <c r="G53" s="4"/>
      <c r="H53" s="4"/>
      <c r="I53" s="4"/>
      <c r="J53" s="4"/>
    </row>
    <row r="54" spans="1:10">
      <c r="A54" s="2" t="s">
        <v>61</v>
      </c>
      <c r="C54" s="4"/>
      <c r="D54" s="4"/>
      <c r="E54" s="4"/>
      <c r="F54" s="4"/>
      <c r="G54" s="4"/>
      <c r="H54" s="4"/>
      <c r="I54" s="4"/>
      <c r="J54" s="4"/>
    </row>
    <row r="56" spans="1:10">
      <c r="A56" s="4" t="s">
        <v>97</v>
      </c>
      <c r="B56" s="4" t="s">
        <v>38</v>
      </c>
      <c r="C56" s="4"/>
      <c r="D56" s="4"/>
      <c r="E56" s="4"/>
      <c r="F56" s="4"/>
      <c r="G56" s="4"/>
      <c r="H56" s="4"/>
      <c r="I56" s="4"/>
      <c r="J56" s="4"/>
    </row>
    <row r="57" spans="1:10">
      <c r="A57" s="4" t="s">
        <v>98</v>
      </c>
      <c r="B57" s="4" t="s">
        <v>39</v>
      </c>
      <c r="C57" s="4"/>
      <c r="D57" s="4"/>
      <c r="E57" s="4"/>
      <c r="F57" s="4"/>
      <c r="G57" s="4"/>
      <c r="H57" s="4"/>
      <c r="I57" s="4"/>
      <c r="J57" s="4"/>
    </row>
    <row r="58" spans="1:10">
      <c r="A58" s="4" t="s">
        <v>99</v>
      </c>
      <c r="B58" s="4" t="s">
        <v>40</v>
      </c>
      <c r="C58" s="4"/>
      <c r="D58" s="4"/>
      <c r="E58" s="4"/>
      <c r="F58" s="4"/>
      <c r="G58" s="4"/>
      <c r="H58" s="4"/>
      <c r="I58" s="4"/>
      <c r="J58" s="4"/>
    </row>
    <row r="59" spans="1:10">
      <c r="A59" s="4" t="s">
        <v>100</v>
      </c>
      <c r="B59" s="1" t="s">
        <v>775</v>
      </c>
      <c r="C59" s="4"/>
      <c r="D59" s="4"/>
      <c r="E59" s="4"/>
      <c r="F59" s="4"/>
      <c r="G59" s="4"/>
      <c r="H59" s="4"/>
      <c r="I59" s="4"/>
      <c r="J59" s="4"/>
    </row>
    <row r="60" spans="1:10">
      <c r="A60" s="4" t="s">
        <v>101</v>
      </c>
      <c r="B60" s="4" t="s">
        <v>41</v>
      </c>
      <c r="C60" s="4"/>
      <c r="D60" s="4"/>
      <c r="E60" s="4"/>
      <c r="F60" s="4"/>
      <c r="G60" s="4"/>
      <c r="H60" s="4"/>
      <c r="I60" s="4"/>
      <c r="J60" s="4"/>
    </row>
    <row r="62" spans="1:10">
      <c r="A62" s="4" t="s">
        <v>102</v>
      </c>
      <c r="B62" s="4" t="s">
        <v>42</v>
      </c>
      <c r="C62" s="4"/>
      <c r="D62" s="4"/>
      <c r="E62" s="4"/>
      <c r="F62" s="4"/>
      <c r="G62" s="4"/>
      <c r="H62" s="4"/>
      <c r="I62" s="4"/>
      <c r="J62" s="4"/>
    </row>
    <row r="63" spans="1:10">
      <c r="A63" s="4" t="s">
        <v>103</v>
      </c>
      <c r="B63" s="4" t="s">
        <v>43</v>
      </c>
      <c r="C63" s="4"/>
      <c r="D63" s="4"/>
      <c r="E63" s="4"/>
      <c r="F63" s="4"/>
      <c r="G63" s="4"/>
      <c r="H63" s="4"/>
      <c r="I63" s="4"/>
      <c r="J63" s="4"/>
    </row>
    <row r="64" spans="1:10" ht="33.75" customHeight="1">
      <c r="A64" s="3" t="s">
        <v>104</v>
      </c>
      <c r="B64" s="218" t="s">
        <v>44</v>
      </c>
      <c r="C64" s="218"/>
      <c r="D64" s="218"/>
      <c r="E64" s="218"/>
      <c r="F64" s="218"/>
      <c r="G64" s="218"/>
      <c r="H64" s="218"/>
      <c r="I64" s="218"/>
      <c r="J64" s="218"/>
    </row>
    <row r="65" spans="1:10">
      <c r="C65" s="4"/>
      <c r="D65" s="4"/>
      <c r="E65" s="4"/>
      <c r="F65" s="4"/>
      <c r="G65" s="4"/>
      <c r="H65" s="4"/>
      <c r="I65" s="4"/>
      <c r="J65" s="4"/>
    </row>
    <row r="66" spans="1:10">
      <c r="A66" s="4" t="s">
        <v>105</v>
      </c>
      <c r="B66" s="4" t="s">
        <v>45</v>
      </c>
      <c r="C66" s="4"/>
      <c r="D66" s="4"/>
      <c r="E66" s="4"/>
      <c r="F66" s="4"/>
      <c r="G66" s="4"/>
      <c r="H66" s="4"/>
      <c r="I66" s="4"/>
      <c r="J66" s="4"/>
    </row>
    <row r="68" spans="1:10" ht="30.75" customHeight="1">
      <c r="A68" s="3" t="s">
        <v>106</v>
      </c>
      <c r="B68" s="218" t="s">
        <v>46</v>
      </c>
      <c r="C68" s="218"/>
      <c r="D68" s="218"/>
      <c r="E68" s="218"/>
      <c r="F68" s="218"/>
      <c r="G68" s="218"/>
      <c r="H68" s="218"/>
      <c r="I68" s="218"/>
      <c r="J68" s="218"/>
    </row>
    <row r="71" spans="1:10">
      <c r="A71" s="2" t="s">
        <v>62</v>
      </c>
    </row>
    <row r="73" spans="1:10">
      <c r="A73" s="4" t="s">
        <v>107</v>
      </c>
      <c r="B73" s="4" t="s">
        <v>55</v>
      </c>
      <c r="C73" s="4"/>
      <c r="D73" s="4"/>
      <c r="E73" s="4"/>
      <c r="F73" s="4"/>
      <c r="G73" s="4"/>
      <c r="H73" s="4"/>
      <c r="I73" s="4"/>
      <c r="J73" s="4"/>
    </row>
    <row r="74" spans="1:10">
      <c r="A74" s="4" t="s">
        <v>597</v>
      </c>
      <c r="B74" s="4" t="s">
        <v>774</v>
      </c>
      <c r="C74" s="4"/>
      <c r="D74" s="4"/>
      <c r="E74" s="4"/>
      <c r="F74" s="4"/>
      <c r="G74" s="4"/>
      <c r="H74" s="4"/>
      <c r="I74" s="4"/>
      <c r="J74" s="4"/>
    </row>
    <row r="76" spans="1:10">
      <c r="A76" s="4" t="s">
        <v>108</v>
      </c>
      <c r="B76" s="4" t="s">
        <v>47</v>
      </c>
      <c r="C76" s="4"/>
      <c r="D76" s="4"/>
      <c r="E76" s="4"/>
      <c r="F76" s="4"/>
      <c r="G76" s="4"/>
      <c r="H76" s="4"/>
      <c r="I76" s="4"/>
      <c r="J76" s="4"/>
    </row>
    <row r="77" spans="1:10">
      <c r="A77" s="4" t="s">
        <v>109</v>
      </c>
      <c r="B77" s="4" t="s">
        <v>48</v>
      </c>
      <c r="C77" s="4"/>
      <c r="D77" s="4"/>
      <c r="E77" s="4"/>
      <c r="F77" s="4"/>
      <c r="G77" s="4"/>
      <c r="H77" s="4"/>
      <c r="I77" s="4"/>
      <c r="J77" s="4"/>
    </row>
    <row r="78" spans="1:10" ht="31.5" customHeight="1">
      <c r="A78" s="3" t="s">
        <v>598</v>
      </c>
      <c r="B78" s="217" t="s">
        <v>49</v>
      </c>
      <c r="C78" s="217"/>
      <c r="D78" s="217"/>
      <c r="E78" s="217"/>
      <c r="F78" s="217"/>
      <c r="G78" s="217"/>
      <c r="H78" s="217"/>
      <c r="I78" s="217"/>
      <c r="J78" s="217"/>
    </row>
    <row r="80" spans="1:10">
      <c r="A80" s="4" t="s">
        <v>110</v>
      </c>
      <c r="B80" s="4" t="s">
        <v>50</v>
      </c>
      <c r="C80" s="4"/>
      <c r="D80" s="4"/>
      <c r="E80" s="4"/>
      <c r="F80" s="4"/>
      <c r="G80" s="4"/>
      <c r="H80" s="4"/>
      <c r="I80" s="4"/>
      <c r="J80" s="4"/>
    </row>
    <row r="83" spans="1:10">
      <c r="A83" s="2" t="s">
        <v>63</v>
      </c>
    </row>
    <row r="85" spans="1:10">
      <c r="A85" s="4" t="s">
        <v>111</v>
      </c>
      <c r="B85" s="4" t="s">
        <v>56</v>
      </c>
    </row>
    <row r="86" spans="1:10">
      <c r="A86" s="4" t="s">
        <v>599</v>
      </c>
      <c r="B86" s="4" t="s">
        <v>57</v>
      </c>
    </row>
    <row r="87" spans="1:10" ht="34.5" customHeight="1">
      <c r="A87" s="3" t="s">
        <v>600</v>
      </c>
      <c r="B87" s="218" t="s">
        <v>59</v>
      </c>
      <c r="C87" s="218"/>
      <c r="D87" s="218"/>
      <c r="E87" s="218"/>
      <c r="F87" s="218"/>
      <c r="G87" s="218"/>
      <c r="H87" s="218"/>
      <c r="I87" s="218"/>
      <c r="J87" s="218"/>
    </row>
    <row r="89" spans="1:10">
      <c r="A89" s="4" t="s">
        <v>112</v>
      </c>
      <c r="B89" s="4" t="s">
        <v>58</v>
      </c>
    </row>
    <row r="90" spans="1:10">
      <c r="A90" s="4" t="s">
        <v>113</v>
      </c>
      <c r="B90" s="4" t="s">
        <v>596</v>
      </c>
    </row>
    <row r="92" spans="1:10">
      <c r="A92" s="4" t="s">
        <v>114</v>
      </c>
      <c r="B92" s="4" t="s">
        <v>726</v>
      </c>
    </row>
  </sheetData>
  <mergeCells count="8">
    <mergeCell ref="B78:J78"/>
    <mergeCell ref="B87:J87"/>
    <mergeCell ref="B17:J17"/>
    <mergeCell ref="B27:J27"/>
    <mergeCell ref="B31:J31"/>
    <mergeCell ref="B45:J45"/>
    <mergeCell ref="B64:J64"/>
    <mergeCell ref="B68:J68"/>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78C83-2471-4FBF-B961-D572C3D15C9C}">
  <dimension ref="A1:C66"/>
  <sheetViews>
    <sheetView workbookViewId="0"/>
  </sheetViews>
  <sheetFormatPr baseColWidth="10" defaultColWidth="12.5" defaultRowHeight="16"/>
  <cols>
    <col min="1" max="1" width="20.1640625" style="10" customWidth="1"/>
    <col min="2" max="3" width="14.6640625" style="10" customWidth="1"/>
    <col min="4" max="16384" width="12.5" style="10"/>
  </cols>
  <sheetData>
    <row r="1" spans="1:3">
      <c r="A1" s="9" t="s">
        <v>6</v>
      </c>
    </row>
    <row r="2" spans="1:3">
      <c r="B2" s="184"/>
      <c r="C2" s="184"/>
    </row>
    <row r="3" spans="1:3" ht="16" customHeight="1">
      <c r="B3" s="11" t="s">
        <v>191</v>
      </c>
      <c r="C3" s="11" t="s">
        <v>192</v>
      </c>
    </row>
    <row r="4" spans="1:3">
      <c r="A4" s="10">
        <v>1971</v>
      </c>
      <c r="B4" s="45">
        <v>23.9</v>
      </c>
      <c r="C4" s="45">
        <v>30</v>
      </c>
    </row>
    <row r="5" spans="1:3">
      <c r="A5" s="10">
        <v>1972</v>
      </c>
      <c r="B5" s="45">
        <v>24.3</v>
      </c>
      <c r="C5" s="45">
        <v>30.2</v>
      </c>
    </row>
    <row r="6" spans="1:3">
      <c r="A6" s="10">
        <v>1973</v>
      </c>
      <c r="B6" s="45">
        <v>24.6</v>
      </c>
      <c r="C6" s="45">
        <v>30.3</v>
      </c>
    </row>
    <row r="7" spans="1:3">
      <c r="A7" s="10">
        <v>1974</v>
      </c>
      <c r="B7" s="45">
        <v>25</v>
      </c>
      <c r="C7" s="45">
        <v>30.5</v>
      </c>
    </row>
    <row r="8" spans="1:3">
      <c r="A8" s="10">
        <v>1975</v>
      </c>
      <c r="B8" s="45">
        <v>25.3</v>
      </c>
      <c r="C8" s="45">
        <v>30.7</v>
      </c>
    </row>
    <row r="9" spans="1:3">
      <c r="A9" s="10">
        <v>1976</v>
      </c>
      <c r="B9" s="45">
        <v>25.7</v>
      </c>
      <c r="C9" s="45">
        <v>30.8</v>
      </c>
    </row>
    <row r="10" spans="1:3">
      <c r="A10" s="10">
        <v>1977</v>
      </c>
      <c r="B10" s="45">
        <v>26.1</v>
      </c>
      <c r="C10" s="45">
        <v>31.1</v>
      </c>
    </row>
    <row r="11" spans="1:3">
      <c r="A11" s="10">
        <v>1978</v>
      </c>
      <c r="B11" s="45">
        <v>26.5</v>
      </c>
      <c r="C11" s="45">
        <v>31.3</v>
      </c>
    </row>
    <row r="12" spans="1:3">
      <c r="A12" s="10">
        <v>1979</v>
      </c>
      <c r="B12" s="45">
        <v>27</v>
      </c>
      <c r="C12" s="45">
        <v>31.7</v>
      </c>
    </row>
    <row r="13" spans="1:3">
      <c r="A13" s="10">
        <v>1980</v>
      </c>
      <c r="B13" s="45">
        <v>27.5</v>
      </c>
      <c r="C13" s="45">
        <v>31.9</v>
      </c>
    </row>
    <row r="14" spans="1:3">
      <c r="A14" s="10">
        <v>1981</v>
      </c>
      <c r="B14" s="45">
        <v>28</v>
      </c>
      <c r="C14" s="45">
        <v>32.299999999999997</v>
      </c>
    </row>
    <row r="15" spans="1:3">
      <c r="A15" s="10">
        <v>1982</v>
      </c>
      <c r="B15" s="45">
        <v>28.5</v>
      </c>
      <c r="C15" s="45">
        <v>32.6</v>
      </c>
    </row>
    <row r="16" spans="1:3">
      <c r="A16" s="10">
        <v>1983</v>
      </c>
      <c r="B16" s="45">
        <v>28.9</v>
      </c>
      <c r="C16" s="45">
        <v>32.9</v>
      </c>
    </row>
    <row r="17" spans="1:3">
      <c r="A17" s="10">
        <v>1984</v>
      </c>
      <c r="B17" s="45">
        <v>29.4</v>
      </c>
      <c r="C17" s="45">
        <v>33.1</v>
      </c>
    </row>
    <row r="18" spans="1:3">
      <c r="A18" s="10">
        <v>1985</v>
      </c>
      <c r="B18" s="45">
        <v>29.9</v>
      </c>
      <c r="C18" s="45">
        <v>33.4</v>
      </c>
    </row>
    <row r="19" spans="1:3">
      <c r="A19" s="10">
        <v>1986</v>
      </c>
      <c r="B19" s="45">
        <v>30.4</v>
      </c>
      <c r="C19" s="45">
        <v>33.700000000000003</v>
      </c>
    </row>
    <row r="20" spans="1:3">
      <c r="A20" s="10">
        <v>1987</v>
      </c>
      <c r="B20" s="45">
        <v>31</v>
      </c>
      <c r="C20" s="45">
        <v>34.1</v>
      </c>
    </row>
    <row r="21" spans="1:3">
      <c r="A21" s="10">
        <v>1988</v>
      </c>
      <c r="B21" s="45">
        <v>31.5</v>
      </c>
      <c r="C21" s="45">
        <v>34.4</v>
      </c>
    </row>
    <row r="22" spans="1:3">
      <c r="A22" s="10">
        <v>1989</v>
      </c>
      <c r="B22" s="45">
        <v>32</v>
      </c>
      <c r="C22" s="45">
        <v>34.700000000000003</v>
      </c>
    </row>
    <row r="23" spans="1:3">
      <c r="A23" s="10">
        <v>1990</v>
      </c>
      <c r="B23" s="45">
        <v>32.5</v>
      </c>
      <c r="C23" s="45">
        <v>34.9</v>
      </c>
    </row>
    <row r="24" spans="1:3">
      <c r="A24" s="10">
        <v>1991</v>
      </c>
      <c r="B24" s="45">
        <v>32.9</v>
      </c>
      <c r="C24" s="45">
        <v>35.200000000000003</v>
      </c>
    </row>
    <row r="25" spans="1:3">
      <c r="A25" s="10">
        <v>1992</v>
      </c>
      <c r="B25" s="45">
        <v>33.4</v>
      </c>
      <c r="C25" s="45">
        <v>35.5</v>
      </c>
    </row>
    <row r="26" spans="1:3">
      <c r="A26" s="10">
        <v>1993</v>
      </c>
      <c r="B26" s="45">
        <v>33.9</v>
      </c>
      <c r="C26" s="45">
        <v>35.799999999999997</v>
      </c>
    </row>
    <row r="27" spans="1:3">
      <c r="A27" s="10">
        <v>1994</v>
      </c>
      <c r="B27" s="45">
        <v>34.299999999999997</v>
      </c>
      <c r="C27" s="45">
        <v>36.1</v>
      </c>
    </row>
    <row r="28" spans="1:3">
      <c r="A28" s="10">
        <v>1995</v>
      </c>
      <c r="B28" s="45">
        <v>34.799999999999997</v>
      </c>
      <c r="C28" s="45">
        <v>36.4</v>
      </c>
    </row>
    <row r="29" spans="1:3">
      <c r="A29" s="10">
        <v>1996</v>
      </c>
      <c r="B29" s="45">
        <v>35.4</v>
      </c>
      <c r="C29" s="45">
        <v>36.700000000000003</v>
      </c>
    </row>
    <row r="30" spans="1:3">
      <c r="A30" s="10">
        <v>1997</v>
      </c>
      <c r="B30" s="45">
        <v>35.9</v>
      </c>
      <c r="C30" s="45">
        <v>37</v>
      </c>
    </row>
    <row r="31" spans="1:3">
      <c r="A31" s="10">
        <v>1998</v>
      </c>
      <c r="B31" s="45">
        <v>36.5</v>
      </c>
      <c r="C31" s="45">
        <v>37.4</v>
      </c>
    </row>
    <row r="32" spans="1:3">
      <c r="A32" s="10">
        <v>1999</v>
      </c>
      <c r="B32" s="45">
        <v>37.1</v>
      </c>
      <c r="C32" s="45">
        <v>37.799999999999997</v>
      </c>
    </row>
    <row r="33" spans="1:3">
      <c r="A33" s="10">
        <v>2000</v>
      </c>
      <c r="B33" s="45">
        <v>37.6</v>
      </c>
      <c r="C33" s="45">
        <v>38.1</v>
      </c>
    </row>
    <row r="34" spans="1:3">
      <c r="A34" s="10">
        <v>2001</v>
      </c>
      <c r="B34" s="45">
        <v>38.200000000000003</v>
      </c>
      <c r="C34" s="45">
        <v>38.5</v>
      </c>
    </row>
    <row r="35" spans="1:3">
      <c r="A35" s="10">
        <v>2002</v>
      </c>
      <c r="B35" s="45">
        <v>38.799999999999997</v>
      </c>
      <c r="C35" s="45">
        <v>38.9</v>
      </c>
    </row>
    <row r="36" spans="1:3">
      <c r="A36" s="10">
        <v>2003</v>
      </c>
      <c r="B36" s="45">
        <v>39.299999999999997</v>
      </c>
      <c r="C36" s="45">
        <v>39.200000000000003</v>
      </c>
    </row>
    <row r="37" spans="1:3">
      <c r="A37" s="10">
        <v>2004</v>
      </c>
      <c r="B37" s="45">
        <v>39.9</v>
      </c>
      <c r="C37" s="45">
        <v>39.5</v>
      </c>
    </row>
    <row r="38" spans="1:3">
      <c r="A38" s="10">
        <v>2005</v>
      </c>
      <c r="B38" s="45">
        <v>40.5</v>
      </c>
      <c r="C38" s="45">
        <v>39.9</v>
      </c>
    </row>
    <row r="39" spans="1:3">
      <c r="A39" s="10">
        <v>2006</v>
      </c>
      <c r="B39" s="45">
        <v>41.1</v>
      </c>
      <c r="C39" s="45">
        <v>40.299999999999997</v>
      </c>
    </row>
    <row r="40" spans="1:3">
      <c r="A40" s="10">
        <v>2007</v>
      </c>
      <c r="B40" s="45">
        <v>41.6</v>
      </c>
      <c r="C40" s="45">
        <v>40.700000000000003</v>
      </c>
    </row>
    <row r="41" spans="1:3">
      <c r="A41" s="10">
        <v>2008</v>
      </c>
      <c r="B41" s="45">
        <v>42</v>
      </c>
      <c r="C41" s="45">
        <v>41</v>
      </c>
    </row>
    <row r="42" spans="1:3">
      <c r="A42" s="10">
        <v>2009</v>
      </c>
      <c r="B42" s="45">
        <v>42.4</v>
      </c>
      <c r="C42" s="45">
        <v>41.2</v>
      </c>
    </row>
    <row r="43" spans="1:3">
      <c r="A43" s="10">
        <v>2010</v>
      </c>
      <c r="B43" s="45">
        <v>42.7</v>
      </c>
      <c r="C43" s="45">
        <v>41.5</v>
      </c>
    </row>
    <row r="44" spans="1:3">
      <c r="A44" s="10">
        <v>2011</v>
      </c>
      <c r="B44" s="45">
        <v>43.1</v>
      </c>
      <c r="C44" s="45">
        <v>41.8</v>
      </c>
    </row>
    <row r="45" spans="1:3">
      <c r="A45" s="10">
        <v>2012</v>
      </c>
      <c r="B45" s="45">
        <v>43.5</v>
      </c>
      <c r="C45" s="45">
        <v>42.1</v>
      </c>
    </row>
    <row r="46" spans="1:3">
      <c r="A46" s="10">
        <v>2013</v>
      </c>
      <c r="B46" s="45">
        <v>44</v>
      </c>
      <c r="C46" s="45">
        <v>42.5</v>
      </c>
    </row>
    <row r="47" spans="1:3">
      <c r="A47" s="10">
        <v>2014</v>
      </c>
      <c r="B47" s="45">
        <v>44.6</v>
      </c>
      <c r="C47" s="45">
        <v>42.9</v>
      </c>
    </row>
    <row r="48" spans="1:3">
      <c r="A48" s="10">
        <v>2015</v>
      </c>
      <c r="B48" s="45">
        <v>45.1</v>
      </c>
      <c r="C48" s="45">
        <v>43.2</v>
      </c>
    </row>
    <row r="49" spans="1:3">
      <c r="A49" s="10">
        <v>2016</v>
      </c>
      <c r="B49" s="45">
        <v>45.4</v>
      </c>
      <c r="C49" s="45">
        <v>43.5</v>
      </c>
    </row>
    <row r="50" spans="1:3">
      <c r="A50" s="10">
        <v>2017</v>
      </c>
      <c r="B50" s="45">
        <v>45.7</v>
      </c>
      <c r="C50" s="45">
        <v>43.7</v>
      </c>
    </row>
    <row r="51" spans="1:3">
      <c r="A51" s="10">
        <v>2018</v>
      </c>
      <c r="B51" s="45">
        <v>45.9</v>
      </c>
      <c r="C51" s="45">
        <v>43.9</v>
      </c>
    </row>
    <row r="52" spans="1:3">
      <c r="A52" s="10">
        <v>2019</v>
      </c>
      <c r="B52" s="45">
        <v>46</v>
      </c>
      <c r="C52" s="45">
        <v>44.1</v>
      </c>
    </row>
    <row r="53" spans="1:3">
      <c r="A53" s="10">
        <v>2020</v>
      </c>
      <c r="B53" s="45">
        <v>46.1</v>
      </c>
      <c r="C53" s="45">
        <v>44.3</v>
      </c>
    </row>
    <row r="54" spans="1:3">
      <c r="B54" s="45"/>
      <c r="C54" s="45"/>
    </row>
    <row r="55" spans="1:3">
      <c r="A55" s="10" t="s">
        <v>160</v>
      </c>
    </row>
    <row r="56" spans="1:3">
      <c r="A56" s="10" t="s">
        <v>187</v>
      </c>
      <c r="B56" s="45">
        <f>B53-B4</f>
        <v>22.200000000000003</v>
      </c>
      <c r="C56" s="45">
        <f>C53-C4</f>
        <v>14.299999999999997</v>
      </c>
    </row>
    <row r="57" spans="1:3">
      <c r="A57" s="10" t="s">
        <v>188</v>
      </c>
      <c r="B57" s="45">
        <f>B33-B4</f>
        <v>13.700000000000003</v>
      </c>
      <c r="C57" s="45">
        <f>C33-C4</f>
        <v>8.1000000000000014</v>
      </c>
    </row>
    <row r="58" spans="1:3">
      <c r="A58" s="10" t="s">
        <v>154</v>
      </c>
      <c r="B58" s="45">
        <f>B53-B33</f>
        <v>8.5</v>
      </c>
      <c r="C58" s="45">
        <f>C53-C33</f>
        <v>6.1999999999999957</v>
      </c>
    </row>
    <row r="59" spans="1:3">
      <c r="A59" s="10" t="s">
        <v>189</v>
      </c>
      <c r="B59" s="45">
        <f>B13-B4</f>
        <v>3.6000000000000014</v>
      </c>
      <c r="C59" s="45">
        <f>C13-C4</f>
        <v>1.8999999999999986</v>
      </c>
    </row>
    <row r="60" spans="1:3">
      <c r="A60" s="10" t="s">
        <v>161</v>
      </c>
      <c r="B60" s="45">
        <f>B23-B13</f>
        <v>5</v>
      </c>
      <c r="C60" s="45">
        <f>C23-C13</f>
        <v>3</v>
      </c>
    </row>
    <row r="61" spans="1:3">
      <c r="A61" s="10" t="s">
        <v>162</v>
      </c>
      <c r="B61" s="45">
        <f>B33-B23</f>
        <v>5.1000000000000014</v>
      </c>
      <c r="C61" s="45">
        <f>C33-C23</f>
        <v>3.2000000000000028</v>
      </c>
    </row>
    <row r="62" spans="1:3">
      <c r="A62" s="10" t="s">
        <v>163</v>
      </c>
      <c r="B62" s="45">
        <f>B43-B33</f>
        <v>5.1000000000000014</v>
      </c>
      <c r="C62" s="45">
        <f>C43-C33</f>
        <v>3.3999999999999986</v>
      </c>
    </row>
    <row r="63" spans="1:3">
      <c r="A63" s="10" t="s">
        <v>164</v>
      </c>
      <c r="B63" s="45">
        <f>B53-B43</f>
        <v>3.3999999999999986</v>
      </c>
      <c r="C63" s="45">
        <f>C53-C43</f>
        <v>2.7999999999999972</v>
      </c>
    </row>
    <row r="66" spans="1:1">
      <c r="A66" s="10" t="s">
        <v>193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CF84-2AA6-4268-816C-8EBF3C6F8D3B}">
  <dimension ref="A1:C61"/>
  <sheetViews>
    <sheetView workbookViewId="0"/>
  </sheetViews>
  <sheetFormatPr baseColWidth="10" defaultColWidth="12.5" defaultRowHeight="16"/>
  <cols>
    <col min="1" max="1" width="24.6640625" style="10" customWidth="1"/>
    <col min="2" max="2" width="14.1640625" style="10" customWidth="1"/>
    <col min="3" max="3" width="13.83203125" style="10" customWidth="1"/>
    <col min="4" max="16384" width="12.5" style="10"/>
  </cols>
  <sheetData>
    <row r="1" spans="1:3">
      <c r="A1" s="9" t="s">
        <v>654</v>
      </c>
    </row>
    <row r="2" spans="1:3">
      <c r="A2" s="9"/>
    </row>
    <row r="3" spans="1:3">
      <c r="B3" s="11" t="s">
        <v>191</v>
      </c>
      <c r="C3" s="11" t="s">
        <v>192</v>
      </c>
    </row>
    <row r="4" spans="1:3">
      <c r="A4" s="10">
        <v>1971</v>
      </c>
      <c r="B4" s="45">
        <v>91.221374045801525</v>
      </c>
      <c r="C4" s="45">
        <v>97.719869706840385</v>
      </c>
    </row>
    <row r="5" spans="1:3">
      <c r="A5" s="10">
        <v>1972</v>
      </c>
      <c r="B5" s="45">
        <v>92.045454545454547</v>
      </c>
      <c r="C5" s="45">
        <v>97.419354838709666</v>
      </c>
    </row>
    <row r="6" spans="1:3">
      <c r="A6" s="10">
        <v>1973</v>
      </c>
      <c r="B6" s="45">
        <v>92.134831460674164</v>
      </c>
      <c r="C6" s="45">
        <v>97.115384615384613</v>
      </c>
    </row>
    <row r="7" spans="1:3">
      <c r="A7" s="10">
        <v>1974</v>
      </c>
      <c r="B7" s="45">
        <v>92.250922509225092</v>
      </c>
      <c r="C7" s="45">
        <v>97.133757961783445</v>
      </c>
    </row>
    <row r="8" spans="1:3">
      <c r="A8" s="10">
        <v>1975</v>
      </c>
      <c r="B8" s="45">
        <v>92.335766423357668</v>
      </c>
      <c r="C8" s="45">
        <v>97.151898734177209</v>
      </c>
    </row>
    <row r="9" spans="1:3">
      <c r="A9" s="10">
        <v>1976</v>
      </c>
      <c r="B9" s="45">
        <v>92.779783393501802</v>
      </c>
      <c r="C9" s="45">
        <v>96.551724137931032</v>
      </c>
    </row>
    <row r="10" spans="1:3">
      <c r="A10" s="10">
        <v>1977</v>
      </c>
      <c r="B10" s="45">
        <v>92.882562277580078</v>
      </c>
      <c r="C10" s="45">
        <v>96.884735202492209</v>
      </c>
    </row>
    <row r="11" spans="1:3">
      <c r="A11" s="10">
        <v>1978</v>
      </c>
      <c r="B11" s="45">
        <v>93.309859154929583</v>
      </c>
      <c r="C11" s="45">
        <v>96.604938271604951</v>
      </c>
    </row>
    <row r="12" spans="1:3">
      <c r="A12" s="10">
        <v>1979</v>
      </c>
      <c r="B12" s="45">
        <v>93.75</v>
      </c>
      <c r="C12" s="45">
        <v>97.23926380368097</v>
      </c>
    </row>
    <row r="13" spans="1:3">
      <c r="A13" s="10">
        <v>1980</v>
      </c>
      <c r="B13" s="45">
        <v>94.50171821305841</v>
      </c>
      <c r="C13" s="45">
        <v>97.256097560975618</v>
      </c>
    </row>
    <row r="14" spans="1:3">
      <c r="A14" s="10">
        <v>1981</v>
      </c>
      <c r="B14" s="45">
        <v>94.915254237288138</v>
      </c>
      <c r="C14" s="45">
        <v>97.583081570996967</v>
      </c>
    </row>
    <row r="15" spans="1:3">
      <c r="A15" s="10">
        <v>1982</v>
      </c>
      <c r="B15" s="45">
        <v>95.637583892617457</v>
      </c>
      <c r="C15" s="45">
        <v>97.897897897897906</v>
      </c>
    </row>
    <row r="16" spans="1:3">
      <c r="A16" s="10">
        <v>1983</v>
      </c>
      <c r="B16" s="45">
        <v>95.69536423841059</v>
      </c>
      <c r="C16" s="45">
        <v>98.208955223880594</v>
      </c>
    </row>
    <row r="17" spans="1:3">
      <c r="A17" s="10">
        <v>1984</v>
      </c>
      <c r="B17" s="45">
        <v>96.078431372549005</v>
      </c>
      <c r="C17" s="45">
        <v>97.928994082840248</v>
      </c>
    </row>
    <row r="18" spans="1:3">
      <c r="A18" s="10">
        <v>1985</v>
      </c>
      <c r="B18" s="45">
        <v>96.451612903225808</v>
      </c>
      <c r="C18" s="45">
        <v>98.235294117647058</v>
      </c>
    </row>
    <row r="19" spans="1:3">
      <c r="A19" s="10">
        <v>1986</v>
      </c>
      <c r="B19" s="45">
        <v>96.815286624203821</v>
      </c>
      <c r="C19" s="45">
        <v>98.250728862973773</v>
      </c>
    </row>
    <row r="20" spans="1:3">
      <c r="A20" s="10">
        <v>1987</v>
      </c>
      <c r="B20" s="45">
        <v>97.484276729559753</v>
      </c>
      <c r="C20" s="45">
        <v>98.840579710144922</v>
      </c>
    </row>
    <row r="21" spans="1:3">
      <c r="A21" s="10">
        <v>1988</v>
      </c>
      <c r="B21" s="45">
        <v>97.826086956521735</v>
      </c>
      <c r="C21" s="45">
        <v>99.135446685878946</v>
      </c>
    </row>
    <row r="22" spans="1:3">
      <c r="A22" s="10">
        <v>1989</v>
      </c>
      <c r="B22" s="45">
        <v>98.461538461538467</v>
      </c>
      <c r="C22" s="45">
        <v>99.42693409742121</v>
      </c>
    </row>
    <row r="23" spans="1:3">
      <c r="A23" s="10">
        <v>1990</v>
      </c>
      <c r="B23" s="45">
        <v>98.784194528875375</v>
      </c>
      <c r="C23" s="45">
        <v>99.430199430199423</v>
      </c>
    </row>
    <row r="24" spans="1:3">
      <c r="A24" s="10">
        <v>1991</v>
      </c>
      <c r="B24" s="45">
        <v>98.798798798798799</v>
      </c>
      <c r="C24" s="45">
        <v>99.716713881019842</v>
      </c>
    </row>
    <row r="25" spans="1:3">
      <c r="A25" s="10">
        <v>1992</v>
      </c>
      <c r="B25" s="45">
        <v>99.404761904761898</v>
      </c>
      <c r="C25" s="45">
        <v>100</v>
      </c>
    </row>
    <row r="26" spans="1:3">
      <c r="A26" s="10">
        <v>1993</v>
      </c>
      <c r="B26" s="45">
        <v>99.705882352941174</v>
      </c>
      <c r="C26" s="45">
        <v>100.2801120448179</v>
      </c>
    </row>
    <row r="27" spans="1:3">
      <c r="A27" s="10">
        <v>1994</v>
      </c>
      <c r="B27" s="45">
        <v>99.70930232558139</v>
      </c>
      <c r="C27" s="45">
        <v>100.55710306406687</v>
      </c>
    </row>
    <row r="28" spans="1:3">
      <c r="A28" s="10">
        <v>1995</v>
      </c>
      <c r="B28" s="45">
        <v>100</v>
      </c>
      <c r="C28" s="45">
        <v>100.83102493074792</v>
      </c>
    </row>
    <row r="29" spans="1:3">
      <c r="A29" s="10">
        <v>1996</v>
      </c>
      <c r="B29" s="45">
        <v>100.56818181818181</v>
      </c>
      <c r="C29" s="45">
        <v>101.10192837465566</v>
      </c>
    </row>
    <row r="30" spans="1:3">
      <c r="A30" s="10">
        <v>1997</v>
      </c>
      <c r="B30" s="45">
        <v>100.84269662921348</v>
      </c>
      <c r="C30" s="45">
        <v>101.36986301369863</v>
      </c>
    </row>
    <row r="31" spans="1:3">
      <c r="A31" s="10">
        <v>1998</v>
      </c>
      <c r="B31" s="45">
        <v>101.38888888888889</v>
      </c>
      <c r="C31" s="45">
        <v>101.63043478260869</v>
      </c>
    </row>
    <row r="32" spans="1:3">
      <c r="A32" s="10">
        <v>1999</v>
      </c>
      <c r="B32" s="45">
        <v>101.92307692307693</v>
      </c>
      <c r="C32" s="45">
        <v>102.16216216216216</v>
      </c>
    </row>
    <row r="33" spans="1:3">
      <c r="A33" s="10">
        <v>2000</v>
      </c>
      <c r="B33" s="45">
        <v>102.17391304347827</v>
      </c>
      <c r="C33" s="45">
        <v>102.14477211796248</v>
      </c>
    </row>
    <row r="34" spans="1:3">
      <c r="A34" s="10">
        <v>2001</v>
      </c>
      <c r="B34" s="45">
        <v>102.68817204301075</v>
      </c>
      <c r="C34" s="45">
        <v>102.66666666666666</v>
      </c>
    </row>
    <row r="35" spans="1:3">
      <c r="A35" s="10">
        <v>2002</v>
      </c>
      <c r="B35" s="45">
        <v>103.19148936170212</v>
      </c>
      <c r="C35" s="45">
        <v>102.91005291005291</v>
      </c>
    </row>
    <row r="36" spans="1:3">
      <c r="A36" s="10">
        <v>2003</v>
      </c>
      <c r="B36" s="45">
        <v>103.42105263157895</v>
      </c>
      <c r="C36" s="45">
        <v>102.88713910761156</v>
      </c>
    </row>
    <row r="37" spans="1:3">
      <c r="A37" s="10">
        <v>2004</v>
      </c>
      <c r="B37" s="45">
        <v>104.177545691906</v>
      </c>
      <c r="C37" s="45">
        <v>103.13315926892952</v>
      </c>
    </row>
    <row r="38" spans="1:3">
      <c r="A38" s="10">
        <v>2005</v>
      </c>
      <c r="B38" s="45">
        <v>104.92227979274611</v>
      </c>
      <c r="C38" s="45">
        <v>103.36787564766838</v>
      </c>
    </row>
    <row r="39" spans="1:3">
      <c r="A39" s="10">
        <v>2006</v>
      </c>
      <c r="B39" s="45">
        <v>105.65552699228793</v>
      </c>
      <c r="C39" s="45">
        <v>103.86597938144331</v>
      </c>
    </row>
    <row r="40" spans="1:3">
      <c r="A40" s="10">
        <v>2007</v>
      </c>
      <c r="B40" s="45">
        <v>106.12244897959184</v>
      </c>
      <c r="C40" s="45">
        <v>104.0920716112532</v>
      </c>
    </row>
    <row r="41" spans="1:3">
      <c r="A41" s="10">
        <v>2008</v>
      </c>
      <c r="B41" s="45">
        <v>106.59898477157361</v>
      </c>
      <c r="C41" s="45">
        <v>104.32569974554708</v>
      </c>
    </row>
    <row r="42" spans="1:3">
      <c r="A42" s="10">
        <v>2009</v>
      </c>
      <c r="B42" s="45">
        <v>107.07070707070707</v>
      </c>
      <c r="C42" s="45">
        <v>104.30379746835443</v>
      </c>
    </row>
    <row r="43" spans="1:3">
      <c r="A43" s="10">
        <v>2010</v>
      </c>
      <c r="B43" s="45">
        <v>107.28643216080403</v>
      </c>
      <c r="C43" s="45">
        <v>104.53400503778336</v>
      </c>
    </row>
    <row r="44" spans="1:3">
      <c r="A44" s="10">
        <v>2011</v>
      </c>
      <c r="B44" s="45">
        <v>107.75000000000001</v>
      </c>
      <c r="C44" s="45">
        <v>104.76190476190477</v>
      </c>
    </row>
    <row r="45" spans="1:3">
      <c r="A45" s="10">
        <v>2012</v>
      </c>
      <c r="B45" s="45">
        <v>108.47880299251871</v>
      </c>
      <c r="C45" s="45">
        <v>104.98753117206982</v>
      </c>
    </row>
    <row r="46" spans="1:3">
      <c r="A46" s="10">
        <v>2013</v>
      </c>
      <c r="B46" s="45">
        <v>109.18114143920596</v>
      </c>
      <c r="C46" s="45">
        <v>105.4590570719603</v>
      </c>
    </row>
    <row r="47" spans="1:3">
      <c r="A47" s="10">
        <v>2014</v>
      </c>
      <c r="B47" s="45">
        <v>110.12345679012346</v>
      </c>
      <c r="C47" s="45">
        <v>105.92592592592591</v>
      </c>
    </row>
    <row r="48" spans="1:3">
      <c r="A48" s="10">
        <v>2015</v>
      </c>
      <c r="B48" s="45">
        <v>110.81081081081081</v>
      </c>
      <c r="C48" s="45">
        <v>106.14250614250614</v>
      </c>
    </row>
    <row r="49" spans="1:3">
      <c r="A49" s="10">
        <v>2016</v>
      </c>
      <c r="B49" s="45">
        <v>111.54791154791153</v>
      </c>
      <c r="C49" s="45">
        <v>106.61764705882352</v>
      </c>
    </row>
    <row r="50" spans="1:3">
      <c r="A50" s="10">
        <v>2017</v>
      </c>
      <c r="B50" s="45">
        <v>112.00980392156865</v>
      </c>
      <c r="C50" s="45">
        <v>106.58536585365854</v>
      </c>
    </row>
    <row r="51" spans="1:3">
      <c r="A51" s="10">
        <v>2018</v>
      </c>
      <c r="B51" s="45">
        <v>112.5</v>
      </c>
      <c r="C51" s="45">
        <v>106.81265206812651</v>
      </c>
    </row>
    <row r="52" spans="1:3">
      <c r="A52" s="10">
        <v>2019</v>
      </c>
      <c r="B52" s="45">
        <v>112.74509803921569</v>
      </c>
      <c r="C52" s="45">
        <v>106.77966101694916</v>
      </c>
    </row>
    <row r="53" spans="1:3">
      <c r="A53" s="10">
        <v>2020</v>
      </c>
      <c r="B53" s="45">
        <v>112.71393643031786</v>
      </c>
      <c r="C53" s="45">
        <v>107.00483091787439</v>
      </c>
    </row>
    <row r="55" spans="1:3">
      <c r="A55" s="10" t="s">
        <v>186</v>
      </c>
    </row>
    <row r="56" spans="1:3">
      <c r="A56" s="10" t="s">
        <v>187</v>
      </c>
      <c r="B56" s="45">
        <f>B53-B4</f>
        <v>21.492562384516333</v>
      </c>
      <c r="C56" s="45">
        <f>C53-C4</f>
        <v>9.2849612110340018</v>
      </c>
    </row>
    <row r="57" spans="1:3">
      <c r="A57" s="10" t="s">
        <v>188</v>
      </c>
      <c r="B57" s="45">
        <f>B33-B4</f>
        <v>10.95253899767674</v>
      </c>
      <c r="C57" s="45">
        <f>C33-C4</f>
        <v>4.4249024111220905</v>
      </c>
    </row>
    <row r="58" spans="1:3">
      <c r="A58" s="10" t="s">
        <v>154</v>
      </c>
      <c r="B58" s="45">
        <f>B53-B33</f>
        <v>10.540023386839593</v>
      </c>
      <c r="C58" s="45">
        <f>C53-C33</f>
        <v>4.8600587999119114</v>
      </c>
    </row>
    <row r="61" spans="1:3">
      <c r="A61" s="10" t="s">
        <v>193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AC570-4590-44F0-AA51-C2AED4319F3B}">
  <dimension ref="A1:E60"/>
  <sheetViews>
    <sheetView workbookViewId="0"/>
  </sheetViews>
  <sheetFormatPr baseColWidth="10" defaultColWidth="9.1640625" defaultRowHeight="14"/>
  <cols>
    <col min="1" max="1" width="13.5" style="35" customWidth="1"/>
    <col min="2" max="5" width="16.6640625" style="35" customWidth="1"/>
    <col min="6" max="16384" width="9.1640625" style="35"/>
  </cols>
  <sheetData>
    <row r="1" spans="1:5" ht="16">
      <c r="A1" s="47" t="s">
        <v>655</v>
      </c>
    </row>
    <row r="3" spans="1:5">
      <c r="B3" s="48" t="s">
        <v>181</v>
      </c>
      <c r="C3" s="48" t="s">
        <v>182</v>
      </c>
      <c r="D3" s="48" t="s">
        <v>184</v>
      </c>
      <c r="E3" s="48" t="s">
        <v>185</v>
      </c>
    </row>
    <row r="4" spans="1:5">
      <c r="A4" s="35">
        <v>1971</v>
      </c>
      <c r="B4" s="48">
        <v>100.8312877901211</v>
      </c>
      <c r="C4" s="48">
        <v>104.57565265616175</v>
      </c>
      <c r="D4" s="48">
        <v>101.88810209413526</v>
      </c>
      <c r="E4" s="48">
        <v>81.304844301336317</v>
      </c>
    </row>
    <row r="5" spans="1:5">
      <c r="A5" s="35">
        <v>1972</v>
      </c>
      <c r="B5" s="48">
        <v>100.62683518078704</v>
      </c>
      <c r="C5" s="48">
        <v>104.69686005197026</v>
      </c>
      <c r="D5" s="48">
        <v>101.70492480958364</v>
      </c>
      <c r="E5" s="48">
        <v>80.525610843819948</v>
      </c>
    </row>
    <row r="6" spans="1:5">
      <c r="A6" s="35">
        <v>1973</v>
      </c>
      <c r="B6" s="48">
        <v>100.46368605143229</v>
      </c>
      <c r="C6" s="48">
        <v>104.80017436081923</v>
      </c>
      <c r="D6" s="48">
        <v>101.59304795792235</v>
      </c>
      <c r="E6" s="48">
        <v>79.835885662875341</v>
      </c>
    </row>
    <row r="7" spans="1:5">
      <c r="A7" s="35">
        <v>1974</v>
      </c>
      <c r="B7" s="48">
        <v>100.34018702424851</v>
      </c>
      <c r="C7" s="48">
        <v>104.89184667762386</v>
      </c>
      <c r="D7" s="48">
        <v>101.54417105058877</v>
      </c>
      <c r="E7" s="48">
        <v>79.201650822447192</v>
      </c>
    </row>
    <row r="8" spans="1:5">
      <c r="A8" s="35">
        <v>1975</v>
      </c>
      <c r="B8" s="48">
        <v>100.1849589125319</v>
      </c>
      <c r="C8" s="48">
        <v>104.9713118094954</v>
      </c>
      <c r="D8" s="48">
        <v>101.42949673320287</v>
      </c>
      <c r="E8" s="48">
        <v>78.72716795417746</v>
      </c>
    </row>
    <row r="9" spans="1:5">
      <c r="A9" s="35">
        <v>1976</v>
      </c>
      <c r="B9" s="48">
        <v>99.973581099075744</v>
      </c>
      <c r="C9" s="48">
        <v>104.99750831336029</v>
      </c>
      <c r="D9" s="48">
        <v>101.30047863392477</v>
      </c>
      <c r="E9" s="48">
        <v>78.129637441774648</v>
      </c>
    </row>
    <row r="10" spans="1:5">
      <c r="A10" s="35">
        <v>1977</v>
      </c>
      <c r="B10" s="48">
        <v>99.744866044781332</v>
      </c>
      <c r="C10" s="48">
        <v>105.06914295043249</v>
      </c>
      <c r="D10" s="48">
        <v>101.14988241230412</v>
      </c>
      <c r="E10" s="48">
        <v>77.454488320048924</v>
      </c>
    </row>
    <row r="11" spans="1:5">
      <c r="A11" s="35">
        <v>1978</v>
      </c>
      <c r="B11" s="48">
        <v>99.506586916881318</v>
      </c>
      <c r="C11" s="48">
        <v>105.17274822573651</v>
      </c>
      <c r="D11" s="48">
        <v>100.99002748504398</v>
      </c>
      <c r="E11" s="48">
        <v>76.758700941500052</v>
      </c>
    </row>
    <row r="12" spans="1:5">
      <c r="A12" s="35">
        <v>1979</v>
      </c>
      <c r="B12" s="48">
        <v>99.313499391514938</v>
      </c>
      <c r="C12" s="48">
        <v>105.22045271962573</v>
      </c>
      <c r="D12" s="48">
        <v>100.92383783695972</v>
      </c>
      <c r="E12" s="48">
        <v>76.143875254824181</v>
      </c>
    </row>
    <row r="13" spans="1:5">
      <c r="A13" s="35">
        <v>1980</v>
      </c>
      <c r="B13" s="48">
        <v>99.187565964105772</v>
      </c>
      <c r="C13" s="48">
        <v>105.3143552912007</v>
      </c>
      <c r="D13" s="48">
        <v>100.94441934189945</v>
      </c>
      <c r="E13" s="48">
        <v>75.463209577411632</v>
      </c>
    </row>
    <row r="14" spans="1:5">
      <c r="A14" s="35">
        <v>1981</v>
      </c>
      <c r="B14" s="48">
        <v>99.058047995770522</v>
      </c>
      <c r="C14" s="48">
        <v>105.3289828201242</v>
      </c>
      <c r="D14" s="48">
        <v>100.97369104111065</v>
      </c>
      <c r="E14" s="48">
        <v>74.781060702988157</v>
      </c>
    </row>
    <row r="15" spans="1:5">
      <c r="A15" s="35">
        <v>1982</v>
      </c>
      <c r="B15" s="48">
        <v>98.926521361345792</v>
      </c>
      <c r="C15" s="48">
        <v>105.30734829884251</v>
      </c>
      <c r="D15" s="48">
        <v>100.97778563201102</v>
      </c>
      <c r="E15" s="48">
        <v>74.186165309680973</v>
      </c>
    </row>
    <row r="16" spans="1:5">
      <c r="A16" s="35">
        <v>1983</v>
      </c>
      <c r="B16" s="48">
        <v>98.801592390782147</v>
      </c>
      <c r="C16" s="48">
        <v>105.33585794839212</v>
      </c>
      <c r="D16" s="48">
        <v>100.96451957438042</v>
      </c>
      <c r="E16" s="48">
        <v>73.620161733532228</v>
      </c>
    </row>
    <row r="17" spans="1:5">
      <c r="A17" s="35">
        <v>1984</v>
      </c>
      <c r="B17" s="48">
        <v>98.670153298529087</v>
      </c>
      <c r="C17" s="48">
        <v>105.24856669449905</v>
      </c>
      <c r="D17" s="48">
        <v>100.99272547233852</v>
      </c>
      <c r="E17" s="48">
        <v>73.056388596705617</v>
      </c>
    </row>
    <row r="18" spans="1:5">
      <c r="A18" s="35">
        <v>1985</v>
      </c>
      <c r="B18" s="48">
        <v>98.57150870484962</v>
      </c>
      <c r="C18" s="48">
        <v>105.2056146781193</v>
      </c>
      <c r="D18" s="48">
        <v>101.07428427748108</v>
      </c>
      <c r="E18" s="48">
        <v>72.621594246539985</v>
      </c>
    </row>
    <row r="19" spans="1:5">
      <c r="A19" s="35">
        <v>1986</v>
      </c>
      <c r="B19" s="48">
        <v>98.497790803961493</v>
      </c>
      <c r="C19" s="48">
        <v>105.10079133772156</v>
      </c>
      <c r="D19" s="48">
        <v>101.211424653535</v>
      </c>
      <c r="E19" s="48">
        <v>72.211066186303356</v>
      </c>
    </row>
    <row r="20" spans="1:5">
      <c r="A20" s="35">
        <v>1987</v>
      </c>
      <c r="B20" s="48">
        <v>98.526071624951442</v>
      </c>
      <c r="C20" s="48">
        <v>105.15403437508122</v>
      </c>
      <c r="D20" s="48">
        <v>101.39650738940563</v>
      </c>
      <c r="E20" s="48">
        <v>72.086976443677813</v>
      </c>
    </row>
    <row r="21" spans="1:5">
      <c r="A21" s="35">
        <v>1988</v>
      </c>
      <c r="B21" s="48">
        <v>98.417584087577097</v>
      </c>
      <c r="C21" s="48">
        <v>105.17859633742343</v>
      </c>
      <c r="D21" s="48">
        <v>101.34860635275813</v>
      </c>
      <c r="E21" s="48">
        <v>71.995200848484345</v>
      </c>
    </row>
    <row r="22" spans="1:5">
      <c r="A22" s="35">
        <v>1989</v>
      </c>
      <c r="B22" s="48">
        <v>98.34370009918355</v>
      </c>
      <c r="C22" s="48">
        <v>105.25872567328931</v>
      </c>
      <c r="D22" s="48">
        <v>101.3140905367509</v>
      </c>
      <c r="E22" s="48">
        <v>71.944660399827583</v>
      </c>
    </row>
    <row r="23" spans="1:5">
      <c r="A23" s="35">
        <v>1990</v>
      </c>
      <c r="B23" s="48">
        <v>98.227039734333715</v>
      </c>
      <c r="C23" s="48">
        <v>105.23464191023237</v>
      </c>
      <c r="D23" s="48">
        <v>101.21481314055067</v>
      </c>
      <c r="E23" s="48">
        <v>72.049453424016306</v>
      </c>
    </row>
    <row r="24" spans="1:5">
      <c r="A24" s="35">
        <v>1991</v>
      </c>
      <c r="B24" s="48">
        <v>98.382243466704836</v>
      </c>
      <c r="C24" s="48">
        <v>105.05573651238672</v>
      </c>
      <c r="D24" s="48">
        <v>101.53423128992625</v>
      </c>
      <c r="E24" s="48">
        <v>72.30291958666453</v>
      </c>
    </row>
    <row r="25" spans="1:5">
      <c r="A25" s="35">
        <v>1992</v>
      </c>
      <c r="B25" s="48">
        <v>98.176909541894346</v>
      </c>
      <c r="C25" s="48">
        <v>105.13266292759674</v>
      </c>
      <c r="D25" s="48">
        <v>101.25768654035141</v>
      </c>
      <c r="E25" s="48">
        <v>72.352119011747533</v>
      </c>
    </row>
    <row r="26" spans="1:5">
      <c r="A26" s="35">
        <v>1993</v>
      </c>
      <c r="B26" s="48">
        <v>98.10649107456787</v>
      </c>
      <c r="C26" s="48">
        <v>105.17161927902558</v>
      </c>
      <c r="D26" s="48">
        <v>101.17360303975761</v>
      </c>
      <c r="E26" s="48">
        <v>72.498039878856829</v>
      </c>
    </row>
    <row r="27" spans="1:5">
      <c r="A27" s="35">
        <v>1994</v>
      </c>
      <c r="B27" s="48">
        <v>98.044897664004566</v>
      </c>
      <c r="C27" s="48">
        <v>105.15928725051513</v>
      </c>
      <c r="D27" s="48">
        <v>101.09271076213221</v>
      </c>
      <c r="E27" s="48">
        <v>72.707971899970332</v>
      </c>
    </row>
    <row r="28" spans="1:5">
      <c r="A28" s="35">
        <v>1995</v>
      </c>
      <c r="B28" s="48">
        <v>97.990862057199308</v>
      </c>
      <c r="C28" s="48">
        <v>105.18503203897566</v>
      </c>
      <c r="D28" s="48">
        <v>101.00706743164594</v>
      </c>
      <c r="E28" s="48">
        <v>72.983874150492142</v>
      </c>
    </row>
    <row r="29" spans="1:5">
      <c r="A29" s="35">
        <v>1996</v>
      </c>
      <c r="B29" s="48">
        <v>97.930534848351968</v>
      </c>
      <c r="C29" s="48">
        <v>105.18030833609841</v>
      </c>
      <c r="D29" s="48">
        <v>100.91079097522018</v>
      </c>
      <c r="E29" s="48">
        <v>73.294096685607158</v>
      </c>
    </row>
    <row r="30" spans="1:5">
      <c r="A30" s="35">
        <v>1997</v>
      </c>
      <c r="B30" s="48">
        <v>98.059272714701564</v>
      </c>
      <c r="C30" s="48">
        <v>105.25610444085132</v>
      </c>
      <c r="D30" s="48">
        <v>101.0489948764552</v>
      </c>
      <c r="E30" s="48">
        <v>73.758090982272464</v>
      </c>
    </row>
    <row r="31" spans="1:5">
      <c r="A31" s="35">
        <v>1998</v>
      </c>
      <c r="B31" s="48">
        <v>97.997911496787339</v>
      </c>
      <c r="C31" s="48">
        <v>105.15530223604507</v>
      </c>
      <c r="D31" s="48">
        <v>100.96882595794686</v>
      </c>
      <c r="E31" s="48">
        <v>74.127276841906422</v>
      </c>
    </row>
    <row r="32" spans="1:5">
      <c r="A32" s="35">
        <v>1999</v>
      </c>
      <c r="B32" s="48">
        <v>98.020220266030222</v>
      </c>
      <c r="C32" s="48">
        <v>105.07973949236559</v>
      </c>
      <c r="D32" s="48">
        <v>101.00735976815467</v>
      </c>
      <c r="E32" s="48">
        <v>74.45566264771513</v>
      </c>
    </row>
    <row r="33" spans="1:5">
      <c r="A33" s="35">
        <v>2000</v>
      </c>
      <c r="B33" s="48">
        <v>98.075732133361413</v>
      </c>
      <c r="C33" s="48">
        <v>104.96390699741961</v>
      </c>
      <c r="D33" s="48">
        <v>101.09804925835266</v>
      </c>
      <c r="E33" s="48">
        <v>74.808805500192221</v>
      </c>
    </row>
    <row r="34" spans="1:5">
      <c r="A34" s="35">
        <v>2001</v>
      </c>
      <c r="B34" s="48">
        <v>98.162153764505121</v>
      </c>
      <c r="C34" s="48">
        <v>104.91267170781865</v>
      </c>
      <c r="D34" s="48">
        <v>101.19626489992982</v>
      </c>
      <c r="E34" s="48">
        <v>75.23258754594336</v>
      </c>
    </row>
    <row r="35" spans="1:5">
      <c r="A35" s="35">
        <v>2002</v>
      </c>
      <c r="B35" s="48">
        <v>98.199229287553308</v>
      </c>
      <c r="C35" s="48">
        <v>104.98114577539779</v>
      </c>
      <c r="D35" s="48">
        <v>101.19930980780074</v>
      </c>
      <c r="E35" s="48">
        <v>75.576565403347118</v>
      </c>
    </row>
    <row r="36" spans="1:5">
      <c r="A36" s="35">
        <v>2003</v>
      </c>
      <c r="B36" s="48">
        <v>98.212257804992234</v>
      </c>
      <c r="C36" s="48">
        <v>105.0207778784618</v>
      </c>
      <c r="D36" s="48">
        <v>101.17754671827747</v>
      </c>
      <c r="E36" s="48">
        <v>75.959286857016082</v>
      </c>
    </row>
    <row r="37" spans="1:5">
      <c r="A37" s="35">
        <v>2004</v>
      </c>
      <c r="B37" s="48">
        <v>98.222150095276874</v>
      </c>
      <c r="C37" s="48">
        <v>105.0320599193262</v>
      </c>
      <c r="D37" s="48">
        <v>101.15429048360726</v>
      </c>
      <c r="E37" s="48">
        <v>76.369992683138989</v>
      </c>
    </row>
    <row r="38" spans="1:5">
      <c r="A38" s="35">
        <v>2005</v>
      </c>
      <c r="B38" s="48">
        <v>98.25540181551051</v>
      </c>
      <c r="C38" s="48">
        <v>105.08309426708949</v>
      </c>
      <c r="D38" s="48">
        <v>101.15230978975578</v>
      </c>
      <c r="E38" s="48">
        <v>76.803056423931977</v>
      </c>
    </row>
    <row r="39" spans="1:5">
      <c r="A39" s="35">
        <v>2006</v>
      </c>
      <c r="B39" s="48">
        <v>98.285347107083311</v>
      </c>
      <c r="C39" s="48">
        <v>105.21245859898531</v>
      </c>
      <c r="D39" s="48">
        <v>101.12430302181518</v>
      </c>
      <c r="E39" s="48">
        <v>77.353745678473942</v>
      </c>
    </row>
    <row r="40" spans="1:5">
      <c r="A40" s="35">
        <v>2007</v>
      </c>
      <c r="B40" s="48">
        <v>98.244014694723191</v>
      </c>
      <c r="C40" s="48">
        <v>105.35132402236269</v>
      </c>
      <c r="D40" s="48">
        <v>101.00370205422746</v>
      </c>
      <c r="E40" s="48">
        <v>77.805709322035597</v>
      </c>
    </row>
    <row r="41" spans="1:5">
      <c r="A41" s="35">
        <v>2008</v>
      </c>
      <c r="B41" s="48">
        <v>98.218785734641628</v>
      </c>
      <c r="C41" s="48">
        <v>105.40264864186794</v>
      </c>
      <c r="D41" s="48">
        <v>100.92091692977915</v>
      </c>
      <c r="E41" s="48">
        <v>78.312549058258142</v>
      </c>
    </row>
    <row r="42" spans="1:5">
      <c r="A42" s="35">
        <v>2009</v>
      </c>
      <c r="B42" s="48">
        <v>98.219508293368847</v>
      </c>
      <c r="C42" s="48">
        <v>105.45756375681657</v>
      </c>
      <c r="D42" s="48">
        <v>100.87229297586924</v>
      </c>
      <c r="E42" s="48">
        <v>78.831658315514602</v>
      </c>
    </row>
    <row r="43" spans="1:5">
      <c r="A43" s="35">
        <v>2010</v>
      </c>
      <c r="B43" s="48">
        <v>98.197576438768721</v>
      </c>
      <c r="C43" s="48">
        <v>105.42210715235699</v>
      </c>
      <c r="D43" s="48">
        <v>100.81215874743542</v>
      </c>
      <c r="E43" s="48">
        <v>79.354140439378938</v>
      </c>
    </row>
    <row r="44" spans="1:5">
      <c r="A44" s="35">
        <v>2011</v>
      </c>
      <c r="B44" s="48">
        <v>98.209087550794237</v>
      </c>
      <c r="C44" s="48">
        <v>105.39926412981325</v>
      </c>
      <c r="D44" s="48">
        <v>100.77223105470941</v>
      </c>
      <c r="E44" s="48">
        <v>80.031935533094511</v>
      </c>
    </row>
    <row r="45" spans="1:5">
      <c r="A45" s="35">
        <v>2012</v>
      </c>
      <c r="B45" s="48">
        <v>98.318003976389377</v>
      </c>
      <c r="C45" s="48">
        <v>105.14190842375478</v>
      </c>
      <c r="D45" s="48">
        <v>100.88206077720601</v>
      </c>
      <c r="E45" s="48">
        <v>80.996472368997161</v>
      </c>
    </row>
    <row r="46" spans="1:5">
      <c r="A46" s="35">
        <v>2013</v>
      </c>
      <c r="B46" s="48">
        <v>98.41292077402349</v>
      </c>
      <c r="C46" s="48">
        <v>104.96253467065617</v>
      </c>
      <c r="D46" s="48">
        <v>100.95448264417713</v>
      </c>
      <c r="E46" s="48">
        <v>81.893904513042344</v>
      </c>
    </row>
    <row r="47" spans="1:5">
      <c r="A47" s="35">
        <v>2014</v>
      </c>
      <c r="B47" s="48">
        <v>98.46524965812111</v>
      </c>
      <c r="C47" s="48">
        <v>104.66246928910846</v>
      </c>
      <c r="D47" s="48">
        <v>101.01511249655512</v>
      </c>
      <c r="E47" s="48">
        <v>82.633986047215132</v>
      </c>
    </row>
    <row r="48" spans="1:5">
      <c r="A48" s="35">
        <v>2015</v>
      </c>
      <c r="B48" s="48">
        <v>98.458563920714866</v>
      </c>
      <c r="C48" s="48">
        <v>104.35971733069029</v>
      </c>
      <c r="D48" s="48">
        <v>100.98830367710427</v>
      </c>
      <c r="E48" s="48">
        <v>83.343976156658087</v>
      </c>
    </row>
    <row r="49" spans="1:5">
      <c r="A49" s="35">
        <v>2016</v>
      </c>
      <c r="B49" s="48">
        <v>98.480211417682781</v>
      </c>
      <c r="C49" s="48">
        <v>104.11811785338966</v>
      </c>
      <c r="D49" s="48">
        <v>101.01154961079816</v>
      </c>
      <c r="E49" s="48">
        <v>83.932232053463338</v>
      </c>
    </row>
    <row r="50" spans="1:5">
      <c r="A50" s="35">
        <v>2017</v>
      </c>
      <c r="B50" s="48">
        <v>98.517844977854125</v>
      </c>
      <c r="C50" s="48">
        <v>104.23199490121097</v>
      </c>
      <c r="D50" s="48">
        <v>101.02729426604682</v>
      </c>
      <c r="E50" s="48">
        <v>84.357481799477071</v>
      </c>
    </row>
    <row r="51" spans="1:5">
      <c r="A51" s="35">
        <v>2018</v>
      </c>
      <c r="B51" s="48">
        <v>98.646732666836058</v>
      </c>
      <c r="C51" s="48">
        <v>104.35024897024482</v>
      </c>
      <c r="D51" s="48">
        <v>101.18695597343033</v>
      </c>
      <c r="E51" s="48">
        <v>84.726326889361161</v>
      </c>
    </row>
    <row r="52" spans="1:5">
      <c r="A52" s="35">
        <v>2019</v>
      </c>
      <c r="B52" s="48">
        <v>98.750348733433484</v>
      </c>
      <c r="C52" s="48">
        <v>104.44782932055325</v>
      </c>
      <c r="D52" s="48">
        <v>101.33933617346815</v>
      </c>
      <c r="E52" s="48">
        <v>85.037460218771159</v>
      </c>
    </row>
    <row r="53" spans="1:5">
      <c r="A53" s="35">
        <v>2020</v>
      </c>
      <c r="B53" s="48">
        <v>98.77240438103037</v>
      </c>
      <c r="C53" s="48">
        <v>104.56613285753147</v>
      </c>
      <c r="D53" s="48">
        <v>101.37110293452454</v>
      </c>
      <c r="E53" s="48">
        <v>85.342172596638889</v>
      </c>
    </row>
    <row r="55" spans="1:5">
      <c r="A55" s="35" t="s">
        <v>186</v>
      </c>
    </row>
    <row r="56" spans="1:5" ht="16">
      <c r="A56" s="10" t="s">
        <v>187</v>
      </c>
      <c r="B56" s="45">
        <f>B53-B4</f>
        <v>-2.0588834090907255</v>
      </c>
      <c r="C56" s="45">
        <f t="shared" ref="C56:E56" si="0">C53-C4</f>
        <v>-9.519798630279297E-3</v>
      </c>
      <c r="D56" s="48">
        <f t="shared" si="0"/>
        <v>-0.51699915961071952</v>
      </c>
      <c r="E56" s="48">
        <f t="shared" si="0"/>
        <v>4.0373282953025722</v>
      </c>
    </row>
    <row r="57" spans="1:5" ht="16">
      <c r="A57" s="10" t="s">
        <v>188</v>
      </c>
      <c r="B57" s="45">
        <f>B33-B4</f>
        <v>-2.7555556567596824</v>
      </c>
      <c r="C57" s="45">
        <f t="shared" ref="C57:E57" si="1">C33-C4</f>
        <v>0.38825434125786273</v>
      </c>
      <c r="D57" s="48">
        <f t="shared" si="1"/>
        <v>-0.79005283578260332</v>
      </c>
      <c r="E57" s="48">
        <f t="shared" si="1"/>
        <v>-6.4960388011440955</v>
      </c>
    </row>
    <row r="58" spans="1:5" ht="16">
      <c r="A58" s="10" t="s">
        <v>154</v>
      </c>
      <c r="B58" s="45">
        <f>B53-B33</f>
        <v>0.69667224766895686</v>
      </c>
      <c r="C58" s="45">
        <f t="shared" ref="C58:E58" si="2">C53-C33</f>
        <v>-0.39777413988814203</v>
      </c>
      <c r="D58" s="48">
        <f t="shared" si="2"/>
        <v>0.27305367617188381</v>
      </c>
      <c r="E58" s="48">
        <f t="shared" si="2"/>
        <v>10.533367096446668</v>
      </c>
    </row>
    <row r="60" spans="1:5" ht="16">
      <c r="A60" s="10" t="s">
        <v>193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7961D-D358-4383-925C-0FB3F5A8D5DB}">
  <dimension ref="A1:E60"/>
  <sheetViews>
    <sheetView workbookViewId="0"/>
  </sheetViews>
  <sheetFormatPr baseColWidth="10" defaultColWidth="9.1640625" defaultRowHeight="14"/>
  <cols>
    <col min="1" max="1" width="12.83203125" style="35" customWidth="1"/>
    <col min="2" max="5" width="16.6640625" style="35" customWidth="1"/>
    <col min="6" max="16384" width="9.1640625" style="35"/>
  </cols>
  <sheetData>
    <row r="1" spans="1:5" ht="16">
      <c r="A1" s="47" t="s">
        <v>742</v>
      </c>
    </row>
    <row r="3" spans="1:5">
      <c r="B3" s="48" t="s">
        <v>181</v>
      </c>
      <c r="C3" s="48" t="s">
        <v>182</v>
      </c>
      <c r="D3" s="48" t="s">
        <v>184</v>
      </c>
      <c r="E3" s="48" t="s">
        <v>185</v>
      </c>
    </row>
    <row r="4" spans="1:5">
      <c r="A4" s="35">
        <v>1971</v>
      </c>
      <c r="B4" s="48">
        <v>101.81341860662354</v>
      </c>
      <c r="C4" s="48">
        <v>105.49098922329217</v>
      </c>
      <c r="D4" s="48">
        <v>102.76050733648346</v>
      </c>
      <c r="E4" s="48">
        <v>83.652980220806512</v>
      </c>
    </row>
    <row r="5" spans="1:5">
      <c r="A5" s="35">
        <v>1972</v>
      </c>
      <c r="B5" s="48">
        <v>101.66831934000827</v>
      </c>
      <c r="C5" s="48">
        <v>105.63213703099511</v>
      </c>
      <c r="D5" s="48">
        <v>102.63343315131232</v>
      </c>
      <c r="E5" s="48">
        <v>82.87749567035911</v>
      </c>
    </row>
    <row r="6" spans="1:5">
      <c r="A6" s="35">
        <v>1973</v>
      </c>
      <c r="B6" s="48">
        <v>101.57832216557343</v>
      </c>
      <c r="C6" s="48">
        <v>105.68099729623744</v>
      </c>
      <c r="D6" s="48">
        <v>102.59390503189228</v>
      </c>
      <c r="E6" s="48">
        <v>82.495932625131587</v>
      </c>
    </row>
    <row r="7" spans="1:5">
      <c r="A7" s="35">
        <v>1974</v>
      </c>
      <c r="B7" s="48">
        <v>101.39790647296745</v>
      </c>
      <c r="C7" s="48">
        <v>105.6243614603532</v>
      </c>
      <c r="D7" s="48">
        <v>102.45638347892796</v>
      </c>
      <c r="E7" s="48">
        <v>82.10480403763475</v>
      </c>
    </row>
    <row r="8" spans="1:5">
      <c r="A8" s="35">
        <v>1975</v>
      </c>
      <c r="B8" s="48">
        <v>101.30355146411665</v>
      </c>
      <c r="C8" s="48">
        <v>105.2768545807989</v>
      </c>
      <c r="D8" s="48">
        <v>102.54447044773819</v>
      </c>
      <c r="E8" s="48">
        <v>81.95303967965053</v>
      </c>
    </row>
    <row r="9" spans="1:5">
      <c r="A9" s="35">
        <v>1976</v>
      </c>
      <c r="B9" s="48">
        <v>101.19404378744153</v>
      </c>
      <c r="C9" s="48">
        <v>105.20746778858796</v>
      </c>
      <c r="D9" s="48">
        <v>102.49040711277492</v>
      </c>
      <c r="E9" s="48">
        <v>81.780934976124513</v>
      </c>
    </row>
    <row r="10" spans="1:5">
      <c r="A10" s="35">
        <v>1977</v>
      </c>
      <c r="B10" s="48">
        <v>100.88252360757868</v>
      </c>
      <c r="C10" s="48">
        <v>105.42446781225955</v>
      </c>
      <c r="D10" s="48">
        <v>102.08233846379899</v>
      </c>
      <c r="E10" s="48">
        <v>81.291924756658005</v>
      </c>
    </row>
    <row r="11" spans="1:5">
      <c r="A11" s="35">
        <v>1978</v>
      </c>
      <c r="B11" s="48">
        <v>100.4389798017714</v>
      </c>
      <c r="C11" s="48">
        <v>105.16953316953317</v>
      </c>
      <c r="D11" s="48">
        <v>101.77420084098205</v>
      </c>
      <c r="E11" s="48">
        <v>80.339899575125528</v>
      </c>
    </row>
    <row r="12" spans="1:5">
      <c r="A12" s="35">
        <v>1979</v>
      </c>
      <c r="B12" s="48">
        <v>100.23407599781301</v>
      </c>
      <c r="C12" s="48">
        <v>105.11893029922953</v>
      </c>
      <c r="D12" s="48">
        <v>101.67328227951299</v>
      </c>
      <c r="E12" s="48">
        <v>79.934764591075577</v>
      </c>
    </row>
    <row r="13" spans="1:5">
      <c r="A13" s="35">
        <v>1980</v>
      </c>
      <c r="B13" s="48">
        <v>99.823157584983392</v>
      </c>
      <c r="C13" s="48">
        <v>105.20519027569037</v>
      </c>
      <c r="D13" s="48">
        <v>101.23125021955246</v>
      </c>
      <c r="E13" s="48">
        <v>79.321444331957537</v>
      </c>
    </row>
    <row r="14" spans="1:5">
      <c r="A14" s="35">
        <v>1981</v>
      </c>
      <c r="B14" s="48">
        <v>99.36164808804854</v>
      </c>
      <c r="C14" s="48">
        <v>105.29006628743359</v>
      </c>
      <c r="D14" s="48">
        <v>100.74798192994149</v>
      </c>
      <c r="E14" s="48">
        <v>78.647866045574716</v>
      </c>
    </row>
    <row r="15" spans="1:5">
      <c r="A15" s="35">
        <v>1982</v>
      </c>
      <c r="B15" s="48">
        <v>99.092421082847181</v>
      </c>
      <c r="C15" s="48">
        <v>105.60116985700417</v>
      </c>
      <c r="D15" s="48">
        <v>100.47207366253008</v>
      </c>
      <c r="E15" s="48">
        <v>77.970297029702976</v>
      </c>
    </row>
    <row r="16" spans="1:5">
      <c r="A16" s="35">
        <v>1983</v>
      </c>
      <c r="B16" s="48">
        <v>99.138639484966589</v>
      </c>
      <c r="C16" s="48">
        <v>105.49536818966871</v>
      </c>
      <c r="D16" s="48">
        <v>100.84464001434053</v>
      </c>
      <c r="E16" s="48">
        <v>77.021185125032844</v>
      </c>
    </row>
    <row r="17" spans="1:5">
      <c r="A17" s="35">
        <v>1984</v>
      </c>
      <c r="B17" s="48">
        <v>99.021587503280244</v>
      </c>
      <c r="C17" s="48">
        <v>105.11883443579529</v>
      </c>
      <c r="D17" s="48">
        <v>101.12254206365294</v>
      </c>
      <c r="E17" s="48">
        <v>75.888924945528714</v>
      </c>
    </row>
    <row r="18" spans="1:5">
      <c r="A18" s="35">
        <v>1985</v>
      </c>
      <c r="B18" s="48">
        <v>98.868576110596337</v>
      </c>
      <c r="C18" s="48">
        <v>105.02342948282045</v>
      </c>
      <c r="D18" s="48">
        <v>101.17219773445004</v>
      </c>
      <c r="E18" s="48">
        <v>75.274341467811354</v>
      </c>
    </row>
    <row r="19" spans="1:5">
      <c r="A19" s="35">
        <v>1986</v>
      </c>
      <c r="B19" s="48">
        <v>98.724632437588397</v>
      </c>
      <c r="C19" s="48">
        <v>105.13072760982254</v>
      </c>
      <c r="D19" s="48">
        <v>101.30818438852701</v>
      </c>
      <c r="E19" s="48">
        <v>74.081440842823113</v>
      </c>
    </row>
    <row r="20" spans="1:5">
      <c r="A20" s="35">
        <v>1987</v>
      </c>
      <c r="B20" s="48">
        <v>98.517193032225677</v>
      </c>
      <c r="C20" s="48">
        <v>105.20583750816816</v>
      </c>
      <c r="D20" s="48">
        <v>101.13746510144399</v>
      </c>
      <c r="E20" s="48">
        <v>74.02473430771515</v>
      </c>
    </row>
    <row r="21" spans="1:5">
      <c r="A21" s="35">
        <v>1988</v>
      </c>
      <c r="B21" s="48">
        <v>98.454695150780665</v>
      </c>
      <c r="C21" s="48">
        <v>105.06110244409777</v>
      </c>
      <c r="D21" s="48">
        <v>101.2677361560164</v>
      </c>
      <c r="E21" s="48">
        <v>73.794588327847137</v>
      </c>
    </row>
    <row r="22" spans="1:5">
      <c r="A22" s="35">
        <v>1989</v>
      </c>
      <c r="B22" s="48">
        <v>98.516116139903644</v>
      </c>
      <c r="C22" s="48">
        <v>105.22868954655817</v>
      </c>
      <c r="D22" s="48">
        <v>101.42783022914735</v>
      </c>
      <c r="E22" s="48">
        <v>73.704904742602352</v>
      </c>
    </row>
    <row r="23" spans="1:5">
      <c r="A23" s="35">
        <v>1990</v>
      </c>
      <c r="B23" s="48">
        <v>98.444416441676339</v>
      </c>
      <c r="C23" s="48">
        <v>105.38252992131191</v>
      </c>
      <c r="D23" s="48">
        <v>101.34289323249826</v>
      </c>
      <c r="E23" s="48">
        <v>73.810563939634633</v>
      </c>
    </row>
    <row r="24" spans="1:5">
      <c r="A24" s="35">
        <v>1991</v>
      </c>
      <c r="B24" s="48">
        <v>98.417328220099691</v>
      </c>
      <c r="C24" s="48">
        <v>105.45711504873138</v>
      </c>
      <c r="D24" s="48">
        <v>101.36868158096361</v>
      </c>
      <c r="E24" s="48">
        <v>73.860832054097116</v>
      </c>
    </row>
    <row r="25" spans="1:5">
      <c r="A25" s="35">
        <v>1992</v>
      </c>
      <c r="B25" s="48">
        <v>98.320118548679986</v>
      </c>
      <c r="C25" s="48">
        <v>105.33606424836954</v>
      </c>
      <c r="D25" s="48">
        <v>101.45479488110003</v>
      </c>
      <c r="E25" s="48">
        <v>73.316111748947563</v>
      </c>
    </row>
    <row r="26" spans="1:5">
      <c r="A26" s="35">
        <v>1993</v>
      </c>
      <c r="B26" s="48">
        <v>98.387071135249698</v>
      </c>
      <c r="C26" s="48">
        <v>105.80002728140772</v>
      </c>
      <c r="D26" s="48">
        <v>101.55186279271604</v>
      </c>
      <c r="E26" s="48">
        <v>73.114543600589144</v>
      </c>
    </row>
    <row r="27" spans="1:5">
      <c r="A27" s="35">
        <v>1994</v>
      </c>
      <c r="B27" s="48">
        <v>98.441691046931794</v>
      </c>
      <c r="C27" s="48">
        <v>105.68530573485089</v>
      </c>
      <c r="D27" s="48">
        <v>101.74766607392354</v>
      </c>
      <c r="E27" s="48">
        <v>73.007615875451435</v>
      </c>
    </row>
    <row r="28" spans="1:5">
      <c r="A28" s="35">
        <v>1995</v>
      </c>
      <c r="B28" s="48">
        <v>98.373530577202487</v>
      </c>
      <c r="C28" s="48">
        <v>105.78133065472454</v>
      </c>
      <c r="D28" s="48">
        <v>101.73746624119701</v>
      </c>
      <c r="E28" s="48">
        <v>72.773928187645907</v>
      </c>
    </row>
    <row r="29" spans="1:5">
      <c r="A29" s="35">
        <v>1996</v>
      </c>
      <c r="B29" s="48">
        <v>98.47136513899919</v>
      </c>
      <c r="C29" s="48">
        <v>105.88793653042431</v>
      </c>
      <c r="D29" s="48">
        <v>101.9234556813437</v>
      </c>
      <c r="E29" s="48">
        <v>72.823378526932942</v>
      </c>
    </row>
    <row r="30" spans="1:5">
      <c r="A30" s="35">
        <v>1997</v>
      </c>
      <c r="B30" s="48">
        <v>98.305272339651779</v>
      </c>
      <c r="C30" s="48">
        <v>106.00233520245629</v>
      </c>
      <c r="D30" s="48">
        <v>101.70963993530455</v>
      </c>
      <c r="E30" s="48">
        <v>72.997868728100272</v>
      </c>
    </row>
    <row r="31" spans="1:5">
      <c r="A31" s="35">
        <v>1998</v>
      </c>
      <c r="B31" s="48">
        <v>98.041042068516035</v>
      </c>
      <c r="C31" s="48">
        <v>106.21141804788213</v>
      </c>
      <c r="D31" s="48">
        <v>101.36561580100579</v>
      </c>
      <c r="E31" s="48">
        <v>72.982725664981515</v>
      </c>
    </row>
    <row r="32" spans="1:5">
      <c r="A32" s="35">
        <v>1999</v>
      </c>
      <c r="B32" s="48">
        <v>97.820707103983551</v>
      </c>
      <c r="C32" s="48">
        <v>106.44720030063885</v>
      </c>
      <c r="D32" s="48">
        <v>101.09841262414169</v>
      </c>
      <c r="E32" s="48">
        <v>72.763025031444315</v>
      </c>
    </row>
    <row r="33" spans="1:5">
      <c r="A33" s="35">
        <v>2000</v>
      </c>
      <c r="B33" s="48">
        <v>97.83089466040019</v>
      </c>
      <c r="C33" s="48">
        <v>106.69329441585376</v>
      </c>
      <c r="D33" s="48">
        <v>101.17386859668285</v>
      </c>
      <c r="E33" s="48">
        <v>72.625374940798821</v>
      </c>
    </row>
    <row r="34" spans="1:5">
      <c r="A34" s="35">
        <v>2001</v>
      </c>
      <c r="B34" s="48">
        <v>97.707101761861324</v>
      </c>
      <c r="C34" s="48">
        <v>106.84793713163064</v>
      </c>
      <c r="D34" s="48">
        <v>100.9485761670238</v>
      </c>
      <c r="E34" s="48">
        <v>73.070775859073692</v>
      </c>
    </row>
    <row r="35" spans="1:5">
      <c r="A35" s="35">
        <v>2002</v>
      </c>
      <c r="B35" s="48">
        <v>97.410438855535148</v>
      </c>
      <c r="C35" s="48">
        <v>106.51107025817281</v>
      </c>
      <c r="D35" s="48">
        <v>100.62567830093582</v>
      </c>
      <c r="E35" s="48">
        <v>73.294682333511105</v>
      </c>
    </row>
    <row r="36" spans="1:5">
      <c r="A36" s="35">
        <v>2003</v>
      </c>
      <c r="B36" s="48">
        <v>97.151793841119186</v>
      </c>
      <c r="C36" s="48">
        <v>106.11185043331494</v>
      </c>
      <c r="D36" s="48">
        <v>100.30179266382068</v>
      </c>
      <c r="E36" s="48">
        <v>73.819698646462925</v>
      </c>
    </row>
    <row r="37" spans="1:5">
      <c r="A37" s="35">
        <v>2004</v>
      </c>
      <c r="B37" s="48">
        <v>96.999345455118984</v>
      </c>
      <c r="C37" s="48">
        <v>105.74036544576805</v>
      </c>
      <c r="D37" s="48">
        <v>100.13904306109829</v>
      </c>
      <c r="E37" s="48">
        <v>74.296397352331866</v>
      </c>
    </row>
    <row r="38" spans="1:5">
      <c r="A38" s="35">
        <v>2005</v>
      </c>
      <c r="B38" s="48">
        <v>96.804278851466179</v>
      </c>
      <c r="C38" s="48">
        <v>105.68924839905628</v>
      </c>
      <c r="D38" s="48">
        <v>99.790144865263031</v>
      </c>
      <c r="E38" s="48">
        <v>75.084018234452472</v>
      </c>
    </row>
    <row r="39" spans="1:5">
      <c r="A39" s="35">
        <v>2006</v>
      </c>
      <c r="B39" s="48">
        <v>96.5678055467679</v>
      </c>
      <c r="C39" s="48">
        <v>105.73509567143006</v>
      </c>
      <c r="D39" s="48">
        <v>99.38009700156033</v>
      </c>
      <c r="E39" s="48">
        <v>75.991584578250368</v>
      </c>
    </row>
    <row r="40" spans="1:5">
      <c r="A40" s="35">
        <v>2007</v>
      </c>
      <c r="B40" s="48">
        <v>96.711677358575216</v>
      </c>
      <c r="C40" s="48">
        <v>106.28488914716397</v>
      </c>
      <c r="D40" s="48">
        <v>99.403332101502826</v>
      </c>
      <c r="E40" s="48">
        <v>76.788920235957931</v>
      </c>
    </row>
    <row r="41" spans="1:5">
      <c r="A41" s="35">
        <v>2008</v>
      </c>
      <c r="B41" s="48">
        <v>96.991884285793418</v>
      </c>
      <c r="C41" s="48">
        <v>106.62820604415232</v>
      </c>
      <c r="D41" s="48">
        <v>99.621839354893368</v>
      </c>
      <c r="E41" s="48">
        <v>77.732965734541153</v>
      </c>
    </row>
    <row r="42" spans="1:5">
      <c r="A42" s="35">
        <v>2009</v>
      </c>
      <c r="B42" s="48">
        <v>97.292462459618434</v>
      </c>
      <c r="C42" s="48">
        <v>107.00823223570191</v>
      </c>
      <c r="D42" s="48">
        <v>99.949958619627765</v>
      </c>
      <c r="E42" s="48">
        <v>78.376214451783767</v>
      </c>
    </row>
    <row r="43" spans="1:5">
      <c r="A43" s="35">
        <v>2010</v>
      </c>
      <c r="B43" s="48">
        <v>97.537065989528131</v>
      </c>
      <c r="C43" s="48">
        <v>106.71966237971368</v>
      </c>
      <c r="D43" s="48">
        <v>100.26742700589494</v>
      </c>
      <c r="E43" s="48">
        <v>79.235927963228093</v>
      </c>
    </row>
    <row r="44" spans="1:5">
      <c r="A44" s="35">
        <v>2011</v>
      </c>
      <c r="B44" s="48">
        <v>97.85235918461386</v>
      </c>
      <c r="C44" s="48">
        <v>106.58729867556958</v>
      </c>
      <c r="D44" s="48">
        <v>100.57922200041621</v>
      </c>
      <c r="E44" s="48">
        <v>80.432351296465256</v>
      </c>
    </row>
    <row r="45" spans="1:5">
      <c r="A45" s="35">
        <v>2012</v>
      </c>
      <c r="B45" s="48">
        <v>97.850814488609686</v>
      </c>
      <c r="C45" s="48">
        <v>105.24604537317795</v>
      </c>
      <c r="D45" s="48">
        <v>100.78369055462967</v>
      </c>
      <c r="E45" s="48">
        <v>81.386778546320443</v>
      </c>
    </row>
    <row r="46" spans="1:5">
      <c r="A46" s="35">
        <v>2013</v>
      </c>
      <c r="B46" s="48">
        <v>97.799687606749572</v>
      </c>
      <c r="C46" s="48">
        <v>104.76094226599537</v>
      </c>
      <c r="D46" s="48">
        <v>100.65266298998547</v>
      </c>
      <c r="E46" s="48">
        <v>82.612505305239523</v>
      </c>
    </row>
    <row r="47" spans="1:5">
      <c r="A47" s="35">
        <v>2014</v>
      </c>
      <c r="B47" s="48">
        <v>97.813814565186789</v>
      </c>
      <c r="C47" s="48">
        <v>104.16628311578327</v>
      </c>
      <c r="D47" s="48">
        <v>100.68024529818864</v>
      </c>
      <c r="E47" s="48">
        <v>83.635450134200681</v>
      </c>
    </row>
    <row r="48" spans="1:5">
      <c r="A48" s="35">
        <v>2015</v>
      </c>
      <c r="B48" s="48">
        <v>97.766519157896937</v>
      </c>
      <c r="C48" s="48">
        <v>103.64160674344234</v>
      </c>
      <c r="D48" s="48">
        <v>100.59676112073487</v>
      </c>
      <c r="E48" s="48">
        <v>84.545092855217732</v>
      </c>
    </row>
    <row r="49" spans="1:5">
      <c r="A49" s="35">
        <v>2016</v>
      </c>
      <c r="B49" s="48">
        <v>97.815439633056059</v>
      </c>
      <c r="C49" s="48">
        <v>103.53143841515934</v>
      </c>
      <c r="D49" s="48">
        <v>100.68439608825359</v>
      </c>
      <c r="E49" s="48">
        <v>85.019419041828499</v>
      </c>
    </row>
    <row r="50" spans="1:5">
      <c r="A50" s="35">
        <v>2017</v>
      </c>
      <c r="B50" s="48">
        <v>97.934218238056758</v>
      </c>
      <c r="C50" s="48">
        <v>103.96014166957224</v>
      </c>
      <c r="D50" s="48">
        <v>100.81343489916212</v>
      </c>
      <c r="E50" s="48">
        <v>85.360141245991429</v>
      </c>
    </row>
    <row r="51" spans="1:5">
      <c r="A51" s="35">
        <v>2018</v>
      </c>
      <c r="B51" s="48">
        <v>97.887541039197245</v>
      </c>
      <c r="C51" s="48">
        <v>104.05229477235638</v>
      </c>
      <c r="D51" s="48">
        <v>100.79586264030145</v>
      </c>
      <c r="E51" s="48">
        <v>85.578174381855362</v>
      </c>
    </row>
    <row r="52" spans="1:5">
      <c r="A52" s="35">
        <v>2019</v>
      </c>
      <c r="B52" s="48">
        <v>97.971025572416963</v>
      </c>
      <c r="C52" s="48">
        <v>104.41994001901836</v>
      </c>
      <c r="D52" s="48">
        <v>100.77188583643735</v>
      </c>
      <c r="E52" s="48">
        <v>86.158001350438894</v>
      </c>
    </row>
    <row r="53" spans="1:5">
      <c r="A53" s="35">
        <v>2020</v>
      </c>
      <c r="B53" s="48">
        <v>98.028021255406983</v>
      </c>
      <c r="C53" s="48">
        <v>104.41329274294985</v>
      </c>
      <c r="D53" s="48">
        <v>100.93229091026448</v>
      </c>
      <c r="E53" s="48">
        <v>86.381246735155841</v>
      </c>
    </row>
    <row r="55" spans="1:5">
      <c r="A55" s="35" t="s">
        <v>186</v>
      </c>
    </row>
    <row r="56" spans="1:5" ht="16">
      <c r="A56" s="10" t="s">
        <v>187</v>
      </c>
      <c r="B56" s="45">
        <f>B53-B4</f>
        <v>-3.7853973512165595</v>
      </c>
      <c r="C56" s="45">
        <f t="shared" ref="C56:D56" si="0">C53-C4</f>
        <v>-1.0776964803423255</v>
      </c>
      <c r="D56" s="48">
        <f t="shared" si="0"/>
        <v>-1.8282164262189724</v>
      </c>
      <c r="E56" s="48">
        <f>E53-E4</f>
        <v>2.728266514349329</v>
      </c>
    </row>
    <row r="57" spans="1:5" ht="16">
      <c r="A57" s="10" t="s">
        <v>188</v>
      </c>
      <c r="B57" s="45">
        <f>B33-B4</f>
        <v>-3.9825239462233526</v>
      </c>
      <c r="C57" s="45">
        <f t="shared" ref="C57:D57" si="1">C33-C4</f>
        <v>1.2023051925615817</v>
      </c>
      <c r="D57" s="48">
        <f t="shared" si="1"/>
        <v>-1.5866387398006054</v>
      </c>
      <c r="E57" s="48">
        <f>E33-E4</f>
        <v>-11.027605280007691</v>
      </c>
    </row>
    <row r="58" spans="1:5" ht="16">
      <c r="A58" s="10" t="s">
        <v>154</v>
      </c>
      <c r="B58" s="45">
        <f>B53-B33</f>
        <v>0.19712659500679308</v>
      </c>
      <c r="C58" s="45">
        <f t="shared" ref="C58:D58" si="2">C53-C33</f>
        <v>-2.2800016729039072</v>
      </c>
      <c r="D58" s="48">
        <f t="shared" si="2"/>
        <v>-0.24157768641836697</v>
      </c>
      <c r="E58" s="48">
        <f>E53-E33</f>
        <v>13.75587179435702</v>
      </c>
    </row>
    <row r="60" spans="1:5" ht="16">
      <c r="A60" s="10" t="s">
        <v>193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8FEA-EBFF-4C2D-9454-F0148CD58464}">
  <dimension ref="A1:D51"/>
  <sheetViews>
    <sheetView workbookViewId="0"/>
  </sheetViews>
  <sheetFormatPr baseColWidth="10" defaultColWidth="9.1640625" defaultRowHeight="14"/>
  <cols>
    <col min="1" max="1" width="15.6640625" style="22" customWidth="1"/>
    <col min="2" max="4" width="16.6640625" style="22" customWidth="1"/>
    <col min="5" max="16384" width="9.1640625" style="22"/>
  </cols>
  <sheetData>
    <row r="1" spans="1:4" ht="16">
      <c r="A1" s="47" t="s">
        <v>7</v>
      </c>
    </row>
    <row r="3" spans="1:4" ht="48" customHeight="1">
      <c r="B3" s="23" t="s">
        <v>194</v>
      </c>
      <c r="C3" s="23" t="s">
        <v>195</v>
      </c>
      <c r="D3" s="51" t="s">
        <v>660</v>
      </c>
    </row>
    <row r="4" spans="1:4">
      <c r="A4" s="22">
        <v>1981</v>
      </c>
      <c r="B4" s="49">
        <v>72</v>
      </c>
      <c r="C4" s="49">
        <v>79.099999999999994</v>
      </c>
      <c r="D4" s="49">
        <f>C4-B4</f>
        <v>7.0999999999999943</v>
      </c>
    </row>
    <row r="5" spans="1:4">
      <c r="A5" s="22">
        <v>1982</v>
      </c>
      <c r="B5" s="49">
        <v>72.3</v>
      </c>
      <c r="C5" s="49">
        <v>79.400000000000006</v>
      </c>
      <c r="D5" s="49">
        <f t="shared" ref="D5:D40" si="0">C5-B5</f>
        <v>7.1000000000000085</v>
      </c>
    </row>
    <row r="6" spans="1:4">
      <c r="A6" s="22">
        <v>1983</v>
      </c>
      <c r="B6" s="49">
        <v>72.7</v>
      </c>
      <c r="C6" s="49">
        <v>79.599999999999994</v>
      </c>
      <c r="D6" s="49">
        <f t="shared" si="0"/>
        <v>6.8999999999999915</v>
      </c>
    </row>
    <row r="7" spans="1:4">
      <c r="A7" s="22">
        <v>1984</v>
      </c>
      <c r="B7" s="49">
        <v>72.900000000000006</v>
      </c>
      <c r="C7" s="49">
        <v>79.7</v>
      </c>
      <c r="D7" s="49">
        <f t="shared" si="0"/>
        <v>6.7999999999999972</v>
      </c>
    </row>
    <row r="8" spans="1:4">
      <c r="A8" s="22">
        <v>1985</v>
      </c>
      <c r="B8" s="49">
        <v>73.099999999999994</v>
      </c>
      <c r="C8" s="49">
        <v>79.8</v>
      </c>
      <c r="D8" s="49">
        <f t="shared" si="0"/>
        <v>6.7000000000000028</v>
      </c>
    </row>
    <row r="9" spans="1:4">
      <c r="A9" s="22">
        <v>1986</v>
      </c>
      <c r="B9" s="49">
        <v>73.3</v>
      </c>
      <c r="C9" s="49">
        <v>80</v>
      </c>
      <c r="D9" s="49">
        <f t="shared" si="0"/>
        <v>6.7000000000000028</v>
      </c>
    </row>
    <row r="10" spans="1:4">
      <c r="A10" s="22">
        <v>1987</v>
      </c>
      <c r="B10" s="49">
        <v>73.5</v>
      </c>
      <c r="C10" s="49">
        <v>80.099999999999994</v>
      </c>
      <c r="D10" s="49">
        <f t="shared" si="0"/>
        <v>6.5999999999999943</v>
      </c>
    </row>
    <row r="11" spans="1:4">
      <c r="A11" s="22">
        <v>1988</v>
      </c>
      <c r="B11" s="49">
        <v>73.7</v>
      </c>
      <c r="C11" s="49">
        <v>80.3</v>
      </c>
      <c r="D11" s="49">
        <f t="shared" si="0"/>
        <v>6.5999999999999943</v>
      </c>
    </row>
    <row r="12" spans="1:4">
      <c r="A12" s="22">
        <v>1989</v>
      </c>
      <c r="B12" s="49">
        <v>73.900000000000006</v>
      </c>
      <c r="C12" s="49">
        <v>80.5</v>
      </c>
      <c r="D12" s="49">
        <f t="shared" si="0"/>
        <v>6.5999999999999943</v>
      </c>
    </row>
    <row r="13" spans="1:4">
      <c r="A13" s="22">
        <v>1990</v>
      </c>
      <c r="B13" s="49">
        <v>74.3</v>
      </c>
      <c r="C13" s="49">
        <v>80.7</v>
      </c>
      <c r="D13" s="49">
        <f t="shared" si="0"/>
        <v>6.4000000000000057</v>
      </c>
    </row>
    <row r="14" spans="1:4">
      <c r="A14" s="22">
        <v>1991</v>
      </c>
      <c r="B14" s="49">
        <v>74.5</v>
      </c>
      <c r="C14" s="49">
        <v>80.900000000000006</v>
      </c>
      <c r="D14" s="49">
        <f t="shared" si="0"/>
        <v>6.4000000000000057</v>
      </c>
    </row>
    <row r="15" spans="1:4">
      <c r="A15" s="22">
        <v>1992</v>
      </c>
      <c r="B15" s="49">
        <v>74.7</v>
      </c>
      <c r="C15" s="49">
        <v>80.900000000000006</v>
      </c>
      <c r="D15" s="49">
        <f t="shared" si="0"/>
        <v>6.2000000000000028</v>
      </c>
    </row>
    <row r="16" spans="1:4">
      <c r="A16" s="22">
        <v>1993</v>
      </c>
      <c r="B16" s="49">
        <v>74.8</v>
      </c>
      <c r="C16" s="49">
        <v>81</v>
      </c>
      <c r="D16" s="49">
        <f t="shared" si="0"/>
        <v>6.2000000000000028</v>
      </c>
    </row>
    <row r="17" spans="1:4">
      <c r="A17" s="22">
        <v>1994</v>
      </c>
      <c r="B17" s="49">
        <v>74.900000000000006</v>
      </c>
      <c r="C17" s="49">
        <v>80.900000000000006</v>
      </c>
      <c r="D17" s="49">
        <f t="shared" si="0"/>
        <v>6</v>
      </c>
    </row>
    <row r="18" spans="1:4">
      <c r="A18" s="22">
        <v>1995</v>
      </c>
      <c r="B18" s="49">
        <v>75.099999999999994</v>
      </c>
      <c r="C18" s="49">
        <v>81</v>
      </c>
      <c r="D18" s="49">
        <f t="shared" si="0"/>
        <v>5.9000000000000057</v>
      </c>
    </row>
    <row r="19" spans="1:4">
      <c r="A19" s="22">
        <v>1996</v>
      </c>
      <c r="B19" s="49">
        <v>75.400000000000006</v>
      </c>
      <c r="C19" s="49">
        <v>81.099999999999994</v>
      </c>
      <c r="D19" s="49">
        <f t="shared" si="0"/>
        <v>5.6999999999999886</v>
      </c>
    </row>
    <row r="20" spans="1:4">
      <c r="A20" s="22">
        <v>1997</v>
      </c>
      <c r="B20" s="49">
        <v>75.7</v>
      </c>
      <c r="C20" s="49">
        <v>81.3</v>
      </c>
      <c r="D20" s="49">
        <f t="shared" si="0"/>
        <v>5.5999999999999943</v>
      </c>
    </row>
    <row r="21" spans="1:4">
      <c r="A21" s="22">
        <v>1998</v>
      </c>
      <c r="B21" s="49">
        <v>76</v>
      </c>
      <c r="C21" s="49">
        <v>81.400000000000006</v>
      </c>
      <c r="D21" s="49">
        <f t="shared" si="0"/>
        <v>5.4000000000000057</v>
      </c>
    </row>
    <row r="22" spans="1:4">
      <c r="A22" s="22">
        <v>1999</v>
      </c>
      <c r="B22" s="49">
        <v>76.3</v>
      </c>
      <c r="C22" s="49">
        <v>81.599999999999994</v>
      </c>
      <c r="D22" s="49">
        <f t="shared" si="0"/>
        <v>5.2999999999999972</v>
      </c>
    </row>
    <row r="23" spans="1:4">
      <c r="A23" s="22">
        <v>2000</v>
      </c>
      <c r="B23" s="49">
        <v>76.599999999999994</v>
      </c>
      <c r="C23" s="49">
        <v>81.8</v>
      </c>
      <c r="D23" s="49">
        <f t="shared" si="0"/>
        <v>5.2000000000000028</v>
      </c>
    </row>
    <row r="24" spans="1:4">
      <c r="A24" s="22">
        <v>2001</v>
      </c>
      <c r="B24" s="49">
        <v>76.900000000000006</v>
      </c>
      <c r="C24" s="49">
        <v>81.900000000000006</v>
      </c>
      <c r="D24" s="49">
        <f t="shared" si="0"/>
        <v>5</v>
      </c>
    </row>
    <row r="25" spans="1:4">
      <c r="A25" s="22">
        <v>2002</v>
      </c>
      <c r="B25" s="49">
        <v>77.099999999999994</v>
      </c>
      <c r="C25" s="49">
        <v>82</v>
      </c>
      <c r="D25" s="49">
        <f t="shared" si="0"/>
        <v>4.9000000000000057</v>
      </c>
    </row>
    <row r="26" spans="1:4">
      <c r="A26" s="22">
        <v>2003</v>
      </c>
      <c r="B26" s="49">
        <v>77.400000000000006</v>
      </c>
      <c r="C26" s="49">
        <v>82.2</v>
      </c>
      <c r="D26" s="49">
        <f t="shared" si="0"/>
        <v>4.7999999999999972</v>
      </c>
    </row>
    <row r="27" spans="1:4">
      <c r="A27" s="22">
        <v>2004</v>
      </c>
      <c r="B27" s="49">
        <v>77.599999999999994</v>
      </c>
      <c r="C27" s="49">
        <v>82.3</v>
      </c>
      <c r="D27" s="49">
        <f t="shared" si="0"/>
        <v>4.7000000000000028</v>
      </c>
    </row>
    <row r="28" spans="1:4">
      <c r="A28" s="22">
        <v>2005</v>
      </c>
      <c r="B28" s="49">
        <v>77.900000000000006</v>
      </c>
      <c r="C28" s="49">
        <v>82.6</v>
      </c>
      <c r="D28" s="49">
        <f t="shared" si="0"/>
        <v>4.6999999999999886</v>
      </c>
    </row>
    <row r="29" spans="1:4">
      <c r="A29" s="22">
        <v>2006</v>
      </c>
      <c r="B29" s="49">
        <v>78.099999999999994</v>
      </c>
      <c r="C29" s="49">
        <v>82.7</v>
      </c>
      <c r="D29" s="49">
        <f t="shared" si="0"/>
        <v>4.6000000000000085</v>
      </c>
    </row>
    <row r="30" spans="1:4">
      <c r="A30" s="22">
        <v>2007</v>
      </c>
      <c r="B30" s="49">
        <v>78.3</v>
      </c>
      <c r="C30" s="49">
        <v>82.9</v>
      </c>
      <c r="D30" s="49">
        <f t="shared" si="0"/>
        <v>4.6000000000000085</v>
      </c>
    </row>
    <row r="31" spans="1:4">
      <c r="A31" s="22">
        <v>2008</v>
      </c>
      <c r="B31" s="49">
        <v>78.5</v>
      </c>
      <c r="C31" s="49">
        <v>83</v>
      </c>
      <c r="D31" s="49">
        <f t="shared" si="0"/>
        <v>4.5</v>
      </c>
    </row>
    <row r="32" spans="1:4">
      <c r="A32" s="22">
        <v>2009</v>
      </c>
      <c r="B32" s="49">
        <v>78.8</v>
      </c>
      <c r="C32" s="49">
        <v>83.3</v>
      </c>
      <c r="D32" s="49">
        <f t="shared" si="0"/>
        <v>4.5</v>
      </c>
    </row>
    <row r="33" spans="1:4">
      <c r="A33" s="22">
        <v>2010</v>
      </c>
      <c r="B33" s="49">
        <v>79.099999999999994</v>
      </c>
      <c r="C33" s="49">
        <v>83.5</v>
      </c>
      <c r="D33" s="49">
        <f t="shared" si="0"/>
        <v>4.4000000000000057</v>
      </c>
    </row>
    <row r="34" spans="1:4">
      <c r="A34" s="22">
        <v>2011</v>
      </c>
      <c r="B34" s="49">
        <v>79.400000000000006</v>
      </c>
      <c r="C34" s="49">
        <v>83.7</v>
      </c>
      <c r="D34" s="49">
        <f t="shared" si="0"/>
        <v>4.2999999999999972</v>
      </c>
    </row>
    <row r="35" spans="1:4">
      <c r="A35" s="22">
        <v>2012</v>
      </c>
      <c r="B35" s="49">
        <v>79.599999999999994</v>
      </c>
      <c r="C35" s="49">
        <v>83.8</v>
      </c>
      <c r="D35" s="49">
        <f t="shared" si="0"/>
        <v>4.2000000000000028</v>
      </c>
    </row>
    <row r="36" spans="1:4">
      <c r="A36" s="22">
        <v>2013</v>
      </c>
      <c r="B36" s="49">
        <v>79.7</v>
      </c>
      <c r="C36" s="49">
        <v>83.9</v>
      </c>
      <c r="D36" s="49">
        <f t="shared" si="0"/>
        <v>4.2000000000000028</v>
      </c>
    </row>
    <row r="37" spans="1:4">
      <c r="A37" s="22">
        <v>2014</v>
      </c>
      <c r="B37" s="49">
        <v>79.8</v>
      </c>
      <c r="C37" s="49">
        <v>83.9</v>
      </c>
      <c r="D37" s="49">
        <f t="shared" si="0"/>
        <v>4.1000000000000085</v>
      </c>
    </row>
    <row r="38" spans="1:4">
      <c r="A38" s="22">
        <v>2015</v>
      </c>
      <c r="B38" s="49">
        <v>79.900000000000006</v>
      </c>
      <c r="C38" s="49">
        <v>84</v>
      </c>
      <c r="D38" s="49">
        <f t="shared" si="0"/>
        <v>4.0999999999999943</v>
      </c>
    </row>
    <row r="39" spans="1:4">
      <c r="A39" s="22">
        <v>2016</v>
      </c>
      <c r="B39" s="49">
        <v>79.900000000000006</v>
      </c>
      <c r="C39" s="49">
        <v>84</v>
      </c>
      <c r="D39" s="49">
        <f t="shared" si="0"/>
        <v>4.0999999999999943</v>
      </c>
    </row>
    <row r="40" spans="1:4">
      <c r="A40" s="22">
        <v>2017</v>
      </c>
      <c r="B40" s="49">
        <v>79.900000000000006</v>
      </c>
      <c r="C40" s="49">
        <v>84</v>
      </c>
      <c r="D40" s="49">
        <f t="shared" si="0"/>
        <v>4.0999999999999943</v>
      </c>
    </row>
    <row r="41" spans="1:4">
      <c r="A41" s="22">
        <v>2018</v>
      </c>
      <c r="B41" s="49">
        <v>80</v>
      </c>
      <c r="C41" s="49">
        <v>84.2</v>
      </c>
      <c r="D41" s="49">
        <f>C41-B41</f>
        <v>4.2000000000000028</v>
      </c>
    </row>
    <row r="42" spans="1:4">
      <c r="B42" s="49"/>
      <c r="C42" s="49"/>
    </row>
    <row r="43" spans="1:4">
      <c r="A43" s="22" t="s">
        <v>160</v>
      </c>
      <c r="B43" s="49"/>
      <c r="C43" s="49"/>
    </row>
    <row r="44" spans="1:4">
      <c r="A44" s="22" t="s">
        <v>659</v>
      </c>
      <c r="B44" s="49">
        <f>B41-B4</f>
        <v>8</v>
      </c>
      <c r="C44" s="49">
        <f>C41-C4</f>
        <v>5.1000000000000085</v>
      </c>
      <c r="D44" s="49">
        <f>D41-D4</f>
        <v>-2.8999999999999915</v>
      </c>
    </row>
    <row r="45" spans="1:4">
      <c r="A45" s="22" t="s">
        <v>657</v>
      </c>
      <c r="B45" s="49">
        <f>B23-B4</f>
        <v>4.5999999999999943</v>
      </c>
      <c r="C45" s="49">
        <f>C23-C4</f>
        <v>2.7000000000000028</v>
      </c>
      <c r="D45" s="49">
        <f>D23-D4</f>
        <v>-1.8999999999999915</v>
      </c>
    </row>
    <row r="46" spans="1:4">
      <c r="A46" s="22" t="s">
        <v>658</v>
      </c>
      <c r="B46" s="49">
        <f>B41-B23</f>
        <v>3.4000000000000057</v>
      </c>
      <c r="C46" s="49">
        <f>C41-C23</f>
        <v>2.4000000000000057</v>
      </c>
      <c r="D46" s="49">
        <f>D41-D23</f>
        <v>-1</v>
      </c>
    </row>
    <row r="47" spans="1:4">
      <c r="B47" s="49"/>
      <c r="C47" s="49"/>
      <c r="D47" s="49"/>
    </row>
    <row r="49" spans="1:1">
      <c r="A49" s="1" t="s">
        <v>656</v>
      </c>
    </row>
    <row r="51" spans="1:1">
      <c r="A51" s="22" t="s">
        <v>196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66A67-1D9A-4559-9361-91D9EC6D9771}">
  <dimension ref="A1:D51"/>
  <sheetViews>
    <sheetView workbookViewId="0"/>
  </sheetViews>
  <sheetFormatPr baseColWidth="10" defaultColWidth="9.1640625" defaultRowHeight="14"/>
  <cols>
    <col min="1" max="1" width="16" style="22" customWidth="1"/>
    <col min="2" max="4" width="16.6640625" style="22" customWidth="1"/>
    <col min="5" max="16384" width="9.1640625" style="22"/>
  </cols>
  <sheetData>
    <row r="1" spans="1:4" ht="16">
      <c r="A1" s="47" t="s">
        <v>197</v>
      </c>
    </row>
    <row r="3" spans="1:4" ht="45" customHeight="1">
      <c r="B3" s="51" t="s">
        <v>194</v>
      </c>
      <c r="C3" s="51" t="s">
        <v>195</v>
      </c>
      <c r="D3" s="51" t="s">
        <v>660</v>
      </c>
    </row>
    <row r="4" spans="1:4">
      <c r="A4" s="22">
        <v>1981</v>
      </c>
      <c r="B4" s="49">
        <v>71</v>
      </c>
      <c r="C4" s="49">
        <v>79.099999999999994</v>
      </c>
      <c r="D4" s="49">
        <f>C4-B4</f>
        <v>8.0999999999999943</v>
      </c>
    </row>
    <row r="5" spans="1:4">
      <c r="A5" s="22">
        <f>A4+1</f>
        <v>1982</v>
      </c>
      <c r="B5" s="49">
        <v>71.5</v>
      </c>
      <c r="C5" s="49">
        <v>79.400000000000006</v>
      </c>
      <c r="D5" s="49">
        <f t="shared" ref="D5:D40" si="0">C5-B5</f>
        <v>7.9000000000000057</v>
      </c>
    </row>
    <row r="6" spans="1:4">
      <c r="A6" s="22">
        <f t="shared" ref="A6:A40" si="1">A5+1</f>
        <v>1983</v>
      </c>
      <c r="B6" s="49">
        <v>71.900000000000006</v>
      </c>
      <c r="C6" s="49">
        <v>79.599999999999994</v>
      </c>
      <c r="D6" s="49">
        <f t="shared" si="0"/>
        <v>7.6999999999999886</v>
      </c>
    </row>
    <row r="7" spans="1:4">
      <c r="A7" s="22">
        <f t="shared" si="1"/>
        <v>1984</v>
      </c>
      <c r="B7" s="49">
        <v>72.400000000000006</v>
      </c>
      <c r="C7" s="49">
        <v>79.8</v>
      </c>
      <c r="D7" s="49">
        <f t="shared" si="0"/>
        <v>7.3999999999999915</v>
      </c>
    </row>
    <row r="8" spans="1:4">
      <c r="A8" s="22">
        <f t="shared" si="1"/>
        <v>1985</v>
      </c>
      <c r="B8" s="49">
        <v>72.400000000000006</v>
      </c>
      <c r="C8" s="49">
        <v>79.900000000000006</v>
      </c>
      <c r="D8" s="49">
        <f t="shared" si="0"/>
        <v>7.5</v>
      </c>
    </row>
    <row r="9" spans="1:4">
      <c r="A9" s="22">
        <f t="shared" si="1"/>
        <v>1986</v>
      </c>
      <c r="B9" s="49">
        <v>72.7</v>
      </c>
      <c r="C9" s="49">
        <v>80.099999999999994</v>
      </c>
      <c r="D9" s="49">
        <f t="shared" si="0"/>
        <v>7.3999999999999915</v>
      </c>
    </row>
    <row r="10" spans="1:4">
      <c r="A10" s="22">
        <f t="shared" si="1"/>
        <v>1987</v>
      </c>
      <c r="B10" s="49">
        <v>72.8</v>
      </c>
      <c r="C10" s="49">
        <v>80.3</v>
      </c>
      <c r="D10" s="49">
        <f t="shared" si="0"/>
        <v>7.5</v>
      </c>
    </row>
    <row r="11" spans="1:4">
      <c r="A11" s="22">
        <f t="shared" si="1"/>
        <v>1988</v>
      </c>
      <c r="B11" s="49">
        <v>73.2</v>
      </c>
      <c r="C11" s="49">
        <v>80.400000000000006</v>
      </c>
      <c r="D11" s="49">
        <f t="shared" si="0"/>
        <v>7.2000000000000028</v>
      </c>
    </row>
    <row r="12" spans="1:4">
      <c r="A12" s="22">
        <f t="shared" si="1"/>
        <v>1989</v>
      </c>
      <c r="B12" s="49">
        <v>73.599999999999994</v>
      </c>
      <c r="C12" s="49">
        <v>80.5</v>
      </c>
      <c r="D12" s="49">
        <f t="shared" si="0"/>
        <v>6.9000000000000057</v>
      </c>
    </row>
    <row r="13" spans="1:4">
      <c r="A13" s="22">
        <f t="shared" si="1"/>
        <v>1990</v>
      </c>
      <c r="B13" s="49">
        <v>74</v>
      </c>
      <c r="C13" s="49">
        <v>80.599999999999994</v>
      </c>
      <c r="D13" s="49">
        <f t="shared" si="0"/>
        <v>6.5999999999999943</v>
      </c>
    </row>
    <row r="14" spans="1:4">
      <c r="A14" s="22">
        <f t="shared" si="1"/>
        <v>1991</v>
      </c>
      <c r="B14" s="49">
        <v>74.2</v>
      </c>
      <c r="C14" s="49">
        <v>80.8</v>
      </c>
      <c r="D14" s="49">
        <f t="shared" si="0"/>
        <v>6.5999999999999943</v>
      </c>
    </row>
    <row r="15" spans="1:4">
      <c r="A15" s="22">
        <f t="shared" si="1"/>
        <v>1992</v>
      </c>
      <c r="B15" s="49">
        <v>74.3</v>
      </c>
      <c r="C15" s="49">
        <v>80.8</v>
      </c>
      <c r="D15" s="49">
        <f t="shared" si="0"/>
        <v>6.5</v>
      </c>
    </row>
    <row r="16" spans="1:4">
      <c r="A16" s="22">
        <f t="shared" si="1"/>
        <v>1993</v>
      </c>
      <c r="B16" s="49">
        <v>74.400000000000006</v>
      </c>
      <c r="C16" s="49">
        <v>80.7</v>
      </c>
      <c r="D16" s="49">
        <f t="shared" si="0"/>
        <v>6.2999999999999972</v>
      </c>
    </row>
    <row r="17" spans="1:4">
      <c r="A17" s="22">
        <f t="shared" si="1"/>
        <v>1994</v>
      </c>
      <c r="B17" s="49">
        <v>74.400000000000006</v>
      </c>
      <c r="C17" s="49">
        <v>80.900000000000006</v>
      </c>
      <c r="D17" s="49">
        <f t="shared" si="0"/>
        <v>6.5</v>
      </c>
    </row>
    <row r="18" spans="1:4">
      <c r="A18" s="22">
        <f t="shared" si="1"/>
        <v>1995</v>
      </c>
      <c r="B18" s="49">
        <v>74.599999999999994</v>
      </c>
      <c r="C18" s="49">
        <v>80.900000000000006</v>
      </c>
      <c r="D18" s="49">
        <f t="shared" si="0"/>
        <v>6.3000000000000114</v>
      </c>
    </row>
    <row r="19" spans="1:4">
      <c r="A19" s="22">
        <f t="shared" si="1"/>
        <v>1996</v>
      </c>
      <c r="B19" s="49">
        <v>74.8</v>
      </c>
      <c r="C19" s="49">
        <v>81.2</v>
      </c>
      <c r="D19" s="49">
        <f t="shared" si="0"/>
        <v>6.4000000000000057</v>
      </c>
    </row>
    <row r="20" spans="1:4">
      <c r="A20" s="22">
        <f t="shared" si="1"/>
        <v>1997</v>
      </c>
      <c r="B20" s="49">
        <v>75</v>
      </c>
      <c r="C20" s="49">
        <v>81.099999999999994</v>
      </c>
      <c r="D20" s="49">
        <f t="shared" si="0"/>
        <v>6.0999999999999943</v>
      </c>
    </row>
    <row r="21" spans="1:4">
      <c r="A21" s="22">
        <f t="shared" si="1"/>
        <v>1998</v>
      </c>
      <c r="B21" s="49">
        <v>75</v>
      </c>
      <c r="C21" s="49">
        <v>81.3</v>
      </c>
      <c r="D21" s="49">
        <f t="shared" si="0"/>
        <v>6.2999999999999972</v>
      </c>
    </row>
    <row r="22" spans="1:4">
      <c r="A22" s="22">
        <f t="shared" si="1"/>
        <v>1999</v>
      </c>
      <c r="B22" s="49">
        <v>75.3</v>
      </c>
      <c r="C22" s="49">
        <v>81.5</v>
      </c>
      <c r="D22" s="49">
        <f t="shared" si="0"/>
        <v>6.2000000000000028</v>
      </c>
    </row>
    <row r="23" spans="1:4">
      <c r="A23" s="22">
        <f t="shared" si="1"/>
        <v>2000</v>
      </c>
      <c r="B23" s="49">
        <v>75.7</v>
      </c>
      <c r="C23" s="49">
        <v>81.7</v>
      </c>
      <c r="D23" s="49">
        <f t="shared" si="0"/>
        <v>6</v>
      </c>
    </row>
    <row r="24" spans="1:4">
      <c r="A24" s="22">
        <f t="shared" si="1"/>
        <v>2001</v>
      </c>
      <c r="B24" s="49">
        <v>76.2</v>
      </c>
      <c r="C24" s="49">
        <v>81.8</v>
      </c>
      <c r="D24" s="49">
        <f t="shared" si="0"/>
        <v>5.5999999999999943</v>
      </c>
    </row>
    <row r="25" spans="1:4">
      <c r="A25" s="22">
        <f t="shared" si="1"/>
        <v>2002</v>
      </c>
      <c r="B25" s="49">
        <v>76.400000000000006</v>
      </c>
      <c r="C25" s="49">
        <v>81.900000000000006</v>
      </c>
      <c r="D25" s="49">
        <f t="shared" si="0"/>
        <v>5.5</v>
      </c>
    </row>
    <row r="26" spans="1:4">
      <c r="A26" s="22">
        <f t="shared" si="1"/>
        <v>2003</v>
      </c>
      <c r="B26" s="49">
        <v>76.7</v>
      </c>
      <c r="C26" s="49">
        <v>82.1</v>
      </c>
      <c r="D26" s="49">
        <f t="shared" si="0"/>
        <v>5.3999999999999915</v>
      </c>
    </row>
    <row r="27" spans="1:4">
      <c r="A27" s="22">
        <f t="shared" si="1"/>
        <v>2004</v>
      </c>
      <c r="B27" s="49">
        <v>76.8</v>
      </c>
      <c r="C27" s="49">
        <v>82.2</v>
      </c>
      <c r="D27" s="49">
        <f t="shared" si="0"/>
        <v>5.4000000000000057</v>
      </c>
    </row>
    <row r="28" spans="1:4">
      <c r="A28" s="22">
        <f t="shared" si="1"/>
        <v>2005</v>
      </c>
      <c r="B28" s="49">
        <v>77.3</v>
      </c>
      <c r="C28" s="49">
        <v>82.2</v>
      </c>
      <c r="D28" s="49">
        <f t="shared" si="0"/>
        <v>4.9000000000000057</v>
      </c>
    </row>
    <row r="29" spans="1:4">
      <c r="A29" s="22">
        <f t="shared" si="1"/>
        <v>2006</v>
      </c>
      <c r="B29" s="49">
        <v>77.400000000000006</v>
      </c>
      <c r="C29" s="49">
        <v>82.3</v>
      </c>
      <c r="D29" s="49">
        <f t="shared" si="0"/>
        <v>4.8999999999999915</v>
      </c>
    </row>
    <row r="30" spans="1:4">
      <c r="A30" s="22">
        <f t="shared" si="1"/>
        <v>2007</v>
      </c>
      <c r="B30" s="49">
        <v>77.5</v>
      </c>
      <c r="C30" s="49">
        <v>82.4</v>
      </c>
      <c r="D30" s="49">
        <f t="shared" si="0"/>
        <v>4.9000000000000057</v>
      </c>
    </row>
    <row r="31" spans="1:4">
      <c r="A31" s="22">
        <f t="shared" si="1"/>
        <v>2008</v>
      </c>
      <c r="B31" s="49">
        <v>77.400000000000006</v>
      </c>
      <c r="C31" s="49">
        <v>82.5</v>
      </c>
      <c r="D31" s="49">
        <f t="shared" si="0"/>
        <v>5.0999999999999943</v>
      </c>
    </row>
    <row r="32" spans="1:4">
      <c r="A32" s="22">
        <f t="shared" si="1"/>
        <v>2009</v>
      </c>
      <c r="B32" s="49">
        <v>77.8</v>
      </c>
      <c r="C32" s="49">
        <v>82.7</v>
      </c>
      <c r="D32" s="49">
        <f t="shared" si="0"/>
        <v>4.9000000000000057</v>
      </c>
    </row>
    <row r="33" spans="1:4">
      <c r="A33" s="22">
        <f t="shared" si="1"/>
        <v>2010</v>
      </c>
      <c r="B33" s="49">
        <v>78.2</v>
      </c>
      <c r="C33" s="49">
        <v>83</v>
      </c>
      <c r="D33" s="49">
        <f t="shared" si="0"/>
        <v>4.7999999999999972</v>
      </c>
    </row>
    <row r="34" spans="1:4">
      <c r="A34" s="22">
        <f t="shared" si="1"/>
        <v>2011</v>
      </c>
      <c r="B34" s="49">
        <v>78.400000000000006</v>
      </c>
      <c r="C34" s="49">
        <v>83.2</v>
      </c>
      <c r="D34" s="49">
        <f t="shared" si="0"/>
        <v>4.7999999999999972</v>
      </c>
    </row>
    <row r="35" spans="1:4">
      <c r="A35" s="22">
        <f t="shared" si="1"/>
        <v>2012</v>
      </c>
      <c r="B35" s="49">
        <v>78.599999999999994</v>
      </c>
      <c r="C35" s="49">
        <v>83.3</v>
      </c>
      <c r="D35" s="49">
        <f t="shared" si="0"/>
        <v>4.7000000000000028</v>
      </c>
    </row>
    <row r="36" spans="1:4">
      <c r="A36" s="22">
        <f t="shared" si="1"/>
        <v>2013</v>
      </c>
      <c r="B36" s="49">
        <v>78.8</v>
      </c>
      <c r="C36" s="49">
        <v>83.1</v>
      </c>
      <c r="D36" s="49">
        <f t="shared" si="0"/>
        <v>4.2999999999999972</v>
      </c>
    </row>
    <row r="37" spans="1:4">
      <c r="A37" s="22">
        <f t="shared" si="1"/>
        <v>2014</v>
      </c>
      <c r="B37" s="49">
        <v>78.8</v>
      </c>
      <c r="C37" s="49">
        <v>83.1</v>
      </c>
      <c r="D37" s="49">
        <f t="shared" si="0"/>
        <v>4.2999999999999972</v>
      </c>
    </row>
    <row r="38" spans="1:4">
      <c r="A38" s="22">
        <f t="shared" si="1"/>
        <v>2015</v>
      </c>
      <c r="B38" s="49">
        <v>78.7</v>
      </c>
      <c r="C38" s="49">
        <v>83</v>
      </c>
      <c r="D38" s="49">
        <f t="shared" si="0"/>
        <v>4.2999999999999972</v>
      </c>
    </row>
    <row r="39" spans="1:4">
      <c r="A39" s="22">
        <f t="shared" si="1"/>
        <v>2016</v>
      </c>
      <c r="B39" s="49">
        <v>78.5</v>
      </c>
      <c r="C39" s="49">
        <v>82.9</v>
      </c>
      <c r="D39" s="49">
        <f t="shared" si="0"/>
        <v>4.4000000000000057</v>
      </c>
    </row>
    <row r="40" spans="1:4">
      <c r="A40" s="22">
        <f t="shared" si="1"/>
        <v>2017</v>
      </c>
      <c r="B40" s="49">
        <v>78.599999999999994</v>
      </c>
      <c r="C40" s="49">
        <v>82.7</v>
      </c>
      <c r="D40" s="49">
        <f t="shared" si="0"/>
        <v>4.1000000000000085</v>
      </c>
    </row>
    <row r="41" spans="1:4">
      <c r="A41" s="22">
        <v>2018</v>
      </c>
      <c r="B41" s="49">
        <v>78.599999999999994</v>
      </c>
      <c r="C41" s="49">
        <v>82.8</v>
      </c>
      <c r="D41" s="49">
        <f>C41-B41</f>
        <v>4.2000000000000028</v>
      </c>
    </row>
    <row r="43" spans="1:4">
      <c r="A43" s="22" t="s">
        <v>160</v>
      </c>
      <c r="B43" s="64"/>
      <c r="C43" s="64"/>
    </row>
    <row r="44" spans="1:4">
      <c r="A44" s="22" t="s">
        <v>659</v>
      </c>
      <c r="B44" s="49">
        <f>B41-B4</f>
        <v>7.5999999999999943</v>
      </c>
      <c r="C44" s="49">
        <f>C41-C4</f>
        <v>3.7000000000000028</v>
      </c>
      <c r="D44" s="49">
        <f>D41-D4</f>
        <v>-3.8999999999999915</v>
      </c>
    </row>
    <row r="45" spans="1:4">
      <c r="A45" s="22" t="s">
        <v>657</v>
      </c>
      <c r="B45" s="49">
        <f>B23-B4</f>
        <v>4.7000000000000028</v>
      </c>
      <c r="C45" s="49">
        <f>C23-C4</f>
        <v>2.6000000000000085</v>
      </c>
      <c r="D45" s="49">
        <f>D23-D4</f>
        <v>-2.0999999999999943</v>
      </c>
    </row>
    <row r="46" spans="1:4">
      <c r="A46" s="22" t="s">
        <v>658</v>
      </c>
      <c r="B46" s="49">
        <f>B41-B23</f>
        <v>2.8999999999999915</v>
      </c>
      <c r="C46" s="49">
        <f>C41-C23</f>
        <v>1.0999999999999943</v>
      </c>
      <c r="D46" s="49">
        <f>D41-D23</f>
        <v>-1.7999999999999972</v>
      </c>
    </row>
    <row r="47" spans="1:4">
      <c r="B47" s="64"/>
      <c r="C47" s="64"/>
      <c r="D47" s="64"/>
    </row>
    <row r="49" spans="1:1">
      <c r="A49" s="22" t="s">
        <v>656</v>
      </c>
    </row>
    <row r="51" spans="1:1">
      <c r="A51" s="22" t="s">
        <v>196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E21E9-D57E-46AD-8187-8A6CB8DD1748}">
  <dimension ref="A1:L66"/>
  <sheetViews>
    <sheetView workbookViewId="0">
      <selection activeCell="B67" sqref="B67"/>
    </sheetView>
  </sheetViews>
  <sheetFormatPr baseColWidth="10" defaultColWidth="10.5" defaultRowHeight="14"/>
  <cols>
    <col min="1" max="1" width="15.5" style="22" customWidth="1"/>
    <col min="2" max="12" width="17.83203125" style="22" customWidth="1"/>
    <col min="13" max="16384" width="10.5" style="22"/>
  </cols>
  <sheetData>
    <row r="1" spans="1:12">
      <c r="A1" s="21" t="s">
        <v>222</v>
      </c>
    </row>
    <row r="3" spans="1:12">
      <c r="B3" s="223" t="s">
        <v>117</v>
      </c>
      <c r="C3" s="223"/>
      <c r="D3" s="223"/>
      <c r="E3" s="223"/>
      <c r="F3" s="223"/>
      <c r="G3" s="223"/>
      <c r="H3" s="223"/>
      <c r="I3" s="223"/>
      <c r="J3" s="223"/>
      <c r="K3" s="223"/>
      <c r="L3" s="223"/>
    </row>
    <row r="4" spans="1:12" ht="45.75" customHeight="1">
      <c r="B4" s="50" t="s">
        <v>198</v>
      </c>
      <c r="C4" s="50" t="s">
        <v>180</v>
      </c>
      <c r="D4" s="51" t="s">
        <v>176</v>
      </c>
      <c r="E4" s="51" t="s">
        <v>177</v>
      </c>
      <c r="F4" s="50" t="s">
        <v>199</v>
      </c>
      <c r="G4" s="51" t="s">
        <v>200</v>
      </c>
      <c r="H4" s="51" t="s">
        <v>201</v>
      </c>
      <c r="I4" s="51" t="s">
        <v>202</v>
      </c>
      <c r="J4" s="51" t="s">
        <v>203</v>
      </c>
      <c r="K4" s="51" t="s">
        <v>204</v>
      </c>
      <c r="L4" s="51" t="s">
        <v>205</v>
      </c>
    </row>
    <row r="5" spans="1:12" ht="15" customHeight="1">
      <c r="B5" s="50" t="s">
        <v>206</v>
      </c>
      <c r="C5" s="50" t="s">
        <v>207</v>
      </c>
      <c r="D5" s="51" t="s">
        <v>208</v>
      </c>
      <c r="E5" s="51" t="s">
        <v>209</v>
      </c>
      <c r="F5" s="50" t="s">
        <v>210</v>
      </c>
      <c r="G5" s="51" t="s">
        <v>211</v>
      </c>
      <c r="H5" s="51" t="s">
        <v>212</v>
      </c>
      <c r="I5" s="51" t="s">
        <v>213</v>
      </c>
      <c r="J5" s="51" t="s">
        <v>214</v>
      </c>
      <c r="K5" s="51" t="s">
        <v>215</v>
      </c>
      <c r="L5" s="51" t="s">
        <v>216</v>
      </c>
    </row>
    <row r="6" spans="1:12" ht="15">
      <c r="A6" s="53">
        <v>1972</v>
      </c>
      <c r="B6" s="24">
        <f>C6+F6</f>
        <v>285179</v>
      </c>
      <c r="C6" s="24">
        <f>D6-E6</f>
        <v>191723</v>
      </c>
      <c r="D6" s="24">
        <v>351256</v>
      </c>
      <c r="E6" s="24">
        <v>159533</v>
      </c>
      <c r="F6" s="24">
        <f>G6+H6+I6-J6-K6</f>
        <v>93456</v>
      </c>
      <c r="G6" s="24">
        <v>117036</v>
      </c>
      <c r="H6" s="24">
        <v>39457</v>
      </c>
      <c r="I6" s="24">
        <v>2997</v>
      </c>
      <c r="J6" s="24">
        <v>66034</v>
      </c>
      <c r="K6" s="23"/>
      <c r="L6" s="24">
        <v>28748</v>
      </c>
    </row>
    <row r="7" spans="1:12" ht="15">
      <c r="A7" s="53">
        <v>1973</v>
      </c>
      <c r="B7" s="24">
        <f t="shared" ref="B7:B54" si="0">C7+F7</f>
        <v>301984</v>
      </c>
      <c r="C7" s="24">
        <f t="shared" ref="C7:C54" si="1">D7-E7</f>
        <v>183197</v>
      </c>
      <c r="D7" s="24">
        <v>345815</v>
      </c>
      <c r="E7" s="24">
        <v>162618</v>
      </c>
      <c r="F7" s="24">
        <f t="shared" ref="F7:F54" si="2">G7+H7+I7-J7-K7</f>
        <v>118787</v>
      </c>
      <c r="G7" s="24">
        <v>138526</v>
      </c>
      <c r="H7" s="24">
        <v>36117</v>
      </c>
      <c r="I7" s="24">
        <v>7994</v>
      </c>
      <c r="J7" s="24">
        <v>63850</v>
      </c>
      <c r="K7" s="23"/>
      <c r="L7" s="24">
        <v>28670</v>
      </c>
    </row>
    <row r="8" spans="1:12" ht="15">
      <c r="A8" s="53">
        <v>1974</v>
      </c>
      <c r="B8" s="24">
        <f t="shared" si="0"/>
        <v>344863</v>
      </c>
      <c r="C8" s="24">
        <f t="shared" si="1"/>
        <v>176162</v>
      </c>
      <c r="D8" s="24">
        <v>342446</v>
      </c>
      <c r="E8" s="24">
        <v>166284</v>
      </c>
      <c r="F8" s="24">
        <f t="shared" si="2"/>
        <v>168701</v>
      </c>
      <c r="G8" s="24">
        <v>217456</v>
      </c>
      <c r="H8" s="24">
        <v>36747</v>
      </c>
      <c r="I8" s="24">
        <v>-2001</v>
      </c>
      <c r="J8" s="24">
        <v>83501</v>
      </c>
      <c r="K8" s="23"/>
      <c r="L8" s="24">
        <v>28671</v>
      </c>
    </row>
    <row r="9" spans="1:12" ht="15">
      <c r="A9" s="53">
        <v>1975</v>
      </c>
      <c r="B9" s="24">
        <f t="shared" si="0"/>
        <v>363979</v>
      </c>
      <c r="C9" s="24">
        <f t="shared" si="1"/>
        <v>187209</v>
      </c>
      <c r="D9" s="24">
        <v>355960</v>
      </c>
      <c r="E9" s="24">
        <v>168751</v>
      </c>
      <c r="F9" s="24">
        <f t="shared" si="2"/>
        <v>176770</v>
      </c>
      <c r="G9" s="24">
        <v>209283</v>
      </c>
      <c r="H9" s="24">
        <v>37519</v>
      </c>
      <c r="I9" s="24">
        <v>7989</v>
      </c>
      <c r="J9" s="24">
        <v>78021</v>
      </c>
      <c r="K9" s="23"/>
      <c r="L9" s="24">
        <v>28673</v>
      </c>
    </row>
    <row r="10" spans="1:12" ht="15">
      <c r="A10" s="53">
        <v>1976</v>
      </c>
      <c r="B10" s="24">
        <f t="shared" si="0"/>
        <v>334565</v>
      </c>
      <c r="C10" s="24">
        <f t="shared" si="1"/>
        <v>197850</v>
      </c>
      <c r="D10" s="24">
        <v>364278</v>
      </c>
      <c r="E10" s="24">
        <v>166428</v>
      </c>
      <c r="F10" s="24">
        <f t="shared" si="2"/>
        <v>136715</v>
      </c>
      <c r="G10" s="24">
        <v>170028</v>
      </c>
      <c r="H10" s="24">
        <v>36399</v>
      </c>
      <c r="I10" s="24">
        <v>-2998</v>
      </c>
      <c r="J10" s="24">
        <v>66714</v>
      </c>
      <c r="K10" s="23"/>
      <c r="L10" s="24">
        <v>28032</v>
      </c>
    </row>
    <row r="11" spans="1:12" ht="15">
      <c r="A11" s="53">
        <v>1977</v>
      </c>
      <c r="B11" s="24">
        <f t="shared" si="0"/>
        <v>295975</v>
      </c>
      <c r="C11" s="24">
        <f t="shared" si="1"/>
        <v>192103</v>
      </c>
      <c r="D11" s="24">
        <v>357850</v>
      </c>
      <c r="E11" s="24">
        <v>165747</v>
      </c>
      <c r="F11" s="24">
        <f t="shared" si="2"/>
        <v>103872</v>
      </c>
      <c r="G11" s="24">
        <v>130931</v>
      </c>
      <c r="H11" s="24">
        <v>32750</v>
      </c>
      <c r="I11" s="24">
        <v>-2002</v>
      </c>
      <c r="J11" s="24">
        <v>57807</v>
      </c>
      <c r="K11" s="23"/>
      <c r="L11" s="24">
        <v>19940</v>
      </c>
    </row>
    <row r="12" spans="1:12" ht="15">
      <c r="A12" s="53">
        <v>1978</v>
      </c>
      <c r="B12" s="24">
        <f t="shared" si="0"/>
        <v>257296</v>
      </c>
      <c r="C12" s="24">
        <f t="shared" si="1"/>
        <v>190763</v>
      </c>
      <c r="D12" s="24">
        <v>359793</v>
      </c>
      <c r="E12" s="24">
        <v>169030</v>
      </c>
      <c r="F12" s="24">
        <f t="shared" si="2"/>
        <v>66533</v>
      </c>
      <c r="G12" s="24">
        <v>100967</v>
      </c>
      <c r="H12" s="24">
        <v>31884</v>
      </c>
      <c r="I12" s="24">
        <v>-2997</v>
      </c>
      <c r="J12" s="24">
        <v>63321</v>
      </c>
      <c r="K12" s="23"/>
      <c r="L12" s="24">
        <v>19936</v>
      </c>
    </row>
    <row r="13" spans="1:12" ht="15">
      <c r="A13" s="53">
        <v>1979</v>
      </c>
      <c r="B13" s="24">
        <f t="shared" si="0"/>
        <v>258278</v>
      </c>
      <c r="C13" s="24">
        <f t="shared" si="1"/>
        <v>196627</v>
      </c>
      <c r="D13" s="24">
        <v>362432</v>
      </c>
      <c r="E13" s="24">
        <v>165805</v>
      </c>
      <c r="F13" s="24">
        <f t="shared" si="2"/>
        <v>61651</v>
      </c>
      <c r="G13" s="24">
        <v>84518</v>
      </c>
      <c r="H13" s="24">
        <v>31501</v>
      </c>
      <c r="I13" s="24">
        <v>7990</v>
      </c>
      <c r="J13" s="24">
        <v>62358</v>
      </c>
      <c r="K13" s="23"/>
      <c r="L13" s="24">
        <v>19937</v>
      </c>
    </row>
    <row r="14" spans="1:12" ht="15">
      <c r="A14" s="53">
        <v>1980</v>
      </c>
      <c r="B14" s="24">
        <f t="shared" si="0"/>
        <v>334116</v>
      </c>
      <c r="C14" s="24">
        <f t="shared" si="1"/>
        <v>195826</v>
      </c>
      <c r="D14" s="24">
        <v>367286</v>
      </c>
      <c r="E14" s="24">
        <v>171460</v>
      </c>
      <c r="F14" s="24">
        <f t="shared" si="2"/>
        <v>138290</v>
      </c>
      <c r="G14" s="24">
        <v>143825</v>
      </c>
      <c r="H14" s="24">
        <v>29358</v>
      </c>
      <c r="I14" s="24">
        <v>14986</v>
      </c>
      <c r="J14" s="24">
        <v>49879</v>
      </c>
      <c r="K14" s="23"/>
      <c r="L14" s="24">
        <v>19993</v>
      </c>
    </row>
    <row r="15" spans="1:12" ht="15">
      <c r="A15" s="53">
        <v>1981</v>
      </c>
      <c r="B15" s="24">
        <f t="shared" si="0"/>
        <v>324316</v>
      </c>
      <c r="C15" s="24">
        <f t="shared" si="1"/>
        <v>201604</v>
      </c>
      <c r="D15" s="24">
        <v>372139</v>
      </c>
      <c r="E15" s="24">
        <v>170535</v>
      </c>
      <c r="F15" s="24">
        <f t="shared" si="2"/>
        <v>122712</v>
      </c>
      <c r="G15" s="24">
        <v>127238</v>
      </c>
      <c r="H15" s="24">
        <v>27044</v>
      </c>
      <c r="I15" s="24">
        <v>13293</v>
      </c>
      <c r="J15" s="24">
        <v>44863</v>
      </c>
      <c r="K15" s="23"/>
      <c r="L15" s="24">
        <v>20068</v>
      </c>
    </row>
    <row r="16" spans="1:12" ht="15">
      <c r="A16" s="53">
        <v>1982</v>
      </c>
      <c r="B16" s="24">
        <f t="shared" si="0"/>
        <v>318646</v>
      </c>
      <c r="C16" s="24">
        <f t="shared" si="1"/>
        <v>200120</v>
      </c>
      <c r="D16" s="24">
        <v>372472</v>
      </c>
      <c r="E16" s="24">
        <v>172352</v>
      </c>
      <c r="F16" s="24">
        <f t="shared" si="2"/>
        <v>118526</v>
      </c>
      <c r="G16" s="24">
        <v>135339</v>
      </c>
      <c r="H16" s="24">
        <v>25676</v>
      </c>
      <c r="I16" s="24">
        <v>12297</v>
      </c>
      <c r="J16" s="24">
        <v>54786</v>
      </c>
      <c r="K16" s="23"/>
      <c r="L16" s="24">
        <v>21619</v>
      </c>
    </row>
    <row r="17" spans="1:12" ht="15">
      <c r="A17" s="53">
        <v>1983</v>
      </c>
      <c r="B17" s="24">
        <f t="shared" si="0"/>
        <v>271125</v>
      </c>
      <c r="C17" s="24">
        <f t="shared" si="1"/>
        <v>197072</v>
      </c>
      <c r="D17" s="24">
        <v>373594</v>
      </c>
      <c r="E17" s="24">
        <v>176522</v>
      </c>
      <c r="F17" s="24">
        <f t="shared" si="2"/>
        <v>74053</v>
      </c>
      <c r="G17" s="24">
        <v>101404</v>
      </c>
      <c r="H17" s="24">
        <v>28105</v>
      </c>
      <c r="I17" s="24">
        <v>3770</v>
      </c>
      <c r="J17" s="24">
        <v>59226</v>
      </c>
      <c r="K17" s="23"/>
      <c r="L17" s="24">
        <v>21616</v>
      </c>
    </row>
    <row r="18" spans="1:12" ht="15">
      <c r="A18" s="53">
        <v>1984</v>
      </c>
      <c r="B18" s="24">
        <f t="shared" si="0"/>
        <v>262281</v>
      </c>
      <c r="C18" s="24">
        <f t="shared" si="1"/>
        <v>200374</v>
      </c>
      <c r="D18" s="24">
        <v>374533</v>
      </c>
      <c r="E18" s="24">
        <v>174159</v>
      </c>
      <c r="F18" s="24">
        <f t="shared" si="2"/>
        <v>61907</v>
      </c>
      <c r="G18" s="24">
        <v>88592</v>
      </c>
      <c r="H18" s="24">
        <v>26020</v>
      </c>
      <c r="I18" s="24">
        <v>5065</v>
      </c>
      <c r="J18" s="24">
        <v>57770</v>
      </c>
      <c r="K18" s="23"/>
      <c r="L18" s="24">
        <v>21679</v>
      </c>
    </row>
    <row r="19" spans="1:12" ht="15">
      <c r="A19" s="53">
        <v>1985</v>
      </c>
      <c r="B19" s="24">
        <f t="shared" si="0"/>
        <v>256682</v>
      </c>
      <c r="C19" s="24">
        <f t="shared" si="1"/>
        <v>197180</v>
      </c>
      <c r="D19" s="24">
        <v>376265</v>
      </c>
      <c r="E19" s="24">
        <v>179085</v>
      </c>
      <c r="F19" s="24">
        <f t="shared" si="2"/>
        <v>59502</v>
      </c>
      <c r="G19" s="24">
        <v>83925</v>
      </c>
      <c r="H19" s="24">
        <v>27068</v>
      </c>
      <c r="I19" s="24">
        <v>3711</v>
      </c>
      <c r="J19" s="24">
        <v>55202</v>
      </c>
      <c r="K19" s="23"/>
      <c r="L19" s="24">
        <v>21619</v>
      </c>
    </row>
    <row r="20" spans="1:12" ht="15">
      <c r="A20" s="53">
        <v>1986</v>
      </c>
      <c r="B20" s="24">
        <f t="shared" si="0"/>
        <v>278327</v>
      </c>
      <c r="C20" s="24">
        <f t="shared" si="1"/>
        <v>192028</v>
      </c>
      <c r="D20" s="24">
        <v>375381</v>
      </c>
      <c r="E20" s="24">
        <v>183353</v>
      </c>
      <c r="F20" s="24">
        <f t="shared" si="2"/>
        <v>86299</v>
      </c>
      <c r="G20" s="24">
        <v>88657</v>
      </c>
      <c r="H20" s="24">
        <v>25801</v>
      </c>
      <c r="I20" s="24">
        <v>22436</v>
      </c>
      <c r="J20" s="24">
        <v>50595</v>
      </c>
      <c r="K20" s="23"/>
      <c r="L20" s="24">
        <v>20165</v>
      </c>
    </row>
    <row r="21" spans="1:12" ht="15">
      <c r="A21" s="53">
        <v>1987</v>
      </c>
      <c r="B21" s="24">
        <f t="shared" si="0"/>
        <v>348988</v>
      </c>
      <c r="C21" s="24">
        <f t="shared" si="1"/>
        <v>190423</v>
      </c>
      <c r="D21" s="24">
        <v>373022</v>
      </c>
      <c r="E21" s="24">
        <v>182599</v>
      </c>
      <c r="F21" s="24">
        <f t="shared" si="2"/>
        <v>158565</v>
      </c>
      <c r="G21" s="24">
        <v>130880</v>
      </c>
      <c r="H21" s="24">
        <v>16701</v>
      </c>
      <c r="I21" s="24">
        <v>58691</v>
      </c>
      <c r="J21" s="24">
        <v>47707</v>
      </c>
      <c r="K21" s="23"/>
      <c r="L21" s="24">
        <v>2665</v>
      </c>
    </row>
    <row r="22" spans="1:12" ht="15">
      <c r="A22" s="53">
        <v>1988</v>
      </c>
      <c r="B22" s="24">
        <f t="shared" si="0"/>
        <v>347819</v>
      </c>
      <c r="C22" s="24">
        <f t="shared" si="1"/>
        <v>180116</v>
      </c>
      <c r="D22" s="24">
        <v>370033</v>
      </c>
      <c r="E22" s="24">
        <v>189917</v>
      </c>
      <c r="F22" s="24">
        <f t="shared" si="2"/>
        <v>167703</v>
      </c>
      <c r="G22" s="24">
        <v>152211</v>
      </c>
      <c r="H22" s="24">
        <v>14293</v>
      </c>
      <c r="I22" s="24">
        <v>42177</v>
      </c>
      <c r="J22" s="24">
        <v>40978</v>
      </c>
      <c r="K22" s="23"/>
      <c r="L22" s="24">
        <v>2673</v>
      </c>
    </row>
    <row r="23" spans="1:12" ht="15">
      <c r="A23" s="53">
        <v>1989</v>
      </c>
      <c r="B23" s="24">
        <f t="shared" si="0"/>
        <v>487699</v>
      </c>
      <c r="C23" s="24">
        <f t="shared" si="1"/>
        <v>195627</v>
      </c>
      <c r="D23" s="24">
        <v>384035</v>
      </c>
      <c r="E23" s="24">
        <v>188408</v>
      </c>
      <c r="F23" s="24">
        <f t="shared" si="2"/>
        <v>292072</v>
      </c>
      <c r="G23" s="24">
        <v>177632</v>
      </c>
      <c r="H23" s="24">
        <v>14087</v>
      </c>
      <c r="I23" s="24">
        <v>140748</v>
      </c>
      <c r="J23" s="24">
        <v>40395</v>
      </c>
      <c r="K23" s="23"/>
      <c r="L23" s="24">
        <v>2665</v>
      </c>
    </row>
    <row r="24" spans="1:12" ht="15">
      <c r="A24" s="53">
        <v>1990</v>
      </c>
      <c r="B24" s="24">
        <f t="shared" si="0"/>
        <v>417024</v>
      </c>
      <c r="C24" s="24">
        <f t="shared" si="1"/>
        <v>210672</v>
      </c>
      <c r="D24" s="24">
        <v>403280</v>
      </c>
      <c r="E24" s="24">
        <v>192608</v>
      </c>
      <c r="F24" s="24">
        <f t="shared" si="2"/>
        <v>206352</v>
      </c>
      <c r="G24" s="24">
        <v>203357</v>
      </c>
      <c r="H24" s="24">
        <v>13926</v>
      </c>
      <c r="I24" s="24">
        <v>28829</v>
      </c>
      <c r="J24" s="24">
        <v>39760</v>
      </c>
      <c r="K24" s="23"/>
      <c r="L24" s="24">
        <v>2667</v>
      </c>
    </row>
    <row r="25" spans="1:12" ht="15">
      <c r="A25" s="53">
        <v>1991</v>
      </c>
      <c r="B25" s="24">
        <f t="shared" si="0"/>
        <v>350535</v>
      </c>
      <c r="C25" s="24">
        <f t="shared" si="1"/>
        <v>210490</v>
      </c>
      <c r="D25" s="24">
        <v>402929</v>
      </c>
      <c r="E25" s="24">
        <v>192439</v>
      </c>
      <c r="F25" s="24">
        <f t="shared" si="2"/>
        <v>140045</v>
      </c>
      <c r="G25" s="24">
        <v>221382</v>
      </c>
      <c r="H25" s="24">
        <v>15208</v>
      </c>
      <c r="I25" s="24">
        <v>-52853</v>
      </c>
      <c r="J25" s="24">
        <v>43692</v>
      </c>
      <c r="K25" s="23"/>
      <c r="L25" s="24">
        <v>4253</v>
      </c>
    </row>
    <row r="26" spans="1:12" ht="15">
      <c r="A26" s="53">
        <v>1992</v>
      </c>
      <c r="B26" s="24">
        <f t="shared" si="0"/>
        <v>358027</v>
      </c>
      <c r="C26" s="24">
        <f t="shared" si="1"/>
        <v>206140</v>
      </c>
      <c r="D26" s="24">
        <v>403107</v>
      </c>
      <c r="E26" s="24">
        <v>196967</v>
      </c>
      <c r="F26" s="24">
        <f t="shared" si="2"/>
        <v>151887</v>
      </c>
      <c r="G26" s="24">
        <v>244281</v>
      </c>
      <c r="H26" s="24">
        <v>15899</v>
      </c>
      <c r="I26" s="24">
        <v>-42919</v>
      </c>
      <c r="J26" s="24">
        <v>45633</v>
      </c>
      <c r="K26" s="24">
        <v>19741</v>
      </c>
      <c r="L26" s="24">
        <v>24183</v>
      </c>
    </row>
    <row r="27" spans="1:12" ht="15">
      <c r="A27" s="53">
        <v>1993</v>
      </c>
      <c r="B27" s="24">
        <f t="shared" si="0"/>
        <v>337620</v>
      </c>
      <c r="C27" s="24">
        <f t="shared" si="1"/>
        <v>190373</v>
      </c>
      <c r="D27" s="24">
        <v>392181</v>
      </c>
      <c r="E27" s="24">
        <v>201808</v>
      </c>
      <c r="F27" s="24">
        <f t="shared" si="2"/>
        <v>147247</v>
      </c>
      <c r="G27" s="24">
        <v>266890</v>
      </c>
      <c r="H27" s="24">
        <v>15279</v>
      </c>
      <c r="I27" s="24">
        <v>-71185</v>
      </c>
      <c r="J27" s="24">
        <v>43993</v>
      </c>
      <c r="K27" s="24">
        <v>19744</v>
      </c>
      <c r="L27" s="24">
        <v>24120</v>
      </c>
    </row>
    <row r="28" spans="1:12" ht="15">
      <c r="A28" s="53">
        <v>1994</v>
      </c>
      <c r="B28" s="24">
        <f t="shared" si="0"/>
        <v>340015</v>
      </c>
      <c r="C28" s="24">
        <f t="shared" si="1"/>
        <v>179695</v>
      </c>
      <c r="D28" s="24">
        <v>386159</v>
      </c>
      <c r="E28" s="24">
        <v>206464</v>
      </c>
      <c r="F28" s="24">
        <f t="shared" si="2"/>
        <v>160320</v>
      </c>
      <c r="G28" s="24">
        <v>235360</v>
      </c>
      <c r="H28" s="24">
        <v>16358</v>
      </c>
      <c r="I28" s="24">
        <v>-22196</v>
      </c>
      <c r="J28" s="24">
        <v>49456</v>
      </c>
      <c r="K28" s="24">
        <v>19746</v>
      </c>
      <c r="L28" s="24">
        <v>24116</v>
      </c>
    </row>
    <row r="29" spans="1:12" ht="15">
      <c r="A29" s="53">
        <v>1995</v>
      </c>
      <c r="B29" s="24">
        <f t="shared" si="0"/>
        <v>325769</v>
      </c>
      <c r="C29" s="24">
        <f t="shared" si="1"/>
        <v>172609</v>
      </c>
      <c r="D29" s="24">
        <v>381998</v>
      </c>
      <c r="E29" s="24">
        <v>209389</v>
      </c>
      <c r="F29" s="24">
        <f t="shared" si="2"/>
        <v>153160</v>
      </c>
      <c r="G29" s="24">
        <v>220738</v>
      </c>
      <c r="H29" s="24">
        <v>18388</v>
      </c>
      <c r="I29" s="24">
        <v>-14152</v>
      </c>
      <c r="J29" s="24">
        <v>52069</v>
      </c>
      <c r="K29" s="24">
        <v>19745</v>
      </c>
      <c r="L29" s="24">
        <v>24121</v>
      </c>
    </row>
    <row r="30" spans="1:12" ht="15">
      <c r="A30" s="53">
        <v>1996</v>
      </c>
      <c r="B30" s="24">
        <f t="shared" si="0"/>
        <v>330233</v>
      </c>
      <c r="C30" s="24">
        <f t="shared" si="1"/>
        <v>162687</v>
      </c>
      <c r="D30" s="24">
        <v>372453</v>
      </c>
      <c r="E30" s="24">
        <v>209766</v>
      </c>
      <c r="F30" s="24">
        <f t="shared" si="2"/>
        <v>167546</v>
      </c>
      <c r="G30" s="24">
        <v>217478</v>
      </c>
      <c r="H30" s="24">
        <v>19035</v>
      </c>
      <c r="I30" s="23">
        <v>-826</v>
      </c>
      <c r="J30" s="24">
        <v>48396</v>
      </c>
      <c r="K30" s="24">
        <v>19745</v>
      </c>
      <c r="L30" s="24">
        <v>22326</v>
      </c>
    </row>
    <row r="31" spans="1:12" ht="15">
      <c r="A31" s="53">
        <v>1997</v>
      </c>
      <c r="B31" s="24">
        <f t="shared" si="0"/>
        <v>305708</v>
      </c>
      <c r="C31" s="24">
        <f t="shared" si="1"/>
        <v>140092</v>
      </c>
      <c r="D31" s="24">
        <v>357313</v>
      </c>
      <c r="E31" s="24">
        <v>217221</v>
      </c>
      <c r="F31" s="24">
        <f t="shared" si="2"/>
        <v>165616</v>
      </c>
      <c r="G31" s="24">
        <v>224857</v>
      </c>
      <c r="H31" s="24">
        <v>18956</v>
      </c>
      <c r="I31" s="23">
        <v>182</v>
      </c>
      <c r="J31" s="24">
        <v>52815</v>
      </c>
      <c r="K31" s="24">
        <v>25564</v>
      </c>
      <c r="L31" s="24">
        <v>9978</v>
      </c>
    </row>
    <row r="32" spans="1:12" ht="15">
      <c r="A32" s="53">
        <v>1998</v>
      </c>
      <c r="B32" s="24">
        <f t="shared" si="0"/>
        <v>259203</v>
      </c>
      <c r="C32" s="24">
        <f t="shared" si="1"/>
        <v>127435</v>
      </c>
      <c r="D32" s="24">
        <v>345123</v>
      </c>
      <c r="E32" s="24">
        <v>217688</v>
      </c>
      <c r="F32" s="24">
        <f t="shared" si="2"/>
        <v>131768</v>
      </c>
      <c r="G32" s="24">
        <v>194459</v>
      </c>
      <c r="H32" s="24">
        <v>18671</v>
      </c>
      <c r="I32" s="24">
        <v>-3983</v>
      </c>
      <c r="J32" s="24">
        <v>51816</v>
      </c>
      <c r="K32" s="24">
        <v>25563</v>
      </c>
      <c r="L32" s="24">
        <v>9978</v>
      </c>
    </row>
    <row r="33" spans="1:12" ht="15">
      <c r="A33" s="53">
        <v>1999</v>
      </c>
      <c r="B33" s="24">
        <f t="shared" si="0"/>
        <v>256090</v>
      </c>
      <c r="C33" s="24">
        <f t="shared" si="1"/>
        <v>120663</v>
      </c>
      <c r="D33" s="24">
        <v>338295</v>
      </c>
      <c r="E33" s="24">
        <v>217632</v>
      </c>
      <c r="F33" s="24">
        <f t="shared" si="2"/>
        <v>135427</v>
      </c>
      <c r="G33" s="24">
        <v>173194</v>
      </c>
      <c r="H33" s="24">
        <v>17491</v>
      </c>
      <c r="I33" s="24">
        <v>18317</v>
      </c>
      <c r="J33" s="24">
        <v>48008</v>
      </c>
      <c r="K33" s="24">
        <v>25567</v>
      </c>
      <c r="L33" s="24">
        <v>9977</v>
      </c>
    </row>
    <row r="34" spans="1:12" ht="15">
      <c r="A34" s="53">
        <v>2000</v>
      </c>
      <c r="B34" s="24">
        <f t="shared" si="0"/>
        <v>294452</v>
      </c>
      <c r="C34" s="24">
        <f t="shared" si="1"/>
        <v>119683</v>
      </c>
      <c r="D34" s="24">
        <v>336912</v>
      </c>
      <c r="E34" s="24">
        <v>217229</v>
      </c>
      <c r="F34" s="24">
        <f t="shared" si="2"/>
        <v>174769</v>
      </c>
      <c r="G34" s="24">
        <v>205710</v>
      </c>
      <c r="H34" s="24">
        <v>17680</v>
      </c>
      <c r="I34" s="24">
        <v>25032</v>
      </c>
      <c r="J34" s="24">
        <v>48089</v>
      </c>
      <c r="K34" s="24">
        <v>25564</v>
      </c>
      <c r="L34" s="24">
        <v>10008</v>
      </c>
    </row>
    <row r="35" spans="1:12" ht="15">
      <c r="A35" s="53">
        <v>2001</v>
      </c>
      <c r="B35" s="24">
        <f t="shared" si="0"/>
        <v>344693</v>
      </c>
      <c r="C35" s="24">
        <f t="shared" si="1"/>
        <v>107993</v>
      </c>
      <c r="D35" s="24">
        <v>327107</v>
      </c>
      <c r="E35" s="24">
        <v>219114</v>
      </c>
      <c r="F35" s="24">
        <f t="shared" si="2"/>
        <v>236700</v>
      </c>
      <c r="G35" s="24">
        <v>252527</v>
      </c>
      <c r="H35" s="24">
        <v>17910</v>
      </c>
      <c r="I35" s="24">
        <v>39592</v>
      </c>
      <c r="J35" s="24">
        <v>47766</v>
      </c>
      <c r="K35" s="24">
        <v>25563</v>
      </c>
      <c r="L35" s="24">
        <v>9521</v>
      </c>
    </row>
    <row r="36" spans="1:12" ht="15">
      <c r="A36" s="53">
        <v>2002</v>
      </c>
      <c r="B36" s="24">
        <f t="shared" si="0"/>
        <v>345596</v>
      </c>
      <c r="C36" s="24">
        <f t="shared" si="1"/>
        <v>107661</v>
      </c>
      <c r="D36" s="24">
        <v>328155</v>
      </c>
      <c r="E36" s="24">
        <v>220494</v>
      </c>
      <c r="F36" s="24">
        <f t="shared" si="2"/>
        <v>237935</v>
      </c>
      <c r="G36" s="24">
        <v>256405</v>
      </c>
      <c r="H36" s="24">
        <v>25727</v>
      </c>
      <c r="I36" s="24">
        <v>33510</v>
      </c>
      <c r="J36" s="24">
        <v>50149</v>
      </c>
      <c r="K36" s="24">
        <v>27558</v>
      </c>
      <c r="L36" s="24">
        <v>6419</v>
      </c>
    </row>
    <row r="37" spans="1:12" ht="15">
      <c r="A37" s="53">
        <v>2003</v>
      </c>
      <c r="B37" s="24">
        <f t="shared" si="0"/>
        <v>290367</v>
      </c>
      <c r="C37" s="24">
        <f t="shared" si="1"/>
        <v>106618</v>
      </c>
      <c r="D37" s="24">
        <v>330523</v>
      </c>
      <c r="E37" s="24">
        <v>223905</v>
      </c>
      <c r="F37" s="24">
        <f t="shared" si="2"/>
        <v>183749</v>
      </c>
      <c r="G37" s="24">
        <v>199170</v>
      </c>
      <c r="H37" s="24">
        <v>29257</v>
      </c>
      <c r="I37" s="24">
        <v>36771</v>
      </c>
      <c r="J37" s="24">
        <v>53890</v>
      </c>
      <c r="K37" s="24">
        <v>27559</v>
      </c>
      <c r="L37" s="24">
        <v>6418</v>
      </c>
    </row>
    <row r="38" spans="1:12" ht="15">
      <c r="A38" s="53">
        <v>2004</v>
      </c>
      <c r="B38" s="24">
        <f t="shared" si="0"/>
        <v>303061</v>
      </c>
      <c r="C38" s="24">
        <f t="shared" si="1"/>
        <v>108933</v>
      </c>
      <c r="D38" s="24">
        <v>337762</v>
      </c>
      <c r="E38" s="24">
        <v>228829</v>
      </c>
      <c r="F38" s="24">
        <f t="shared" si="2"/>
        <v>194128</v>
      </c>
      <c r="G38" s="24">
        <v>239083</v>
      </c>
      <c r="H38" s="24">
        <v>30441</v>
      </c>
      <c r="I38" s="24">
        <v>10348</v>
      </c>
      <c r="J38" s="24">
        <v>58184</v>
      </c>
      <c r="K38" s="24">
        <v>27560</v>
      </c>
      <c r="L38" s="24">
        <v>6434</v>
      </c>
    </row>
    <row r="39" spans="1:12" ht="15">
      <c r="A39" s="53">
        <v>2005</v>
      </c>
      <c r="B39" s="24">
        <f t="shared" si="0"/>
        <v>309518</v>
      </c>
      <c r="C39" s="24">
        <f t="shared" si="1"/>
        <v>109364</v>
      </c>
      <c r="D39" s="24">
        <v>339270</v>
      </c>
      <c r="E39" s="24">
        <v>229906</v>
      </c>
      <c r="F39" s="24">
        <f t="shared" si="2"/>
        <v>200154</v>
      </c>
      <c r="G39" s="24">
        <v>244578</v>
      </c>
      <c r="H39" s="24">
        <v>31620</v>
      </c>
      <c r="I39" s="24">
        <v>9148</v>
      </c>
      <c r="J39" s="24">
        <v>57633</v>
      </c>
      <c r="K39" s="24">
        <v>27559</v>
      </c>
      <c r="L39" s="24">
        <v>6420</v>
      </c>
    </row>
    <row r="40" spans="1:12" ht="15">
      <c r="A40" s="53">
        <v>2006</v>
      </c>
      <c r="B40" s="24">
        <f t="shared" si="0"/>
        <v>336686</v>
      </c>
      <c r="C40" s="24">
        <f t="shared" si="1"/>
        <v>120593</v>
      </c>
      <c r="D40" s="24">
        <v>346082</v>
      </c>
      <c r="E40" s="24">
        <v>225489</v>
      </c>
      <c r="F40" s="24">
        <f t="shared" si="2"/>
        <v>216093</v>
      </c>
      <c r="G40" s="24">
        <v>254374</v>
      </c>
      <c r="H40" s="24">
        <v>34711</v>
      </c>
      <c r="I40" s="24">
        <v>15978</v>
      </c>
      <c r="J40" s="24">
        <v>61412</v>
      </c>
      <c r="K40" s="24">
        <v>27558</v>
      </c>
      <c r="L40" s="24">
        <v>9265</v>
      </c>
    </row>
    <row r="41" spans="1:12" ht="15">
      <c r="A41" s="53">
        <v>2007</v>
      </c>
      <c r="B41" s="24">
        <f t="shared" si="0"/>
        <v>346840</v>
      </c>
      <c r="C41" s="24">
        <f t="shared" si="1"/>
        <v>127091</v>
      </c>
      <c r="D41" s="24">
        <v>360916</v>
      </c>
      <c r="E41" s="24">
        <v>233825</v>
      </c>
      <c r="F41" s="24">
        <f t="shared" si="2"/>
        <v>219749</v>
      </c>
      <c r="G41" s="24">
        <v>238125</v>
      </c>
      <c r="H41" s="24">
        <v>39235</v>
      </c>
      <c r="I41" s="24">
        <v>27424</v>
      </c>
      <c r="J41" s="24">
        <v>66512</v>
      </c>
      <c r="K41" s="24">
        <v>18523</v>
      </c>
      <c r="L41" s="24">
        <v>28989</v>
      </c>
    </row>
    <row r="42" spans="1:12" ht="15">
      <c r="A42" s="53">
        <v>2008</v>
      </c>
      <c r="B42" s="24">
        <f t="shared" si="0"/>
        <v>387163</v>
      </c>
      <c r="C42" s="24">
        <f t="shared" si="1"/>
        <v>137170</v>
      </c>
      <c r="D42" s="24">
        <v>373695</v>
      </c>
      <c r="E42" s="24">
        <v>236525</v>
      </c>
      <c r="F42" s="24">
        <f t="shared" si="2"/>
        <v>249993</v>
      </c>
      <c r="G42" s="24">
        <v>249622</v>
      </c>
      <c r="H42" s="24">
        <v>33576</v>
      </c>
      <c r="I42" s="24">
        <v>51478</v>
      </c>
      <c r="J42" s="24">
        <v>66158</v>
      </c>
      <c r="K42" s="24">
        <v>18525</v>
      </c>
      <c r="L42" s="24">
        <v>29070</v>
      </c>
    </row>
    <row r="43" spans="1:12" ht="15">
      <c r="A43" s="53">
        <v>2009</v>
      </c>
      <c r="B43" s="24">
        <f t="shared" si="0"/>
        <v>410766</v>
      </c>
      <c r="C43" s="24">
        <f t="shared" si="1"/>
        <v>141582</v>
      </c>
      <c r="D43" s="24">
        <v>379290</v>
      </c>
      <c r="E43" s="24">
        <v>237708</v>
      </c>
      <c r="F43" s="24">
        <f t="shared" si="2"/>
        <v>269184</v>
      </c>
      <c r="G43" s="24">
        <v>245289</v>
      </c>
      <c r="H43" s="24">
        <v>32069</v>
      </c>
      <c r="I43" s="24">
        <v>71886</v>
      </c>
      <c r="J43" s="24">
        <v>61531</v>
      </c>
      <c r="K43" s="24">
        <v>18529</v>
      </c>
      <c r="L43" s="24">
        <v>28989</v>
      </c>
    </row>
    <row r="44" spans="1:12" ht="15">
      <c r="A44" s="53">
        <v>2010</v>
      </c>
      <c r="B44" s="24">
        <f t="shared" si="0"/>
        <v>404985</v>
      </c>
      <c r="C44" s="24">
        <f t="shared" si="1"/>
        <v>142235</v>
      </c>
      <c r="D44" s="24">
        <v>379373</v>
      </c>
      <c r="E44" s="24">
        <v>237138</v>
      </c>
      <c r="F44" s="24">
        <f t="shared" si="2"/>
        <v>262750</v>
      </c>
      <c r="G44" s="24">
        <v>270581</v>
      </c>
      <c r="H44" s="24">
        <v>34496</v>
      </c>
      <c r="I44" s="24">
        <v>34243</v>
      </c>
      <c r="J44" s="24">
        <v>58046</v>
      </c>
      <c r="K44" s="24">
        <v>18524</v>
      </c>
      <c r="L44" s="24">
        <v>28991</v>
      </c>
    </row>
    <row r="45" spans="1:12" ht="15">
      <c r="A45" s="53">
        <v>2011</v>
      </c>
      <c r="B45" s="24">
        <f t="shared" si="0"/>
        <v>362437</v>
      </c>
      <c r="C45" s="24">
        <f t="shared" si="1"/>
        <v>131456</v>
      </c>
      <c r="D45" s="24">
        <v>376951</v>
      </c>
      <c r="E45" s="24">
        <v>245495</v>
      </c>
      <c r="F45" s="24">
        <f t="shared" si="2"/>
        <v>230981</v>
      </c>
      <c r="G45" s="24">
        <v>259110</v>
      </c>
      <c r="H45" s="24">
        <v>37126</v>
      </c>
      <c r="I45" s="24">
        <v>14733</v>
      </c>
      <c r="J45" s="24">
        <v>61466</v>
      </c>
      <c r="K45" s="24">
        <v>18522</v>
      </c>
      <c r="L45" s="24">
        <v>27998</v>
      </c>
    </row>
    <row r="46" spans="1:12" ht="15">
      <c r="A46" s="53">
        <v>2012</v>
      </c>
      <c r="B46" s="24">
        <f t="shared" si="0"/>
        <v>396994</v>
      </c>
      <c r="C46" s="24">
        <f t="shared" si="1"/>
        <v>136430</v>
      </c>
      <c r="D46" s="24">
        <v>378840</v>
      </c>
      <c r="E46" s="24">
        <v>242410</v>
      </c>
      <c r="F46" s="24">
        <f t="shared" si="2"/>
        <v>260564</v>
      </c>
      <c r="G46" s="24">
        <v>260036</v>
      </c>
      <c r="H46" s="24">
        <v>37170</v>
      </c>
      <c r="I46" s="24">
        <v>55414</v>
      </c>
      <c r="J46" s="24">
        <v>65393</v>
      </c>
      <c r="K46" s="24">
        <v>26663</v>
      </c>
      <c r="L46" s="24">
        <v>22100</v>
      </c>
    </row>
    <row r="47" spans="1:12" ht="15">
      <c r="A47" s="53">
        <v>2013</v>
      </c>
      <c r="B47" s="24">
        <f t="shared" si="0"/>
        <v>390771</v>
      </c>
      <c r="C47" s="24">
        <f t="shared" si="1"/>
        <v>129951</v>
      </c>
      <c r="D47" s="24">
        <v>381607</v>
      </c>
      <c r="E47" s="24">
        <v>251656</v>
      </c>
      <c r="F47" s="24">
        <f t="shared" si="2"/>
        <v>260820</v>
      </c>
      <c r="G47" s="24">
        <v>263101</v>
      </c>
      <c r="H47" s="24">
        <v>36994</v>
      </c>
      <c r="I47" s="24">
        <v>49521</v>
      </c>
      <c r="J47" s="24">
        <v>62129</v>
      </c>
      <c r="K47" s="24">
        <v>26667</v>
      </c>
      <c r="L47" s="24">
        <v>22039</v>
      </c>
    </row>
    <row r="48" spans="1:12" ht="15">
      <c r="A48" s="53">
        <v>2014</v>
      </c>
      <c r="B48" s="24">
        <f t="shared" si="0"/>
        <v>376519</v>
      </c>
      <c r="C48" s="24">
        <f t="shared" si="1"/>
        <v>129229</v>
      </c>
      <c r="D48" s="24">
        <v>382281</v>
      </c>
      <c r="E48" s="24">
        <v>253052</v>
      </c>
      <c r="F48" s="24">
        <f t="shared" si="2"/>
        <v>247290</v>
      </c>
      <c r="G48" s="24">
        <v>267924</v>
      </c>
      <c r="H48" s="24">
        <v>36889</v>
      </c>
      <c r="I48" s="24">
        <v>32867</v>
      </c>
      <c r="J48" s="24">
        <v>63722</v>
      </c>
      <c r="K48" s="24">
        <v>26668</v>
      </c>
      <c r="L48" s="24">
        <v>22038</v>
      </c>
    </row>
    <row r="49" spans="1:12" ht="15">
      <c r="A49" s="53">
        <v>2015</v>
      </c>
      <c r="B49" s="24">
        <f t="shared" si="0"/>
        <v>287508</v>
      </c>
      <c r="C49" s="24">
        <f t="shared" si="1"/>
        <v>117154</v>
      </c>
      <c r="D49" s="24">
        <v>383315</v>
      </c>
      <c r="E49" s="24">
        <v>266161</v>
      </c>
      <c r="F49" s="24">
        <f t="shared" si="2"/>
        <v>170354</v>
      </c>
      <c r="G49" s="24">
        <v>240763</v>
      </c>
      <c r="H49" s="24">
        <v>38458</v>
      </c>
      <c r="I49" s="24">
        <v>-16365</v>
      </c>
      <c r="J49" s="24">
        <v>65837</v>
      </c>
      <c r="K49" s="24">
        <v>26665</v>
      </c>
      <c r="L49" s="24">
        <v>22035</v>
      </c>
    </row>
    <row r="50" spans="1:12" ht="15">
      <c r="A50" s="53">
        <v>2016</v>
      </c>
      <c r="B50" s="24">
        <f t="shared" si="0"/>
        <v>425539</v>
      </c>
      <c r="C50" s="24">
        <f t="shared" si="1"/>
        <v>121492</v>
      </c>
      <c r="D50" s="24">
        <v>383579</v>
      </c>
      <c r="E50" s="24">
        <v>262087</v>
      </c>
      <c r="F50" s="24">
        <f t="shared" si="2"/>
        <v>304047</v>
      </c>
      <c r="G50" s="24">
        <v>323192</v>
      </c>
      <c r="H50" s="24">
        <v>39660</v>
      </c>
      <c r="I50" s="24">
        <v>35752</v>
      </c>
      <c r="J50" s="24">
        <v>67893</v>
      </c>
      <c r="K50" s="24">
        <v>26664</v>
      </c>
      <c r="L50" s="24">
        <v>18960</v>
      </c>
    </row>
    <row r="51" spans="1:12" ht="15">
      <c r="A51" s="53">
        <v>2017</v>
      </c>
      <c r="B51" s="24">
        <f t="shared" si="0"/>
        <v>435808</v>
      </c>
      <c r="C51" s="24">
        <f t="shared" si="1"/>
        <v>105702</v>
      </c>
      <c r="D51" s="24">
        <v>379941</v>
      </c>
      <c r="E51" s="24">
        <v>274239</v>
      </c>
      <c r="F51" s="24">
        <f t="shared" si="2"/>
        <v>330106</v>
      </c>
      <c r="G51" s="24">
        <v>272707</v>
      </c>
      <c r="H51" s="24">
        <v>39756</v>
      </c>
      <c r="I51" s="24">
        <v>103243</v>
      </c>
      <c r="J51" s="24">
        <v>58630</v>
      </c>
      <c r="K51" s="24">
        <v>26970</v>
      </c>
      <c r="L51" s="23">
        <v>0</v>
      </c>
    </row>
    <row r="52" spans="1:12" ht="15">
      <c r="A52" s="53">
        <v>2018</v>
      </c>
      <c r="B52" s="24">
        <f t="shared" si="0"/>
        <v>519883</v>
      </c>
      <c r="C52" s="24">
        <f t="shared" si="1"/>
        <v>93025</v>
      </c>
      <c r="D52" s="24">
        <v>376793</v>
      </c>
      <c r="E52" s="24">
        <v>283768</v>
      </c>
      <c r="F52" s="24">
        <f t="shared" si="2"/>
        <v>426858</v>
      </c>
      <c r="G52" s="24">
        <v>303325</v>
      </c>
      <c r="H52" s="24">
        <v>39117</v>
      </c>
      <c r="I52" s="24">
        <v>162290</v>
      </c>
      <c r="J52" s="24">
        <v>50580</v>
      </c>
      <c r="K52" s="24">
        <v>27294</v>
      </c>
      <c r="L52" s="23"/>
    </row>
    <row r="53" spans="1:12" ht="15">
      <c r="A53" s="53">
        <v>2019</v>
      </c>
      <c r="B53" s="24">
        <f t="shared" si="0"/>
        <v>528206</v>
      </c>
      <c r="C53" s="24">
        <f t="shared" si="1"/>
        <v>85246</v>
      </c>
      <c r="D53" s="24">
        <v>372711</v>
      </c>
      <c r="E53" s="24">
        <v>287465</v>
      </c>
      <c r="F53" s="24">
        <f t="shared" si="2"/>
        <v>442960</v>
      </c>
      <c r="G53" s="24">
        <v>313601</v>
      </c>
      <c r="H53" s="24">
        <v>39663</v>
      </c>
      <c r="I53" s="24">
        <v>168662</v>
      </c>
      <c r="J53" s="24">
        <v>51290</v>
      </c>
      <c r="K53" s="24">
        <v>27676</v>
      </c>
      <c r="L53" s="23"/>
    </row>
    <row r="54" spans="1:12" ht="15">
      <c r="A54" s="53">
        <v>2020</v>
      </c>
      <c r="B54" s="24">
        <f t="shared" si="0"/>
        <v>411854</v>
      </c>
      <c r="C54" s="24">
        <f t="shared" si="1"/>
        <v>74571</v>
      </c>
      <c r="D54" s="24">
        <v>374885</v>
      </c>
      <c r="E54" s="24">
        <v>300314</v>
      </c>
      <c r="F54" s="24">
        <f t="shared" si="2"/>
        <v>337283</v>
      </c>
      <c r="G54" s="24">
        <v>284387</v>
      </c>
      <c r="H54" s="24">
        <v>33732</v>
      </c>
      <c r="I54" s="24">
        <v>77172</v>
      </c>
      <c r="J54" s="24">
        <v>39129</v>
      </c>
      <c r="K54" s="24">
        <v>18879</v>
      </c>
      <c r="L54" s="23"/>
    </row>
    <row r="57" spans="1:12">
      <c r="A57" s="22" t="s">
        <v>217</v>
      </c>
    </row>
    <row r="58" spans="1:12">
      <c r="B58" s="22" t="s">
        <v>218</v>
      </c>
    </row>
    <row r="59" spans="1:12" ht="41" customHeight="1">
      <c r="B59" s="228" t="s">
        <v>219</v>
      </c>
      <c r="C59" s="228"/>
      <c r="D59" s="228"/>
      <c r="E59" s="228"/>
      <c r="F59" s="228"/>
      <c r="G59" s="228"/>
      <c r="H59" s="228"/>
      <c r="I59" s="228"/>
      <c r="J59" s="228"/>
      <c r="K59" s="228"/>
    </row>
    <row r="60" spans="1:12">
      <c r="B60" s="228" t="s">
        <v>220</v>
      </c>
      <c r="C60" s="228"/>
      <c r="D60" s="228"/>
      <c r="E60" s="228"/>
      <c r="F60" s="228"/>
      <c r="G60" s="228"/>
      <c r="H60" s="228"/>
      <c r="I60" s="228"/>
      <c r="J60" s="228"/>
      <c r="K60" s="228"/>
    </row>
    <row r="62" spans="1:12">
      <c r="A62" s="22" t="s">
        <v>665</v>
      </c>
    </row>
    <row r="63" spans="1:12">
      <c r="A63" s="22" t="s">
        <v>221</v>
      </c>
    </row>
    <row r="66" spans="1:1">
      <c r="A66" s="22" t="s">
        <v>241</v>
      </c>
    </row>
  </sheetData>
  <mergeCells count="3">
    <mergeCell ref="B3:L3"/>
    <mergeCell ref="B59:K59"/>
    <mergeCell ref="B60:K6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F157-7491-4009-847F-098BA5C29069}">
  <dimension ref="A1:N97"/>
  <sheetViews>
    <sheetView zoomScale="77" zoomScaleNormal="77" workbookViewId="0">
      <selection activeCell="P27" sqref="P27"/>
    </sheetView>
  </sheetViews>
  <sheetFormatPr baseColWidth="10" defaultColWidth="12.5" defaultRowHeight="15"/>
  <cols>
    <col min="1" max="1" width="14.6640625" style="53" customWidth="1"/>
    <col min="2" max="14" width="18.1640625" style="53" customWidth="1"/>
    <col min="15" max="16384" width="12.5" style="53"/>
  </cols>
  <sheetData>
    <row r="1" spans="1:14">
      <c r="A1" s="52" t="s">
        <v>661</v>
      </c>
    </row>
    <row r="3" spans="1:14" ht="44" customHeight="1">
      <c r="B3" s="54" t="s">
        <v>198</v>
      </c>
      <c r="C3" s="54" t="s">
        <v>180</v>
      </c>
      <c r="D3" s="55" t="s">
        <v>176</v>
      </c>
      <c r="E3" s="55" t="s">
        <v>177</v>
      </c>
      <c r="F3" s="54" t="s">
        <v>199</v>
      </c>
      <c r="G3" s="55" t="s">
        <v>223</v>
      </c>
      <c r="H3" s="55" t="s">
        <v>201</v>
      </c>
      <c r="I3" s="55" t="s">
        <v>202</v>
      </c>
      <c r="J3" s="55" t="s">
        <v>224</v>
      </c>
      <c r="K3" s="55" t="s">
        <v>204</v>
      </c>
      <c r="L3" s="55" t="s">
        <v>225</v>
      </c>
      <c r="M3" s="55" t="s">
        <v>226</v>
      </c>
      <c r="N3" s="55" t="s">
        <v>205</v>
      </c>
    </row>
    <row r="4" spans="1:14">
      <c r="B4" s="56" t="s">
        <v>227</v>
      </c>
      <c r="C4" s="56" t="s">
        <v>207</v>
      </c>
      <c r="D4" s="57" t="s">
        <v>208</v>
      </c>
      <c r="E4" s="57" t="s">
        <v>209</v>
      </c>
      <c r="F4" s="56" t="s">
        <v>210</v>
      </c>
      <c r="G4" s="57" t="s">
        <v>211</v>
      </c>
      <c r="H4" s="57" t="s">
        <v>212</v>
      </c>
      <c r="I4" s="57" t="s">
        <v>213</v>
      </c>
      <c r="J4" s="57" t="s">
        <v>214</v>
      </c>
      <c r="K4" s="57" t="s">
        <v>215</v>
      </c>
      <c r="L4" s="57" t="s">
        <v>216</v>
      </c>
      <c r="M4" s="57" t="s">
        <v>228</v>
      </c>
      <c r="N4" s="57" t="s">
        <v>229</v>
      </c>
    </row>
    <row r="5" spans="1:14">
      <c r="A5" s="53">
        <v>1972</v>
      </c>
      <c r="B5" s="56">
        <v>8119</v>
      </c>
      <c r="C5" s="56">
        <v>7047</v>
      </c>
      <c r="D5" s="56">
        <v>12047</v>
      </c>
      <c r="E5" s="56">
        <v>5000</v>
      </c>
      <c r="F5" s="56">
        <v>688</v>
      </c>
      <c r="G5" s="56">
        <v>1081</v>
      </c>
      <c r="H5" s="57">
        <v>685</v>
      </c>
      <c r="I5" s="57">
        <v>43</v>
      </c>
      <c r="J5" s="56">
        <v>1121</v>
      </c>
      <c r="K5" s="57"/>
      <c r="L5" s="57">
        <v>384</v>
      </c>
      <c r="M5" s="56">
        <v>1072</v>
      </c>
      <c r="N5" s="56">
        <v>1821</v>
      </c>
    </row>
    <row r="6" spans="1:14">
      <c r="A6" s="53">
        <v>1973</v>
      </c>
      <c r="B6" s="56">
        <v>9767</v>
      </c>
      <c r="C6" s="56">
        <v>6602</v>
      </c>
      <c r="D6" s="56">
        <v>11625</v>
      </c>
      <c r="E6" s="56">
        <v>5023</v>
      </c>
      <c r="F6" s="56">
        <v>1063</v>
      </c>
      <c r="G6" s="56">
        <v>1428</v>
      </c>
      <c r="H6" s="57">
        <v>622</v>
      </c>
      <c r="I6" s="57">
        <v>94</v>
      </c>
      <c r="J6" s="56">
        <v>1081</v>
      </c>
      <c r="K6" s="57"/>
      <c r="L6" s="56">
        <v>2102</v>
      </c>
      <c r="M6" s="56">
        <v>3165</v>
      </c>
      <c r="N6" s="56">
        <v>1816</v>
      </c>
    </row>
    <row r="7" spans="1:14">
      <c r="A7" s="53">
        <v>1974</v>
      </c>
      <c r="B7" s="56">
        <v>9840</v>
      </c>
      <c r="C7" s="56">
        <v>6073</v>
      </c>
      <c r="D7" s="56">
        <v>11218</v>
      </c>
      <c r="E7" s="56">
        <v>5145</v>
      </c>
      <c r="F7" s="56">
        <v>1498</v>
      </c>
      <c r="G7" s="56">
        <v>2279</v>
      </c>
      <c r="H7" s="57">
        <v>630</v>
      </c>
      <c r="I7" s="57">
        <v>-6</v>
      </c>
      <c r="J7" s="56">
        <v>1405</v>
      </c>
      <c r="K7" s="57"/>
      <c r="L7" s="56">
        <v>2269</v>
      </c>
      <c r="M7" s="56">
        <v>3767</v>
      </c>
      <c r="N7" s="56">
        <v>1816</v>
      </c>
    </row>
    <row r="8" spans="1:14">
      <c r="A8" s="53">
        <v>1975</v>
      </c>
      <c r="B8" s="56">
        <v>14080</v>
      </c>
      <c r="C8" s="56">
        <v>6621</v>
      </c>
      <c r="D8" s="56">
        <v>11787</v>
      </c>
      <c r="E8" s="56">
        <v>5166</v>
      </c>
      <c r="F8" s="56">
        <v>1422</v>
      </c>
      <c r="G8" s="56">
        <v>1998</v>
      </c>
      <c r="H8" s="57">
        <v>636</v>
      </c>
      <c r="I8" s="57">
        <v>98</v>
      </c>
      <c r="J8" s="56">
        <v>1310</v>
      </c>
      <c r="K8" s="57"/>
      <c r="L8" s="56">
        <v>6037</v>
      </c>
      <c r="M8" s="56">
        <v>7459</v>
      </c>
      <c r="N8" s="56">
        <v>1816</v>
      </c>
    </row>
    <row r="9" spans="1:14">
      <c r="A9" s="53">
        <v>1976</v>
      </c>
      <c r="B9" s="56">
        <v>14247</v>
      </c>
      <c r="C9" s="56">
        <v>6624</v>
      </c>
      <c r="D9" s="56">
        <v>11847</v>
      </c>
      <c r="E9" s="56">
        <v>5223</v>
      </c>
      <c r="F9" s="56">
        <v>1716</v>
      </c>
      <c r="G9" s="56">
        <v>2241</v>
      </c>
      <c r="H9" s="57">
        <v>615</v>
      </c>
      <c r="I9" s="57">
        <v>-17</v>
      </c>
      <c r="J9" s="56">
        <v>1123</v>
      </c>
      <c r="K9" s="57"/>
      <c r="L9" s="56">
        <v>5907</v>
      </c>
      <c r="M9" s="56">
        <v>7623</v>
      </c>
      <c r="N9" s="56">
        <v>1761</v>
      </c>
    </row>
    <row r="10" spans="1:14">
      <c r="A10" s="53">
        <v>1977</v>
      </c>
      <c r="B10" s="56">
        <v>7433</v>
      </c>
      <c r="C10" s="56">
        <v>6515</v>
      </c>
      <c r="D10" s="56">
        <v>11675</v>
      </c>
      <c r="E10" s="56">
        <v>5160</v>
      </c>
      <c r="F10" s="56">
        <v>1000</v>
      </c>
      <c r="G10" s="56">
        <v>1425</v>
      </c>
      <c r="H10" s="57">
        <v>552</v>
      </c>
      <c r="I10" s="57">
        <v>-6</v>
      </c>
      <c r="J10" s="57">
        <v>971</v>
      </c>
      <c r="K10" s="57"/>
      <c r="L10" s="57">
        <v>-82</v>
      </c>
      <c r="M10" s="56">
        <v>918</v>
      </c>
      <c r="N10" s="56">
        <v>1084</v>
      </c>
    </row>
    <row r="11" spans="1:14">
      <c r="A11" s="53">
        <v>1978</v>
      </c>
      <c r="B11" s="56">
        <v>4755</v>
      </c>
      <c r="C11" s="56">
        <v>5893</v>
      </c>
      <c r="D11" s="56">
        <v>11082</v>
      </c>
      <c r="E11" s="56">
        <v>5189</v>
      </c>
      <c r="F11" s="56">
        <v>210</v>
      </c>
      <c r="G11" s="57">
        <v>751</v>
      </c>
      <c r="H11" s="57">
        <v>536</v>
      </c>
      <c r="I11" s="57">
        <v>-18</v>
      </c>
      <c r="J11" s="56">
        <v>1059</v>
      </c>
      <c r="K11" s="57"/>
      <c r="L11" s="56">
        <v>-1348</v>
      </c>
      <c r="M11" s="56">
        <v>-1138</v>
      </c>
      <c r="N11" s="56">
        <v>1084</v>
      </c>
    </row>
    <row r="12" spans="1:14">
      <c r="A12" s="53">
        <v>1979</v>
      </c>
      <c r="B12" s="56">
        <v>4728</v>
      </c>
      <c r="C12" s="56">
        <v>5616</v>
      </c>
      <c r="D12" s="56">
        <v>10733</v>
      </c>
      <c r="E12" s="56">
        <v>5117</v>
      </c>
      <c r="F12" s="56">
        <v>283</v>
      </c>
      <c r="G12" s="57">
        <v>689</v>
      </c>
      <c r="H12" s="57">
        <v>528</v>
      </c>
      <c r="I12" s="57">
        <v>102</v>
      </c>
      <c r="J12" s="56">
        <v>1036</v>
      </c>
      <c r="K12" s="57"/>
      <c r="L12" s="56">
        <v>-1171</v>
      </c>
      <c r="M12" s="56">
        <v>-888</v>
      </c>
      <c r="N12" s="56">
        <v>1084</v>
      </c>
    </row>
    <row r="13" spans="1:14">
      <c r="A13" s="53">
        <v>1980</v>
      </c>
      <c r="B13" s="56">
        <v>4148</v>
      </c>
      <c r="C13" s="56">
        <v>5527</v>
      </c>
      <c r="D13" s="56">
        <v>10806</v>
      </c>
      <c r="E13" s="56">
        <v>5279</v>
      </c>
      <c r="F13" s="56">
        <v>1382</v>
      </c>
      <c r="G13" s="56">
        <v>1530</v>
      </c>
      <c r="H13" s="57">
        <v>492</v>
      </c>
      <c r="I13" s="57">
        <v>183</v>
      </c>
      <c r="J13" s="57">
        <v>823</v>
      </c>
      <c r="K13" s="57"/>
      <c r="L13" s="56">
        <v>-2761</v>
      </c>
      <c r="M13" s="56">
        <v>-1379</v>
      </c>
      <c r="N13" s="56">
        <v>1087</v>
      </c>
    </row>
    <row r="14" spans="1:14">
      <c r="A14" s="53">
        <v>1981</v>
      </c>
      <c r="B14" s="56">
        <v>1336</v>
      </c>
      <c r="C14" s="56">
        <v>5462</v>
      </c>
      <c r="D14" s="56">
        <v>10603</v>
      </c>
      <c r="E14" s="56">
        <v>5141</v>
      </c>
      <c r="F14" s="56">
        <v>863</v>
      </c>
      <c r="G14" s="57">
        <v>963</v>
      </c>
      <c r="H14" s="57">
        <v>454</v>
      </c>
      <c r="I14" s="57">
        <v>200</v>
      </c>
      <c r="J14" s="57">
        <v>754</v>
      </c>
      <c r="K14" s="57"/>
      <c r="L14" s="56">
        <v>-4989</v>
      </c>
      <c r="M14" s="56">
        <v>-4126</v>
      </c>
      <c r="N14" s="56">
        <v>1117</v>
      </c>
    </row>
    <row r="15" spans="1:14">
      <c r="A15" s="53">
        <v>1982</v>
      </c>
      <c r="B15" s="56">
        <v>2526</v>
      </c>
      <c r="C15" s="56">
        <v>5249</v>
      </c>
      <c r="D15" s="56">
        <v>10400</v>
      </c>
      <c r="E15" s="56">
        <v>5151</v>
      </c>
      <c r="F15" s="56">
        <v>119</v>
      </c>
      <c r="G15" s="57">
        <v>883</v>
      </c>
      <c r="H15" s="57">
        <v>445</v>
      </c>
      <c r="I15" s="57">
        <v>-41</v>
      </c>
      <c r="J15" s="56">
        <v>1168</v>
      </c>
      <c r="K15" s="57"/>
      <c r="L15" s="56">
        <v>-2842</v>
      </c>
      <c r="M15" s="56">
        <v>-2723</v>
      </c>
      <c r="N15" s="56">
        <v>1507</v>
      </c>
    </row>
    <row r="16" spans="1:14">
      <c r="A16" s="53">
        <v>1983</v>
      </c>
      <c r="B16" s="56">
        <v>8892</v>
      </c>
      <c r="C16" s="56">
        <v>5264</v>
      </c>
      <c r="D16" s="56">
        <v>10620</v>
      </c>
      <c r="E16" s="56">
        <v>5356</v>
      </c>
      <c r="F16" s="56">
        <v>74</v>
      </c>
      <c r="G16" s="57">
        <v>662</v>
      </c>
      <c r="H16" s="57">
        <v>356</v>
      </c>
      <c r="I16" s="57">
        <v>-57</v>
      </c>
      <c r="J16" s="57">
        <v>887</v>
      </c>
      <c r="K16" s="57"/>
      <c r="L16" s="56">
        <v>3554</v>
      </c>
      <c r="M16" s="56">
        <v>3628</v>
      </c>
      <c r="N16" s="56">
        <v>1507</v>
      </c>
    </row>
    <row r="17" spans="1:14">
      <c r="A17" s="53">
        <v>1984</v>
      </c>
      <c r="B17" s="56">
        <v>7157</v>
      </c>
      <c r="C17" s="56">
        <v>5255</v>
      </c>
      <c r="D17" s="56">
        <v>10424</v>
      </c>
      <c r="E17" s="56">
        <v>5169</v>
      </c>
      <c r="F17" s="56">
        <v>110</v>
      </c>
      <c r="G17" s="57">
        <v>558</v>
      </c>
      <c r="H17" s="57">
        <v>425</v>
      </c>
      <c r="I17" s="57">
        <v>13</v>
      </c>
      <c r="J17" s="57">
        <v>886</v>
      </c>
      <c r="K17" s="57"/>
      <c r="L17" s="56">
        <v>1792</v>
      </c>
      <c r="M17" s="56">
        <v>1902</v>
      </c>
      <c r="N17" s="56">
        <v>1511</v>
      </c>
    </row>
    <row r="18" spans="1:14">
      <c r="A18" s="53">
        <v>1985</v>
      </c>
      <c r="B18" s="56">
        <v>4306</v>
      </c>
      <c r="C18" s="56">
        <v>4874</v>
      </c>
      <c r="D18" s="56">
        <v>10162</v>
      </c>
      <c r="E18" s="56">
        <v>5288</v>
      </c>
      <c r="F18" s="56">
        <v>110</v>
      </c>
      <c r="G18" s="57">
        <v>596</v>
      </c>
      <c r="H18" s="57">
        <v>410</v>
      </c>
      <c r="I18" s="57">
        <v>-95</v>
      </c>
      <c r="J18" s="57">
        <v>801</v>
      </c>
      <c r="K18" s="57"/>
      <c r="L18" s="57">
        <v>-678</v>
      </c>
      <c r="M18" s="56">
        <v>-568</v>
      </c>
      <c r="N18" s="56">
        <v>1507</v>
      </c>
    </row>
    <row r="19" spans="1:14">
      <c r="A19" s="53">
        <v>1986</v>
      </c>
      <c r="B19" s="56">
        <v>3097</v>
      </c>
      <c r="C19" s="56">
        <v>4710</v>
      </c>
      <c r="D19" s="56">
        <v>10104</v>
      </c>
      <c r="E19" s="56">
        <v>5394</v>
      </c>
      <c r="F19" s="56">
        <v>278</v>
      </c>
      <c r="G19" s="57">
        <v>625</v>
      </c>
      <c r="H19" s="57">
        <v>406</v>
      </c>
      <c r="I19" s="57">
        <v>156</v>
      </c>
      <c r="J19" s="57">
        <v>909</v>
      </c>
      <c r="K19" s="57"/>
      <c r="L19" s="56">
        <v>-1891</v>
      </c>
      <c r="M19" s="56">
        <v>-1613</v>
      </c>
      <c r="N19" s="56">
        <v>1365</v>
      </c>
    </row>
    <row r="20" spans="1:14">
      <c r="A20" s="53">
        <v>1987</v>
      </c>
      <c r="B20" s="56">
        <v>2409</v>
      </c>
      <c r="C20" s="56">
        <v>4281</v>
      </c>
      <c r="D20" s="56">
        <v>9623</v>
      </c>
      <c r="E20" s="56">
        <v>5342</v>
      </c>
      <c r="F20" s="56">
        <v>154</v>
      </c>
      <c r="G20" s="57">
        <v>678</v>
      </c>
      <c r="H20" s="57">
        <v>287</v>
      </c>
      <c r="I20" s="57">
        <v>67</v>
      </c>
      <c r="J20" s="57">
        <v>878</v>
      </c>
      <c r="K20" s="57"/>
      <c r="L20" s="56">
        <v>-2026</v>
      </c>
      <c r="M20" s="56">
        <v>-1872</v>
      </c>
      <c r="N20" s="57">
        <v>-340</v>
      </c>
    </row>
    <row r="21" spans="1:14">
      <c r="A21" s="53">
        <v>1988</v>
      </c>
      <c r="B21" s="56">
        <v>2240</v>
      </c>
      <c r="C21" s="56">
        <v>4021</v>
      </c>
      <c r="D21" s="56">
        <v>9493</v>
      </c>
      <c r="E21" s="56">
        <v>5472</v>
      </c>
      <c r="F21" s="56">
        <v>176</v>
      </c>
      <c r="G21" s="57">
        <v>580</v>
      </c>
      <c r="H21" s="57">
        <v>278</v>
      </c>
      <c r="I21" s="57">
        <v>175</v>
      </c>
      <c r="J21" s="57">
        <v>857</v>
      </c>
      <c r="K21" s="57"/>
      <c r="L21" s="56">
        <v>-1957</v>
      </c>
      <c r="M21" s="56">
        <v>-1781</v>
      </c>
      <c r="N21" s="57">
        <v>-341</v>
      </c>
    </row>
    <row r="22" spans="1:14">
      <c r="A22" s="53">
        <v>1989</v>
      </c>
      <c r="B22" s="56">
        <v>4439</v>
      </c>
      <c r="C22" s="56">
        <v>4134</v>
      </c>
      <c r="D22" s="56">
        <v>9600</v>
      </c>
      <c r="E22" s="56">
        <v>5466</v>
      </c>
      <c r="F22" s="56">
        <v>903</v>
      </c>
      <c r="G22" s="57">
        <v>732</v>
      </c>
      <c r="H22" s="57">
        <v>282</v>
      </c>
      <c r="I22" s="57">
        <v>759</v>
      </c>
      <c r="J22" s="57">
        <v>870</v>
      </c>
      <c r="K22" s="57"/>
      <c r="L22" s="57">
        <v>-598</v>
      </c>
      <c r="M22" s="56">
        <v>305</v>
      </c>
      <c r="N22" s="57">
        <v>-341</v>
      </c>
    </row>
    <row r="23" spans="1:14">
      <c r="A23" s="53">
        <v>1990</v>
      </c>
      <c r="B23" s="56">
        <v>4687</v>
      </c>
      <c r="C23" s="56">
        <v>4355</v>
      </c>
      <c r="D23" s="56">
        <v>9908</v>
      </c>
      <c r="E23" s="56">
        <v>5553</v>
      </c>
      <c r="F23" s="56">
        <v>163</v>
      </c>
      <c r="G23" s="57">
        <v>954</v>
      </c>
      <c r="H23" s="57">
        <v>286</v>
      </c>
      <c r="I23" s="57">
        <v>-201</v>
      </c>
      <c r="J23" s="57">
        <v>876</v>
      </c>
      <c r="K23" s="57"/>
      <c r="L23" s="57">
        <v>169</v>
      </c>
      <c r="M23" s="56">
        <v>332</v>
      </c>
      <c r="N23" s="57">
        <v>-340</v>
      </c>
    </row>
    <row r="24" spans="1:14">
      <c r="A24" s="53">
        <v>1991</v>
      </c>
      <c r="B24" s="56">
        <v>5181</v>
      </c>
      <c r="C24" s="56">
        <v>4300</v>
      </c>
      <c r="D24" s="56">
        <v>9654</v>
      </c>
      <c r="E24" s="56">
        <v>5354</v>
      </c>
      <c r="F24" s="56">
        <v>-42</v>
      </c>
      <c r="G24" s="57">
        <v>738</v>
      </c>
      <c r="H24" s="57">
        <v>289</v>
      </c>
      <c r="I24" s="57">
        <v>-184</v>
      </c>
      <c r="J24" s="57">
        <v>885</v>
      </c>
      <c r="K24" s="57"/>
      <c r="L24" s="57">
        <v>923</v>
      </c>
      <c r="M24" s="56">
        <v>881</v>
      </c>
      <c r="N24" s="57">
        <v>-230</v>
      </c>
    </row>
    <row r="25" spans="1:14">
      <c r="A25" s="53">
        <v>1992</v>
      </c>
      <c r="B25" s="56">
        <v>3702</v>
      </c>
      <c r="C25" s="56">
        <v>3930</v>
      </c>
      <c r="D25" s="56">
        <v>9429</v>
      </c>
      <c r="E25" s="56">
        <v>5499</v>
      </c>
      <c r="F25" s="56">
        <v>25</v>
      </c>
      <c r="G25" s="57">
        <v>804</v>
      </c>
      <c r="H25" s="57">
        <v>299</v>
      </c>
      <c r="I25" s="57">
        <v>-8</v>
      </c>
      <c r="J25" s="57">
        <v>915</v>
      </c>
      <c r="K25" s="57">
        <v>155</v>
      </c>
      <c r="L25" s="57">
        <v>-253</v>
      </c>
      <c r="M25" s="56">
        <v>-228</v>
      </c>
      <c r="N25" s="56">
        <v>1148</v>
      </c>
    </row>
    <row r="26" spans="1:14">
      <c r="A26" s="53">
        <v>1993</v>
      </c>
      <c r="B26" s="56">
        <v>1835</v>
      </c>
      <c r="C26" s="56">
        <v>3531</v>
      </c>
      <c r="D26" s="56">
        <v>9333</v>
      </c>
      <c r="E26" s="56">
        <v>5802</v>
      </c>
      <c r="F26" s="56">
        <v>-294</v>
      </c>
      <c r="G26" s="57">
        <v>748</v>
      </c>
      <c r="H26" s="57">
        <v>275</v>
      </c>
      <c r="I26" s="57">
        <v>-249</v>
      </c>
      <c r="J26" s="57">
        <v>914</v>
      </c>
      <c r="K26" s="57">
        <v>154</v>
      </c>
      <c r="L26" s="56">
        <v>-1402</v>
      </c>
      <c r="M26" s="56">
        <v>-1696</v>
      </c>
      <c r="N26" s="56">
        <v>1144</v>
      </c>
    </row>
    <row r="27" spans="1:14">
      <c r="A27" s="53">
        <v>1994</v>
      </c>
      <c r="B27" s="56">
        <v>2518</v>
      </c>
      <c r="C27" s="56">
        <v>3088</v>
      </c>
      <c r="D27" s="56">
        <v>8961</v>
      </c>
      <c r="E27" s="56">
        <v>5873</v>
      </c>
      <c r="F27" s="56">
        <v>101</v>
      </c>
      <c r="G27" s="57">
        <v>589</v>
      </c>
      <c r="H27" s="57">
        <v>232</v>
      </c>
      <c r="I27" s="57">
        <v>-16</v>
      </c>
      <c r="J27" s="57">
        <v>550</v>
      </c>
      <c r="K27" s="57">
        <v>154</v>
      </c>
      <c r="L27" s="57">
        <v>-671</v>
      </c>
      <c r="M27" s="56">
        <v>-570</v>
      </c>
      <c r="N27" s="56">
        <v>1145</v>
      </c>
    </row>
    <row r="28" spans="1:14">
      <c r="A28" s="53">
        <v>1995</v>
      </c>
      <c r="B28" s="56">
        <v>1903</v>
      </c>
      <c r="C28" s="56">
        <v>2830</v>
      </c>
      <c r="D28" s="56">
        <v>8729</v>
      </c>
      <c r="E28" s="56">
        <v>5899</v>
      </c>
      <c r="F28" s="56">
        <v>-114</v>
      </c>
      <c r="G28" s="57">
        <v>676</v>
      </c>
      <c r="H28" s="57">
        <v>181</v>
      </c>
      <c r="I28" s="57">
        <v>-233</v>
      </c>
      <c r="J28" s="57">
        <v>583</v>
      </c>
      <c r="K28" s="57">
        <v>155</v>
      </c>
      <c r="L28" s="57">
        <v>-813</v>
      </c>
      <c r="M28" s="56">
        <v>-927</v>
      </c>
      <c r="N28" s="56">
        <v>1145</v>
      </c>
    </row>
    <row r="29" spans="1:14">
      <c r="A29" s="53">
        <v>1996</v>
      </c>
      <c r="B29" s="56">
        <v>2443</v>
      </c>
      <c r="C29" s="56">
        <v>2472</v>
      </c>
      <c r="D29" s="56">
        <v>8338</v>
      </c>
      <c r="E29" s="56">
        <v>5866</v>
      </c>
      <c r="F29" s="56">
        <v>340</v>
      </c>
      <c r="G29" s="57">
        <v>646</v>
      </c>
      <c r="H29" s="57">
        <v>343</v>
      </c>
      <c r="I29" s="57">
        <v>-1</v>
      </c>
      <c r="J29" s="57">
        <v>493</v>
      </c>
      <c r="K29" s="57">
        <v>155</v>
      </c>
      <c r="L29" s="57">
        <v>-369</v>
      </c>
      <c r="M29" s="56">
        <v>-29</v>
      </c>
      <c r="N29" s="56">
        <v>1118</v>
      </c>
    </row>
    <row r="30" spans="1:14">
      <c r="A30" s="53">
        <v>1997</v>
      </c>
      <c r="B30" s="56">
        <v>1159</v>
      </c>
      <c r="C30" s="56">
        <v>1991</v>
      </c>
      <c r="D30" s="56">
        <v>8072</v>
      </c>
      <c r="E30" s="56">
        <v>6081</v>
      </c>
      <c r="F30" s="56">
        <v>431</v>
      </c>
      <c r="G30" s="57">
        <v>673</v>
      </c>
      <c r="H30" s="57">
        <v>334</v>
      </c>
      <c r="I30" s="57">
        <v>27</v>
      </c>
      <c r="J30" s="57">
        <v>380</v>
      </c>
      <c r="K30" s="57">
        <v>223</v>
      </c>
      <c r="L30" s="56">
        <v>-1263</v>
      </c>
      <c r="M30" s="56">
        <v>-832</v>
      </c>
      <c r="N30" s="57">
        <v>916</v>
      </c>
    </row>
    <row r="31" spans="1:14">
      <c r="A31" s="53">
        <v>1998</v>
      </c>
      <c r="B31" s="56">
        <v>-1065</v>
      </c>
      <c r="C31" s="56">
        <v>1820</v>
      </c>
      <c r="D31" s="56">
        <v>7952</v>
      </c>
      <c r="E31" s="56">
        <v>6132</v>
      </c>
      <c r="F31" s="56">
        <v>307</v>
      </c>
      <c r="G31" s="57">
        <v>717</v>
      </c>
      <c r="H31" s="57">
        <v>372</v>
      </c>
      <c r="I31" s="57">
        <v>6</v>
      </c>
      <c r="J31" s="57">
        <v>565</v>
      </c>
      <c r="K31" s="57">
        <v>223</v>
      </c>
      <c r="L31" s="56">
        <v>-3192</v>
      </c>
      <c r="M31" s="56">
        <v>-2885</v>
      </c>
      <c r="N31" s="57">
        <v>916</v>
      </c>
    </row>
    <row r="32" spans="1:14">
      <c r="A32" s="53">
        <v>1999</v>
      </c>
      <c r="B32" s="56">
        <v>988</v>
      </c>
      <c r="C32" s="56">
        <v>1541</v>
      </c>
      <c r="D32" s="56">
        <v>7674</v>
      </c>
      <c r="E32" s="56">
        <v>6133</v>
      </c>
      <c r="F32" s="56">
        <v>691</v>
      </c>
      <c r="G32" s="57">
        <v>752</v>
      </c>
      <c r="H32" s="57">
        <v>271</v>
      </c>
      <c r="I32" s="57">
        <v>342</v>
      </c>
      <c r="J32" s="57">
        <v>451</v>
      </c>
      <c r="K32" s="57">
        <v>223</v>
      </c>
      <c r="L32" s="56">
        <v>-1244</v>
      </c>
      <c r="M32" s="56">
        <v>-553</v>
      </c>
      <c r="N32" s="57">
        <v>917</v>
      </c>
    </row>
    <row r="33" spans="1:14">
      <c r="A33" s="53">
        <v>2000</v>
      </c>
      <c r="B33" s="56">
        <v>835</v>
      </c>
      <c r="C33" s="56">
        <v>1566</v>
      </c>
      <c r="D33" s="56">
        <v>7651</v>
      </c>
      <c r="E33" s="56">
        <v>6085</v>
      </c>
      <c r="F33" s="56">
        <v>452</v>
      </c>
      <c r="G33" s="57">
        <v>609</v>
      </c>
      <c r="H33" s="57">
        <v>255</v>
      </c>
      <c r="I33" s="57">
        <v>424</v>
      </c>
      <c r="J33" s="57">
        <v>614</v>
      </c>
      <c r="K33" s="57">
        <v>222</v>
      </c>
      <c r="L33" s="56">
        <v>-1183</v>
      </c>
      <c r="M33" s="56">
        <v>-731</v>
      </c>
      <c r="N33" s="57">
        <v>919</v>
      </c>
    </row>
    <row r="34" spans="1:14">
      <c r="A34" s="53">
        <v>2001</v>
      </c>
      <c r="B34" s="56">
        <v>170</v>
      </c>
      <c r="C34" s="56">
        <v>1230</v>
      </c>
      <c r="D34" s="56">
        <v>7202</v>
      </c>
      <c r="E34" s="56">
        <v>5972</v>
      </c>
      <c r="F34" s="56">
        <v>470</v>
      </c>
      <c r="G34" s="57">
        <v>874</v>
      </c>
      <c r="H34" s="57">
        <v>181</v>
      </c>
      <c r="I34" s="57">
        <v>292</v>
      </c>
      <c r="J34" s="57">
        <v>654</v>
      </c>
      <c r="K34" s="57">
        <v>223</v>
      </c>
      <c r="L34" s="56">
        <v>-1530</v>
      </c>
      <c r="M34" s="56">
        <v>-1060</v>
      </c>
      <c r="N34" s="57">
        <v>867</v>
      </c>
    </row>
    <row r="35" spans="1:14">
      <c r="A35" s="53">
        <v>2002</v>
      </c>
      <c r="B35" s="56">
        <v>88</v>
      </c>
      <c r="C35" s="56">
        <v>906</v>
      </c>
      <c r="D35" s="56">
        <v>6971</v>
      </c>
      <c r="E35" s="56">
        <v>6065</v>
      </c>
      <c r="F35" s="56">
        <v>400</v>
      </c>
      <c r="G35" s="57">
        <v>765</v>
      </c>
      <c r="H35" s="57">
        <v>415</v>
      </c>
      <c r="I35" s="57">
        <v>423</v>
      </c>
      <c r="J35" s="57">
        <v>686</v>
      </c>
      <c r="K35" s="57">
        <v>517</v>
      </c>
      <c r="L35" s="56">
        <v>-1218</v>
      </c>
      <c r="M35" s="56">
        <v>-818</v>
      </c>
      <c r="N35" s="57">
        <v>536</v>
      </c>
    </row>
    <row r="36" spans="1:14">
      <c r="A36" s="53">
        <v>2003</v>
      </c>
      <c r="B36" s="56">
        <v>604</v>
      </c>
      <c r="C36" s="56">
        <v>923</v>
      </c>
      <c r="D36" s="56">
        <v>7104</v>
      </c>
      <c r="E36" s="56">
        <v>6181</v>
      </c>
      <c r="F36" s="56">
        <v>524</v>
      </c>
      <c r="G36" s="57">
        <v>645</v>
      </c>
      <c r="H36" s="57">
        <v>423</v>
      </c>
      <c r="I36" s="57">
        <v>395</v>
      </c>
      <c r="J36" s="57">
        <v>422</v>
      </c>
      <c r="K36" s="57">
        <v>517</v>
      </c>
      <c r="L36" s="57">
        <v>-843</v>
      </c>
      <c r="M36" s="56">
        <v>-319</v>
      </c>
      <c r="N36" s="57">
        <v>535</v>
      </c>
    </row>
    <row r="37" spans="1:14">
      <c r="A37" s="53">
        <v>2004</v>
      </c>
      <c r="B37" s="56">
        <v>515</v>
      </c>
      <c r="C37" s="56">
        <v>699</v>
      </c>
      <c r="D37" s="56">
        <v>7072</v>
      </c>
      <c r="E37" s="56">
        <v>6373</v>
      </c>
      <c r="F37" s="56">
        <v>576</v>
      </c>
      <c r="G37" s="57">
        <v>760</v>
      </c>
      <c r="H37" s="57">
        <v>449</v>
      </c>
      <c r="I37" s="57">
        <v>335</v>
      </c>
      <c r="J37" s="57">
        <v>450</v>
      </c>
      <c r="K37" s="57">
        <v>518</v>
      </c>
      <c r="L37" s="57">
        <v>-760</v>
      </c>
      <c r="M37" s="56">
        <v>-184</v>
      </c>
      <c r="N37" s="57">
        <v>537</v>
      </c>
    </row>
    <row r="38" spans="1:14">
      <c r="A38" s="53">
        <v>2005</v>
      </c>
      <c r="B38" s="56">
        <v>-826</v>
      </c>
      <c r="C38" s="56">
        <v>683</v>
      </c>
      <c r="D38" s="56">
        <v>6874</v>
      </c>
      <c r="E38" s="56">
        <v>6191</v>
      </c>
      <c r="F38" s="56">
        <v>565</v>
      </c>
      <c r="G38" s="57">
        <v>865</v>
      </c>
      <c r="H38" s="57">
        <v>428</v>
      </c>
      <c r="I38" s="57">
        <v>356</v>
      </c>
      <c r="J38" s="57">
        <v>566</v>
      </c>
      <c r="K38" s="57">
        <v>518</v>
      </c>
      <c r="L38" s="56">
        <v>-2074</v>
      </c>
      <c r="M38" s="56">
        <v>-1509</v>
      </c>
      <c r="N38" s="57">
        <v>536</v>
      </c>
    </row>
    <row r="39" spans="1:14">
      <c r="A39" s="53">
        <v>2006</v>
      </c>
      <c r="B39" s="56">
        <v>-1931</v>
      </c>
      <c r="C39" s="56">
        <v>882</v>
      </c>
      <c r="D39" s="56">
        <v>6869</v>
      </c>
      <c r="E39" s="56">
        <v>5987</v>
      </c>
      <c r="F39" s="56">
        <v>674</v>
      </c>
      <c r="G39" s="56">
        <v>1386</v>
      </c>
      <c r="H39" s="57">
        <v>424</v>
      </c>
      <c r="I39" s="57">
        <v>118</v>
      </c>
      <c r="J39" s="57">
        <v>739</v>
      </c>
      <c r="K39" s="57">
        <v>515</v>
      </c>
      <c r="L39" s="56">
        <v>-3487</v>
      </c>
      <c r="M39" s="56">
        <v>-2813</v>
      </c>
      <c r="N39" s="57">
        <v>505</v>
      </c>
    </row>
    <row r="40" spans="1:14">
      <c r="A40" s="53">
        <v>2007</v>
      </c>
      <c r="B40" s="56">
        <v>102</v>
      </c>
      <c r="C40" s="56">
        <v>933</v>
      </c>
      <c r="D40" s="56">
        <v>7127</v>
      </c>
      <c r="E40" s="56">
        <v>6194</v>
      </c>
      <c r="F40" s="56">
        <v>1801</v>
      </c>
      <c r="G40" s="56">
        <v>1616</v>
      </c>
      <c r="H40" s="57">
        <v>467</v>
      </c>
      <c r="I40" s="57">
        <v>368</v>
      </c>
      <c r="J40" s="57">
        <v>467</v>
      </c>
      <c r="K40" s="57">
        <v>183</v>
      </c>
      <c r="L40" s="56">
        <v>-2632</v>
      </c>
      <c r="M40" s="56">
        <v>-831</v>
      </c>
      <c r="N40" s="57">
        <v>290</v>
      </c>
    </row>
    <row r="41" spans="1:14">
      <c r="A41" s="53">
        <v>2008</v>
      </c>
      <c r="B41" s="56">
        <v>1734</v>
      </c>
      <c r="C41" s="56">
        <v>810</v>
      </c>
      <c r="D41" s="56">
        <v>7269</v>
      </c>
      <c r="E41" s="56">
        <v>6459</v>
      </c>
      <c r="F41" s="56">
        <v>1832</v>
      </c>
      <c r="G41" s="56">
        <v>1797</v>
      </c>
      <c r="H41" s="57">
        <v>495</v>
      </c>
      <c r="I41" s="57">
        <v>360</v>
      </c>
      <c r="J41" s="57">
        <v>637</v>
      </c>
      <c r="K41" s="57">
        <v>183</v>
      </c>
      <c r="L41" s="57">
        <v>-908</v>
      </c>
      <c r="M41" s="56">
        <v>924</v>
      </c>
      <c r="N41" s="57">
        <v>290</v>
      </c>
    </row>
    <row r="42" spans="1:14">
      <c r="A42" s="53">
        <v>2009</v>
      </c>
      <c r="B42" s="56">
        <v>3369</v>
      </c>
      <c r="C42" s="56">
        <v>1092</v>
      </c>
      <c r="D42" s="56">
        <v>7440</v>
      </c>
      <c r="E42" s="56">
        <v>6348</v>
      </c>
      <c r="F42" s="56">
        <v>2514</v>
      </c>
      <c r="G42" s="56">
        <v>1918</v>
      </c>
      <c r="H42" s="57">
        <v>383</v>
      </c>
      <c r="I42" s="57">
        <v>819</v>
      </c>
      <c r="J42" s="57">
        <v>422</v>
      </c>
      <c r="K42" s="57">
        <v>184</v>
      </c>
      <c r="L42" s="57">
        <v>-237</v>
      </c>
      <c r="M42" s="56">
        <v>2277</v>
      </c>
      <c r="N42" s="57">
        <v>290</v>
      </c>
    </row>
    <row r="43" spans="1:14">
      <c r="A43" s="53">
        <v>2010</v>
      </c>
      <c r="B43" s="56">
        <v>3369</v>
      </c>
      <c r="C43" s="56">
        <v>1084</v>
      </c>
      <c r="D43" s="56">
        <v>7390</v>
      </c>
      <c r="E43" s="56">
        <v>6306</v>
      </c>
      <c r="F43" s="56">
        <v>1714</v>
      </c>
      <c r="G43" s="56">
        <v>1928</v>
      </c>
      <c r="H43" s="57">
        <v>459</v>
      </c>
      <c r="I43" s="57">
        <v>43</v>
      </c>
      <c r="J43" s="57">
        <v>533</v>
      </c>
      <c r="K43" s="57">
        <v>183</v>
      </c>
      <c r="L43" s="57">
        <v>571</v>
      </c>
      <c r="M43" s="56">
        <v>2285</v>
      </c>
      <c r="N43" s="57">
        <v>290</v>
      </c>
    </row>
    <row r="44" spans="1:14">
      <c r="A44" s="53">
        <v>2011</v>
      </c>
      <c r="B44" s="56">
        <v>2745</v>
      </c>
      <c r="C44" s="56">
        <v>673</v>
      </c>
      <c r="D44" s="56">
        <v>7140</v>
      </c>
      <c r="E44" s="56">
        <v>6467</v>
      </c>
      <c r="F44" s="56">
        <v>2230</v>
      </c>
      <c r="G44" s="56">
        <v>1986</v>
      </c>
      <c r="H44" s="57">
        <v>344</v>
      </c>
      <c r="I44" s="57">
        <v>436</v>
      </c>
      <c r="J44" s="57">
        <v>352</v>
      </c>
      <c r="K44" s="57">
        <v>184</v>
      </c>
      <c r="L44" s="57">
        <v>-158</v>
      </c>
      <c r="M44" s="56">
        <v>2072</v>
      </c>
      <c r="N44" s="57">
        <v>75</v>
      </c>
    </row>
    <row r="45" spans="1:14">
      <c r="A45" s="53">
        <v>2012</v>
      </c>
      <c r="B45" s="56">
        <v>1451</v>
      </c>
      <c r="C45" s="56">
        <v>888</v>
      </c>
      <c r="D45" s="56">
        <v>7246</v>
      </c>
      <c r="E45" s="56">
        <v>6358</v>
      </c>
      <c r="F45" s="56">
        <v>2369</v>
      </c>
      <c r="G45" s="56">
        <v>2263</v>
      </c>
      <c r="H45" s="57">
        <v>347</v>
      </c>
      <c r="I45" s="57">
        <v>382</v>
      </c>
      <c r="J45" s="57">
        <v>421</v>
      </c>
      <c r="K45" s="57">
        <v>202</v>
      </c>
      <c r="L45" s="56">
        <v>-1806</v>
      </c>
      <c r="M45" s="56">
        <v>563</v>
      </c>
      <c r="N45" s="56">
        <v>-1222</v>
      </c>
    </row>
    <row r="46" spans="1:14">
      <c r="A46" s="53">
        <v>2013</v>
      </c>
      <c r="B46" s="56">
        <v>-1052</v>
      </c>
      <c r="C46" s="56">
        <v>398</v>
      </c>
      <c r="D46" s="56">
        <v>6927</v>
      </c>
      <c r="E46" s="56">
        <v>6529</v>
      </c>
      <c r="F46" s="56">
        <v>1840</v>
      </c>
      <c r="G46" s="56">
        <v>2024</v>
      </c>
      <c r="H46" s="57">
        <v>310</v>
      </c>
      <c r="I46" s="57">
        <v>21</v>
      </c>
      <c r="J46" s="57">
        <v>311</v>
      </c>
      <c r="K46" s="57">
        <v>204</v>
      </c>
      <c r="L46" s="56">
        <v>-3290</v>
      </c>
      <c r="M46" s="56">
        <v>-1450</v>
      </c>
      <c r="N46" s="56">
        <v>-1218</v>
      </c>
    </row>
    <row r="47" spans="1:14">
      <c r="A47" s="53">
        <v>2014</v>
      </c>
      <c r="B47" s="56">
        <v>-787</v>
      </c>
      <c r="C47" s="56">
        <v>432</v>
      </c>
      <c r="D47" s="56">
        <v>7045</v>
      </c>
      <c r="E47" s="56">
        <v>6613</v>
      </c>
      <c r="F47" s="56">
        <v>2298</v>
      </c>
      <c r="G47" s="56">
        <v>2293</v>
      </c>
      <c r="H47" s="57">
        <v>293</v>
      </c>
      <c r="I47" s="57">
        <v>321</v>
      </c>
      <c r="J47" s="57">
        <v>406</v>
      </c>
      <c r="K47" s="57">
        <v>203</v>
      </c>
      <c r="L47" s="56">
        <v>-3517</v>
      </c>
      <c r="M47" s="56">
        <v>-1219</v>
      </c>
      <c r="N47" s="56">
        <v>-1219</v>
      </c>
    </row>
    <row r="48" spans="1:14">
      <c r="A48" s="53">
        <v>2015</v>
      </c>
      <c r="B48" s="56">
        <v>-1353</v>
      </c>
      <c r="C48" s="56">
        <v>-656</v>
      </c>
      <c r="D48" s="56">
        <v>6693</v>
      </c>
      <c r="E48" s="56">
        <v>7349</v>
      </c>
      <c r="F48" s="56">
        <v>2093</v>
      </c>
      <c r="G48" s="56">
        <v>2797</v>
      </c>
      <c r="H48" s="57">
        <v>224</v>
      </c>
      <c r="I48" s="57">
        <v>-220</v>
      </c>
      <c r="J48" s="57">
        <v>505</v>
      </c>
      <c r="K48" s="57">
        <v>203</v>
      </c>
      <c r="L48" s="56">
        <v>-2790</v>
      </c>
      <c r="M48" s="56">
        <v>-697</v>
      </c>
      <c r="N48" s="56">
        <v>-1219</v>
      </c>
    </row>
    <row r="49" spans="1:14">
      <c r="A49" s="53">
        <v>2016</v>
      </c>
      <c r="B49" s="56">
        <v>3460</v>
      </c>
      <c r="C49" s="56">
        <v>-307</v>
      </c>
      <c r="D49" s="56">
        <v>6647</v>
      </c>
      <c r="E49" s="56">
        <v>6954</v>
      </c>
      <c r="F49" s="56">
        <v>4880</v>
      </c>
      <c r="G49" s="56">
        <v>4458</v>
      </c>
      <c r="H49" s="57">
        <v>286</v>
      </c>
      <c r="I49" s="57">
        <v>815</v>
      </c>
      <c r="J49" s="57">
        <v>475</v>
      </c>
      <c r="K49" s="57">
        <v>204</v>
      </c>
      <c r="L49" s="56">
        <v>-1113</v>
      </c>
      <c r="M49" s="56">
        <v>3767</v>
      </c>
      <c r="N49" s="56">
        <v>-1048</v>
      </c>
    </row>
    <row r="50" spans="1:14">
      <c r="A50" s="53">
        <v>2017</v>
      </c>
      <c r="B50" s="56">
        <v>3271</v>
      </c>
      <c r="C50" s="56">
        <v>-801</v>
      </c>
      <c r="D50" s="56">
        <v>6593</v>
      </c>
      <c r="E50" s="56">
        <v>7394</v>
      </c>
      <c r="F50" s="56">
        <v>3638</v>
      </c>
      <c r="G50" s="56">
        <v>3448</v>
      </c>
      <c r="H50" s="57">
        <v>273</v>
      </c>
      <c r="I50" s="57">
        <v>453</v>
      </c>
      <c r="J50" s="57">
        <v>330</v>
      </c>
      <c r="K50" s="57">
        <v>206</v>
      </c>
      <c r="L50" s="57">
        <v>434</v>
      </c>
      <c r="M50" s="56">
        <v>4072</v>
      </c>
      <c r="N50" s="57">
        <v>0</v>
      </c>
    </row>
    <row r="51" spans="1:14">
      <c r="A51" s="53">
        <v>2018</v>
      </c>
      <c r="B51" s="56">
        <v>3680</v>
      </c>
      <c r="C51" s="56">
        <v>-1190</v>
      </c>
      <c r="D51" s="56">
        <v>6425</v>
      </c>
      <c r="E51" s="56">
        <v>7615</v>
      </c>
      <c r="F51" s="56">
        <v>4389</v>
      </c>
      <c r="G51" s="56">
        <v>4116</v>
      </c>
      <c r="H51" s="57">
        <v>379</v>
      </c>
      <c r="I51" s="57">
        <v>696</v>
      </c>
      <c r="J51" s="57">
        <v>593</v>
      </c>
      <c r="K51" s="57">
        <v>209</v>
      </c>
      <c r="L51" s="57">
        <v>481</v>
      </c>
      <c r="M51" s="56">
        <v>4870</v>
      </c>
      <c r="N51" s="57"/>
    </row>
    <row r="52" spans="1:14">
      <c r="A52" s="53">
        <v>2019</v>
      </c>
      <c r="B52" s="56">
        <v>6567</v>
      </c>
      <c r="C52" s="56">
        <v>-1382</v>
      </c>
      <c r="D52" s="56">
        <v>6369</v>
      </c>
      <c r="E52" s="56">
        <v>7751</v>
      </c>
      <c r="F52" s="56">
        <v>6280</v>
      </c>
      <c r="G52" s="56">
        <v>5076</v>
      </c>
      <c r="H52" s="57">
        <v>382</v>
      </c>
      <c r="I52" s="56">
        <v>1633</v>
      </c>
      <c r="J52" s="57">
        <v>601</v>
      </c>
      <c r="K52" s="57">
        <v>210</v>
      </c>
      <c r="L52" s="56">
        <v>1669</v>
      </c>
      <c r="M52" s="56">
        <v>7949</v>
      </c>
      <c r="N52" s="57"/>
    </row>
    <row r="53" spans="1:14">
      <c r="A53" s="53">
        <v>2020</v>
      </c>
      <c r="B53" s="56">
        <v>4608</v>
      </c>
      <c r="C53" s="56">
        <v>-1629</v>
      </c>
      <c r="D53" s="56">
        <v>6316</v>
      </c>
      <c r="E53" s="56">
        <v>7945</v>
      </c>
      <c r="F53" s="56">
        <v>5274</v>
      </c>
      <c r="G53" s="56">
        <v>4909</v>
      </c>
      <c r="H53" s="57">
        <v>328</v>
      </c>
      <c r="I53" s="57">
        <v>632</v>
      </c>
      <c r="J53" s="57">
        <v>453</v>
      </c>
      <c r="K53" s="57">
        <v>142</v>
      </c>
      <c r="L53" s="57">
        <v>963</v>
      </c>
      <c r="M53" s="56">
        <v>6237</v>
      </c>
      <c r="N53" s="57"/>
    </row>
    <row r="55" spans="1:14" ht="32">
      <c r="A55" s="58" t="s">
        <v>144</v>
      </c>
      <c r="B55" s="54" t="s">
        <v>198</v>
      </c>
      <c r="C55" s="54" t="s">
        <v>180</v>
      </c>
      <c r="D55" s="55" t="s">
        <v>176</v>
      </c>
      <c r="E55" s="55" t="s">
        <v>177</v>
      </c>
      <c r="F55" s="54" t="s">
        <v>199</v>
      </c>
      <c r="G55" s="55" t="s">
        <v>200</v>
      </c>
      <c r="H55" s="55" t="s">
        <v>201</v>
      </c>
      <c r="I55" s="55" t="s">
        <v>202</v>
      </c>
      <c r="J55" s="55" t="s">
        <v>203</v>
      </c>
      <c r="K55" s="55" t="s">
        <v>204</v>
      </c>
      <c r="L55" s="55" t="s">
        <v>225</v>
      </c>
      <c r="M55" s="55" t="s">
        <v>226</v>
      </c>
    </row>
    <row r="56" spans="1:14">
      <c r="A56" s="53" t="s">
        <v>230</v>
      </c>
      <c r="B56" s="54">
        <f>SUM(B5:B53)</f>
        <v>167489</v>
      </c>
      <c r="C56" s="54">
        <f>SUM(C5:C53)</f>
        <v>136860</v>
      </c>
      <c r="D56" s="54">
        <f t="shared" ref="D56:K56" si="0">SUM(D5:D53)</f>
        <v>428269</v>
      </c>
      <c r="E56" s="54">
        <f t="shared" si="0"/>
        <v>291409</v>
      </c>
      <c r="F56" s="54">
        <f>SUM(F5:F53)</f>
        <v>60470</v>
      </c>
      <c r="G56" s="54">
        <f t="shared" si="0"/>
        <v>73529</v>
      </c>
      <c r="H56" s="54">
        <f t="shared" si="0"/>
        <v>19066</v>
      </c>
      <c r="I56" s="54">
        <f t="shared" si="0"/>
        <v>10235</v>
      </c>
      <c r="J56" s="54">
        <f t="shared" si="0"/>
        <v>35188</v>
      </c>
      <c r="K56" s="54">
        <f t="shared" si="0"/>
        <v>7172</v>
      </c>
      <c r="L56" s="54">
        <f>SUM(L5:L53)</f>
        <v>-29841</v>
      </c>
      <c r="M56" s="54">
        <f>SUM(M5:M53)</f>
        <v>30629</v>
      </c>
    </row>
    <row r="57" spans="1:14">
      <c r="A57" s="53" t="s">
        <v>231</v>
      </c>
      <c r="B57" s="54">
        <f>SUM(B5:B33)</f>
        <v>137705</v>
      </c>
      <c r="C57" s="54">
        <f t="shared" ref="C57:M57" si="1">SUM(C5:C33)</f>
        <v>131192</v>
      </c>
      <c r="D57" s="54">
        <f t="shared" si="1"/>
        <v>289550</v>
      </c>
      <c r="E57" s="54">
        <f t="shared" si="1"/>
        <v>158358</v>
      </c>
      <c r="F57" s="54">
        <f t="shared" si="1"/>
        <v>14109</v>
      </c>
      <c r="G57" s="54">
        <f t="shared" si="1"/>
        <v>27605</v>
      </c>
      <c r="H57" s="54">
        <f t="shared" si="1"/>
        <v>11776</v>
      </c>
      <c r="I57" s="54">
        <f t="shared" si="1"/>
        <v>1557</v>
      </c>
      <c r="J57" s="54">
        <f t="shared" si="1"/>
        <v>25165</v>
      </c>
      <c r="K57" s="54">
        <f t="shared" si="1"/>
        <v>1664</v>
      </c>
      <c r="L57" s="54">
        <f t="shared" si="1"/>
        <v>-7596</v>
      </c>
      <c r="M57" s="54">
        <f t="shared" si="1"/>
        <v>6513</v>
      </c>
    </row>
    <row r="58" spans="1:14">
      <c r="A58" s="53" t="s">
        <v>147</v>
      </c>
      <c r="B58" s="54">
        <f>SUM(B34:B53)</f>
        <v>29784</v>
      </c>
      <c r="C58" s="54">
        <f t="shared" ref="C58:M58" si="2">SUM(C34:C53)</f>
        <v>5668</v>
      </c>
      <c r="D58" s="54">
        <f t="shared" si="2"/>
        <v>138719</v>
      </c>
      <c r="E58" s="54">
        <f t="shared" si="2"/>
        <v>133051</v>
      </c>
      <c r="F58" s="54">
        <f t="shared" si="2"/>
        <v>46361</v>
      </c>
      <c r="G58" s="54">
        <f t="shared" si="2"/>
        <v>45924</v>
      </c>
      <c r="H58" s="54">
        <f t="shared" si="2"/>
        <v>7290</v>
      </c>
      <c r="I58" s="54">
        <f t="shared" si="2"/>
        <v>8678</v>
      </c>
      <c r="J58" s="54">
        <f t="shared" si="2"/>
        <v>10023</v>
      </c>
      <c r="K58" s="54">
        <f t="shared" si="2"/>
        <v>5508</v>
      </c>
      <c r="L58" s="54">
        <f t="shared" si="2"/>
        <v>-22245</v>
      </c>
      <c r="M58" s="54">
        <f t="shared" si="2"/>
        <v>24116</v>
      </c>
    </row>
    <row r="59" spans="1:14">
      <c r="A59" s="53" t="s">
        <v>148</v>
      </c>
      <c r="B59" s="54">
        <f>SUM(B5:B13)</f>
        <v>77117</v>
      </c>
      <c r="C59" s="54">
        <f t="shared" ref="C59:M59" si="3">SUM(C5:C13)</f>
        <v>56518</v>
      </c>
      <c r="D59" s="54">
        <f t="shared" si="3"/>
        <v>102820</v>
      </c>
      <c r="E59" s="54">
        <f t="shared" si="3"/>
        <v>46302</v>
      </c>
      <c r="F59" s="54">
        <f t="shared" si="3"/>
        <v>9262</v>
      </c>
      <c r="G59" s="54">
        <f t="shared" si="3"/>
        <v>13422</v>
      </c>
      <c r="H59" s="54">
        <f t="shared" si="3"/>
        <v>5296</v>
      </c>
      <c r="I59" s="54">
        <f t="shared" si="3"/>
        <v>473</v>
      </c>
      <c r="J59" s="54">
        <f t="shared" si="3"/>
        <v>9929</v>
      </c>
      <c r="K59" s="54"/>
      <c r="L59" s="54">
        <f t="shared" si="3"/>
        <v>11337</v>
      </c>
      <c r="M59" s="54">
        <f t="shared" si="3"/>
        <v>20599</v>
      </c>
    </row>
    <row r="60" spans="1:14">
      <c r="A60" s="53" t="s">
        <v>149</v>
      </c>
      <c r="B60" s="54">
        <f>SUM(B14:B23)</f>
        <v>41089</v>
      </c>
      <c r="C60" s="54">
        <f t="shared" ref="C60:M60" si="4">SUM(C14:C23)</f>
        <v>47605</v>
      </c>
      <c r="D60" s="54">
        <f t="shared" si="4"/>
        <v>100937</v>
      </c>
      <c r="E60" s="54">
        <f t="shared" si="4"/>
        <v>53332</v>
      </c>
      <c r="F60" s="54">
        <f t="shared" si="4"/>
        <v>2950</v>
      </c>
      <c r="G60" s="54">
        <f t="shared" si="4"/>
        <v>7231</v>
      </c>
      <c r="H60" s="54">
        <f t="shared" si="4"/>
        <v>3629</v>
      </c>
      <c r="I60" s="54">
        <f t="shared" si="4"/>
        <v>976</v>
      </c>
      <c r="J60" s="54">
        <f t="shared" si="4"/>
        <v>8886</v>
      </c>
      <c r="K60" s="54"/>
      <c r="L60" s="54">
        <f t="shared" si="4"/>
        <v>-9466</v>
      </c>
      <c r="M60" s="54">
        <f t="shared" si="4"/>
        <v>-6516</v>
      </c>
    </row>
    <row r="61" spans="1:14">
      <c r="A61" s="53" t="s">
        <v>232</v>
      </c>
      <c r="B61" s="54">
        <f>SUM(B24:B33)</f>
        <v>19499</v>
      </c>
      <c r="C61" s="54">
        <f t="shared" ref="C61:M61" si="5">SUM(C24:C33)</f>
        <v>27069</v>
      </c>
      <c r="D61" s="54">
        <f t="shared" si="5"/>
        <v>85793</v>
      </c>
      <c r="E61" s="54">
        <f t="shared" si="5"/>
        <v>58724</v>
      </c>
      <c r="F61" s="54">
        <f t="shared" si="5"/>
        <v>1897</v>
      </c>
      <c r="G61" s="54">
        <f t="shared" si="5"/>
        <v>6952</v>
      </c>
      <c r="H61" s="54">
        <f t="shared" si="5"/>
        <v>2851</v>
      </c>
      <c r="I61" s="54">
        <f t="shared" si="5"/>
        <v>108</v>
      </c>
      <c r="J61" s="54">
        <f t="shared" si="5"/>
        <v>6350</v>
      </c>
      <c r="K61" s="54">
        <f t="shared" si="5"/>
        <v>1664</v>
      </c>
      <c r="L61" s="54">
        <f t="shared" si="5"/>
        <v>-9467</v>
      </c>
      <c r="M61" s="54">
        <f t="shared" si="5"/>
        <v>-7570</v>
      </c>
    </row>
    <row r="62" spans="1:14">
      <c r="A62" s="53" t="s">
        <v>150</v>
      </c>
      <c r="B62" s="54">
        <f>SUM(B34:B46)</f>
        <v>10338</v>
      </c>
      <c r="C62" s="54">
        <f t="shared" ref="C62:M62" si="6">SUM(C34:C46)</f>
        <v>11201</v>
      </c>
      <c r="D62" s="54">
        <f t="shared" si="6"/>
        <v>92631</v>
      </c>
      <c r="E62" s="54">
        <f t="shared" si="6"/>
        <v>81430</v>
      </c>
      <c r="F62" s="54">
        <f t="shared" si="6"/>
        <v>17509</v>
      </c>
      <c r="G62" s="54">
        <f t="shared" si="6"/>
        <v>18827</v>
      </c>
      <c r="H62" s="54">
        <f t="shared" si="6"/>
        <v>5125</v>
      </c>
      <c r="I62" s="54">
        <f t="shared" si="6"/>
        <v>4348</v>
      </c>
      <c r="J62" s="54">
        <f t="shared" si="6"/>
        <v>6660</v>
      </c>
      <c r="K62" s="54">
        <f t="shared" si="6"/>
        <v>4131</v>
      </c>
      <c r="L62" s="54">
        <f t="shared" si="6"/>
        <v>-18372</v>
      </c>
      <c r="M62" s="54">
        <f t="shared" si="6"/>
        <v>-863</v>
      </c>
    </row>
    <row r="63" spans="1:14">
      <c r="A63" s="53" t="s">
        <v>151</v>
      </c>
      <c r="B63" s="54">
        <f>SUM(B47:B53)</f>
        <v>19446</v>
      </c>
      <c r="C63" s="54">
        <f t="shared" ref="C63:M63" si="7">SUM(C47:C53)</f>
        <v>-5533</v>
      </c>
      <c r="D63" s="54">
        <f t="shared" si="7"/>
        <v>46088</v>
      </c>
      <c r="E63" s="54">
        <f t="shared" si="7"/>
        <v>51621</v>
      </c>
      <c r="F63" s="54">
        <f t="shared" si="7"/>
        <v>28852</v>
      </c>
      <c r="G63" s="54">
        <f t="shared" si="7"/>
        <v>27097</v>
      </c>
      <c r="H63" s="54">
        <f t="shared" si="7"/>
        <v>2165</v>
      </c>
      <c r="I63" s="54">
        <f t="shared" si="7"/>
        <v>4330</v>
      </c>
      <c r="J63" s="54">
        <f t="shared" si="7"/>
        <v>3363</v>
      </c>
      <c r="K63" s="54">
        <f t="shared" si="7"/>
        <v>1377</v>
      </c>
      <c r="L63" s="54">
        <f t="shared" si="7"/>
        <v>-3873</v>
      </c>
      <c r="M63" s="54">
        <f t="shared" si="7"/>
        <v>24979</v>
      </c>
    </row>
    <row r="64" spans="1:14">
      <c r="A64" s="53" t="s">
        <v>152</v>
      </c>
      <c r="B64" s="56">
        <f>SUM(B34:B43)</f>
        <v>7194</v>
      </c>
      <c r="C64" s="56">
        <f t="shared" ref="C64:M64" si="8">SUM(C34:C43)</f>
        <v>9242</v>
      </c>
      <c r="D64" s="56">
        <f t="shared" si="8"/>
        <v>71318</v>
      </c>
      <c r="E64" s="56">
        <f t="shared" si="8"/>
        <v>62076</v>
      </c>
      <c r="F64" s="56">
        <f t="shared" si="8"/>
        <v>11070</v>
      </c>
      <c r="G64" s="56">
        <f t="shared" si="8"/>
        <v>12554</v>
      </c>
      <c r="H64" s="56">
        <f t="shared" si="8"/>
        <v>4124</v>
      </c>
      <c r="I64" s="56">
        <f t="shared" si="8"/>
        <v>3509</v>
      </c>
      <c r="J64" s="56">
        <f t="shared" si="8"/>
        <v>5576</v>
      </c>
      <c r="K64" s="56">
        <f t="shared" si="8"/>
        <v>3541</v>
      </c>
      <c r="L64" s="56">
        <f t="shared" si="8"/>
        <v>-13118</v>
      </c>
      <c r="M64" s="56">
        <f t="shared" si="8"/>
        <v>-2048</v>
      </c>
    </row>
    <row r="65" spans="1:13">
      <c r="A65" s="53" t="s">
        <v>153</v>
      </c>
      <c r="B65" s="56">
        <f>SUM(B44:B53)</f>
        <v>22590</v>
      </c>
      <c r="C65" s="56">
        <f t="shared" ref="C65:M65" si="9">SUM(C44:C53)</f>
        <v>-3574</v>
      </c>
      <c r="D65" s="56">
        <f t="shared" si="9"/>
        <v>67401</v>
      </c>
      <c r="E65" s="56">
        <f t="shared" si="9"/>
        <v>70975</v>
      </c>
      <c r="F65" s="56">
        <f t="shared" si="9"/>
        <v>35291</v>
      </c>
      <c r="G65" s="56">
        <f t="shared" si="9"/>
        <v>33370</v>
      </c>
      <c r="H65" s="56">
        <f t="shared" si="9"/>
        <v>3166</v>
      </c>
      <c r="I65" s="56">
        <f t="shared" si="9"/>
        <v>5169</v>
      </c>
      <c r="J65" s="56">
        <f t="shared" si="9"/>
        <v>4447</v>
      </c>
      <c r="K65" s="56">
        <f t="shared" si="9"/>
        <v>1967</v>
      </c>
      <c r="L65" s="56">
        <f t="shared" si="9"/>
        <v>-9127</v>
      </c>
      <c r="M65" s="56">
        <f t="shared" si="9"/>
        <v>26164</v>
      </c>
    </row>
    <row r="66" spans="1:13">
      <c r="A66" s="53" t="s">
        <v>233</v>
      </c>
      <c r="B66" s="56">
        <f>SUM(B5:B24)</f>
        <v>123387</v>
      </c>
      <c r="C66" s="56">
        <f t="shared" ref="C66:M66" si="10">SUM(C5:C24)</f>
        <v>108423</v>
      </c>
      <c r="D66" s="56">
        <f t="shared" si="10"/>
        <v>213411</v>
      </c>
      <c r="E66" s="56">
        <f t="shared" si="10"/>
        <v>104988</v>
      </c>
      <c r="F66" s="56">
        <f t="shared" si="10"/>
        <v>12170</v>
      </c>
      <c r="G66" s="56">
        <f t="shared" si="10"/>
        <v>21391</v>
      </c>
      <c r="H66" s="56">
        <f t="shared" si="10"/>
        <v>9214</v>
      </c>
      <c r="I66" s="56">
        <f t="shared" si="10"/>
        <v>1265</v>
      </c>
      <c r="J66" s="56">
        <f t="shared" si="10"/>
        <v>19700</v>
      </c>
      <c r="K66" s="56">
        <f t="shared" si="10"/>
        <v>0</v>
      </c>
      <c r="L66" s="56">
        <f t="shared" si="10"/>
        <v>2794</v>
      </c>
      <c r="M66" s="56">
        <f t="shared" si="10"/>
        <v>14964</v>
      </c>
    </row>
    <row r="67" spans="1:13">
      <c r="A67" s="53" t="s">
        <v>234</v>
      </c>
      <c r="B67" s="56">
        <f>SUM(B25:B40)</f>
        <v>13040</v>
      </c>
      <c r="C67" s="56">
        <f t="shared" ref="C67:M67" si="11">SUM(C25:C40)</f>
        <v>29025</v>
      </c>
      <c r="D67" s="56">
        <f t="shared" si="11"/>
        <v>125358</v>
      </c>
      <c r="E67" s="56">
        <f t="shared" si="11"/>
        <v>96333</v>
      </c>
      <c r="F67" s="56">
        <f t="shared" si="11"/>
        <v>6949</v>
      </c>
      <c r="G67" s="56">
        <f t="shared" si="11"/>
        <v>13125</v>
      </c>
      <c r="H67" s="56">
        <f t="shared" si="11"/>
        <v>5349</v>
      </c>
      <c r="I67" s="56">
        <f t="shared" si="11"/>
        <v>2579</v>
      </c>
      <c r="J67" s="56">
        <f t="shared" si="11"/>
        <v>9449</v>
      </c>
      <c r="K67" s="56">
        <f t="shared" si="11"/>
        <v>4655</v>
      </c>
      <c r="L67" s="56">
        <f t="shared" si="11"/>
        <v>-22934</v>
      </c>
      <c r="M67" s="56">
        <f t="shared" si="11"/>
        <v>-15985</v>
      </c>
    </row>
    <row r="68" spans="1:13">
      <c r="A68" s="53" t="s">
        <v>235</v>
      </c>
      <c r="B68" s="56">
        <f>SUM(B41:B53)</f>
        <v>31062</v>
      </c>
      <c r="C68" s="56">
        <f t="shared" ref="C68:M68" si="12">SUM(C41:C53)</f>
        <v>-588</v>
      </c>
      <c r="D68" s="56">
        <f t="shared" si="12"/>
        <v>89500</v>
      </c>
      <c r="E68" s="56">
        <f t="shared" si="12"/>
        <v>90088</v>
      </c>
      <c r="F68" s="56">
        <f t="shared" si="12"/>
        <v>41351</v>
      </c>
      <c r="G68" s="56">
        <f t="shared" si="12"/>
        <v>39013</v>
      </c>
      <c r="H68" s="56">
        <f t="shared" si="12"/>
        <v>4503</v>
      </c>
      <c r="I68" s="56">
        <f t="shared" si="12"/>
        <v>6391</v>
      </c>
      <c r="J68" s="56">
        <f t="shared" si="12"/>
        <v>6039</v>
      </c>
      <c r="K68" s="56">
        <f t="shared" si="12"/>
        <v>2517</v>
      </c>
      <c r="L68" s="56">
        <f t="shared" si="12"/>
        <v>-9701</v>
      </c>
      <c r="M68" s="56">
        <f t="shared" si="12"/>
        <v>31650</v>
      </c>
    </row>
    <row r="69" spans="1:13">
      <c r="A69" s="53" t="s">
        <v>236</v>
      </c>
      <c r="B69" s="56">
        <f>SUM(B24:B39)</f>
        <v>18119</v>
      </c>
      <c r="C69" s="56">
        <f t="shared" ref="C69:M69" si="13">SUM(C24:C39)</f>
        <v>32392</v>
      </c>
      <c r="D69" s="56">
        <f t="shared" si="13"/>
        <v>127885</v>
      </c>
      <c r="E69" s="56">
        <f t="shared" si="13"/>
        <v>95493</v>
      </c>
      <c r="F69" s="56">
        <f t="shared" si="13"/>
        <v>5106</v>
      </c>
      <c r="G69" s="56">
        <f t="shared" si="13"/>
        <v>12247</v>
      </c>
      <c r="H69" s="56">
        <f t="shared" si="13"/>
        <v>5171</v>
      </c>
      <c r="I69" s="56">
        <f t="shared" si="13"/>
        <v>2027</v>
      </c>
      <c r="J69" s="56">
        <f t="shared" si="13"/>
        <v>9867</v>
      </c>
      <c r="K69" s="56">
        <f t="shared" si="13"/>
        <v>4472</v>
      </c>
      <c r="L69" s="56">
        <f t="shared" si="13"/>
        <v>-19379</v>
      </c>
      <c r="M69" s="56">
        <f t="shared" si="13"/>
        <v>-14273</v>
      </c>
    </row>
    <row r="70" spans="1:13">
      <c r="A70" s="53" t="s">
        <v>156</v>
      </c>
      <c r="B70" s="56">
        <f>SUM(B40:B53)</f>
        <v>31164</v>
      </c>
      <c r="C70" s="56">
        <f t="shared" ref="C70:M70" si="14">SUM(C40:C53)</f>
        <v>345</v>
      </c>
      <c r="D70" s="56">
        <f t="shared" si="14"/>
        <v>96627</v>
      </c>
      <c r="E70" s="56">
        <f t="shared" si="14"/>
        <v>96282</v>
      </c>
      <c r="F70" s="56">
        <f t="shared" si="14"/>
        <v>43152</v>
      </c>
      <c r="G70" s="56">
        <f t="shared" si="14"/>
        <v>40629</v>
      </c>
      <c r="H70" s="56">
        <f t="shared" si="14"/>
        <v>4970</v>
      </c>
      <c r="I70" s="56">
        <f t="shared" si="14"/>
        <v>6759</v>
      </c>
      <c r="J70" s="56">
        <f t="shared" si="14"/>
        <v>6506</v>
      </c>
      <c r="K70" s="56">
        <f t="shared" si="14"/>
        <v>2700</v>
      </c>
      <c r="L70" s="56">
        <f t="shared" si="14"/>
        <v>-12333</v>
      </c>
      <c r="M70" s="56">
        <f t="shared" si="14"/>
        <v>30819</v>
      </c>
    </row>
    <row r="73" spans="1:13" ht="30" customHeight="1">
      <c r="A73" s="59" t="s">
        <v>242</v>
      </c>
      <c r="B73" s="54" t="s">
        <v>198</v>
      </c>
      <c r="C73" s="54" t="s">
        <v>180</v>
      </c>
      <c r="D73" s="55" t="s">
        <v>176</v>
      </c>
      <c r="E73" s="55" t="s">
        <v>177</v>
      </c>
      <c r="F73" s="54" t="s">
        <v>199</v>
      </c>
      <c r="G73" s="55" t="s">
        <v>200</v>
      </c>
      <c r="H73" s="55" t="s">
        <v>201</v>
      </c>
      <c r="I73" s="55" t="s">
        <v>202</v>
      </c>
      <c r="J73" s="55" t="s">
        <v>203</v>
      </c>
      <c r="K73" s="55" t="s">
        <v>204</v>
      </c>
      <c r="L73" s="55" t="s">
        <v>225</v>
      </c>
      <c r="M73" s="55" t="s">
        <v>226</v>
      </c>
    </row>
    <row r="74" spans="1:13">
      <c r="A74" s="53" t="s">
        <v>230</v>
      </c>
      <c r="B74" s="60">
        <v>3418.1428571428573</v>
      </c>
      <c r="C74" s="60">
        <v>2793.0612244897957</v>
      </c>
      <c r="D74" s="60">
        <v>8740.1836734693879</v>
      </c>
      <c r="E74" s="60">
        <v>5947.1224489795914</v>
      </c>
      <c r="F74" s="60">
        <v>1234.0816326530612</v>
      </c>
      <c r="G74" s="60">
        <v>1500.5918367346937</v>
      </c>
      <c r="H74" s="60">
        <v>389.10204081632656</v>
      </c>
      <c r="I74" s="60">
        <v>208.87755102040816</v>
      </c>
      <c r="J74" s="60">
        <v>718.12244897959181</v>
      </c>
      <c r="K74" s="60">
        <v>146.36734693877551</v>
      </c>
      <c r="L74" s="60">
        <v>-609</v>
      </c>
      <c r="M74" s="60">
        <v>625.08163265306121</v>
      </c>
    </row>
    <row r="75" spans="1:13">
      <c r="A75" s="53" t="s">
        <v>231</v>
      </c>
      <c r="B75" s="60">
        <v>4748.4482758620697</v>
      </c>
      <c r="C75" s="60">
        <v>4523.8620689655181</v>
      </c>
      <c r="D75" s="60">
        <v>9984.4827586206902</v>
      </c>
      <c r="E75" s="60">
        <v>5460.620689655173</v>
      </c>
      <c r="F75" s="60">
        <v>486.51724137931035</v>
      </c>
      <c r="G75" s="60">
        <v>951.89655172413802</v>
      </c>
      <c r="H75" s="60">
        <v>406.06896551724139</v>
      </c>
      <c r="I75" s="60">
        <v>53.689655172413794</v>
      </c>
      <c r="J75" s="60">
        <v>867.75862068965523</v>
      </c>
      <c r="K75" s="60">
        <v>57.379310344827587</v>
      </c>
      <c r="L75" s="60">
        <v>-261.93103448275861</v>
      </c>
      <c r="M75" s="60">
        <v>224.58620689655174</v>
      </c>
    </row>
    <row r="76" spans="1:13">
      <c r="A76" s="53" t="s">
        <v>147</v>
      </c>
      <c r="B76" s="60">
        <v>1489.2</v>
      </c>
      <c r="C76" s="60">
        <v>283.39999999999998</v>
      </c>
      <c r="D76" s="60">
        <v>6935.95</v>
      </c>
      <c r="E76" s="60">
        <v>6652.55</v>
      </c>
      <c r="F76" s="60">
        <v>2318.0500000000002</v>
      </c>
      <c r="G76" s="60">
        <v>2296.1999999999998</v>
      </c>
      <c r="H76" s="60">
        <v>364.5</v>
      </c>
      <c r="I76" s="60">
        <v>433.9</v>
      </c>
      <c r="J76" s="60">
        <v>501.15</v>
      </c>
      <c r="K76" s="60">
        <v>275.39999999999998</v>
      </c>
      <c r="L76" s="60">
        <v>-1112.25</v>
      </c>
      <c r="M76" s="60">
        <v>1205.8</v>
      </c>
    </row>
    <row r="77" spans="1:13">
      <c r="A77" s="53" t="s">
        <v>148</v>
      </c>
      <c r="B77" s="60">
        <v>856.8555555555555</v>
      </c>
      <c r="C77" s="60">
        <v>627.97777777777776</v>
      </c>
      <c r="D77" s="60">
        <v>1142.4444444444443</v>
      </c>
      <c r="E77" s="60">
        <v>514.4666666666667</v>
      </c>
      <c r="F77" s="60">
        <v>102.91111111111111</v>
      </c>
      <c r="G77" s="60">
        <v>149.13333333333333</v>
      </c>
      <c r="H77" s="60">
        <v>58.844444444444441</v>
      </c>
      <c r="I77" s="60">
        <v>5.2555555555555555</v>
      </c>
      <c r="J77" s="60">
        <v>110.32222222222222</v>
      </c>
      <c r="K77" s="60">
        <v>0</v>
      </c>
      <c r="L77" s="60">
        <v>125.96666666666665</v>
      </c>
      <c r="M77" s="60">
        <v>228.87777777777777</v>
      </c>
    </row>
    <row r="78" spans="1:13">
      <c r="A78" s="53" t="s">
        <v>149</v>
      </c>
      <c r="B78" s="60">
        <v>4108.8999999999996</v>
      </c>
      <c r="C78" s="60">
        <v>4760.5</v>
      </c>
      <c r="D78" s="60">
        <v>10093.700000000001</v>
      </c>
      <c r="E78" s="60">
        <v>5333.2</v>
      </c>
      <c r="F78" s="60">
        <v>295</v>
      </c>
      <c r="G78" s="60">
        <v>723.1</v>
      </c>
      <c r="H78" s="60">
        <v>362.9</v>
      </c>
      <c r="I78" s="60">
        <v>97.6</v>
      </c>
      <c r="J78" s="60">
        <v>888.6</v>
      </c>
      <c r="K78" s="60">
        <v>0</v>
      </c>
      <c r="L78" s="60">
        <v>-946.6</v>
      </c>
      <c r="M78" s="60">
        <v>-651.6</v>
      </c>
    </row>
    <row r="79" spans="1:13">
      <c r="A79" s="53" t="s">
        <v>232</v>
      </c>
      <c r="B79" s="60">
        <v>1949.9</v>
      </c>
      <c r="C79" s="60">
        <v>2706.9</v>
      </c>
      <c r="D79" s="60">
        <v>8579.2999999999993</v>
      </c>
      <c r="E79" s="60">
        <v>5872.4</v>
      </c>
      <c r="F79" s="60">
        <v>189.7</v>
      </c>
      <c r="G79" s="60">
        <v>695.2</v>
      </c>
      <c r="H79" s="60">
        <v>285.10000000000002</v>
      </c>
      <c r="I79" s="60">
        <v>10.8</v>
      </c>
      <c r="J79" s="60">
        <v>635</v>
      </c>
      <c r="K79" s="60">
        <v>166.4</v>
      </c>
      <c r="L79" s="60">
        <v>-946.7</v>
      </c>
      <c r="M79" s="60">
        <v>-757</v>
      </c>
    </row>
    <row r="80" spans="1:13">
      <c r="A80" s="53" t="s">
        <v>150</v>
      </c>
      <c r="B80" s="60">
        <v>795.23076923076917</v>
      </c>
      <c r="C80" s="60">
        <v>861.61538461538453</v>
      </c>
      <c r="D80" s="60">
        <v>7125.461538461539</v>
      </c>
      <c r="E80" s="60">
        <v>6263.8461538461534</v>
      </c>
      <c r="F80" s="60">
        <v>1346.8461538461538</v>
      </c>
      <c r="G80" s="60">
        <v>1448.2307692307691</v>
      </c>
      <c r="H80" s="60">
        <v>394.23076923076923</v>
      </c>
      <c r="I80" s="60">
        <v>334.46153846153845</v>
      </c>
      <c r="J80" s="60">
        <v>512.30769230769226</v>
      </c>
      <c r="K80" s="60">
        <v>317.76923076923072</v>
      </c>
      <c r="L80" s="60">
        <v>-1413.2307692307691</v>
      </c>
      <c r="M80" s="60">
        <v>-66.384615384615387</v>
      </c>
    </row>
    <row r="81" spans="1:13">
      <c r="A81" s="53" t="s">
        <v>151</v>
      </c>
      <c r="B81" s="60">
        <v>2778</v>
      </c>
      <c r="C81" s="60">
        <v>-790.42857142857144</v>
      </c>
      <c r="D81" s="60">
        <v>6584</v>
      </c>
      <c r="E81" s="60">
        <v>7374.4285714285725</v>
      </c>
      <c r="F81" s="60">
        <v>4121.7142857142862</v>
      </c>
      <c r="G81" s="60">
        <v>3871</v>
      </c>
      <c r="H81" s="60">
        <v>309.28571428571433</v>
      </c>
      <c r="I81" s="60">
        <v>618.57142857142867</v>
      </c>
      <c r="J81" s="60">
        <v>480.42857142857144</v>
      </c>
      <c r="K81" s="60">
        <v>196.71428571428575</v>
      </c>
      <c r="L81" s="60">
        <v>-553.28571428571433</v>
      </c>
      <c r="M81" s="60">
        <v>3568.4285714285716</v>
      </c>
    </row>
    <row r="82" spans="1:13">
      <c r="A82" s="53" t="s">
        <v>152</v>
      </c>
      <c r="B82" s="60">
        <v>719.4</v>
      </c>
      <c r="C82" s="60">
        <v>924.2</v>
      </c>
      <c r="D82" s="60">
        <v>7131.8</v>
      </c>
      <c r="E82" s="60">
        <v>6207.6</v>
      </c>
      <c r="F82" s="60">
        <v>1107</v>
      </c>
      <c r="G82" s="60">
        <v>1255.4000000000001</v>
      </c>
      <c r="H82" s="60">
        <v>412.4</v>
      </c>
      <c r="I82" s="60">
        <v>350.9</v>
      </c>
      <c r="J82" s="60">
        <v>557.6</v>
      </c>
      <c r="K82" s="60">
        <v>354.1</v>
      </c>
      <c r="L82" s="60">
        <v>-1311.8</v>
      </c>
      <c r="M82" s="60">
        <v>-204.8</v>
      </c>
    </row>
    <row r="83" spans="1:13">
      <c r="A83" s="53" t="s">
        <v>153</v>
      </c>
      <c r="B83" s="60">
        <v>2259</v>
      </c>
      <c r="C83" s="60">
        <v>-357.4</v>
      </c>
      <c r="D83" s="60">
        <v>6740.1</v>
      </c>
      <c r="E83" s="60">
        <v>7097.5</v>
      </c>
      <c r="F83" s="60">
        <v>3529.1</v>
      </c>
      <c r="G83" s="60">
        <v>3337</v>
      </c>
      <c r="H83" s="60">
        <v>316.60000000000002</v>
      </c>
      <c r="I83" s="60">
        <v>516.9</v>
      </c>
      <c r="J83" s="60">
        <v>444.7</v>
      </c>
      <c r="K83" s="60">
        <v>196.7</v>
      </c>
      <c r="L83" s="60">
        <v>-912.7</v>
      </c>
      <c r="M83" s="60">
        <v>2616.4</v>
      </c>
    </row>
    <row r="84" spans="1:13">
      <c r="A84" s="53" t="s">
        <v>233</v>
      </c>
      <c r="B84" s="60">
        <v>6169.35</v>
      </c>
      <c r="C84" s="60">
        <v>5421.15</v>
      </c>
      <c r="D84" s="60">
        <v>10670.55</v>
      </c>
      <c r="E84" s="60">
        <v>5249.4</v>
      </c>
      <c r="F84" s="60">
        <v>608.5</v>
      </c>
      <c r="G84" s="60">
        <v>1069.55</v>
      </c>
      <c r="H84" s="60">
        <v>460.7</v>
      </c>
      <c r="I84" s="60">
        <v>63.25</v>
      </c>
      <c r="J84" s="60">
        <v>985</v>
      </c>
      <c r="K84" s="60">
        <v>0</v>
      </c>
      <c r="L84" s="60">
        <v>139.69999999999999</v>
      </c>
      <c r="M84" s="60">
        <v>748.2</v>
      </c>
    </row>
    <row r="85" spans="1:13">
      <c r="A85" s="53" t="s">
        <v>234</v>
      </c>
      <c r="B85" s="60">
        <v>815</v>
      </c>
      <c r="C85" s="60">
        <v>1814.0625</v>
      </c>
      <c r="D85" s="60">
        <v>7834.875</v>
      </c>
      <c r="E85" s="60">
        <v>6020.8125</v>
      </c>
      <c r="F85" s="60">
        <v>434.3125</v>
      </c>
      <c r="G85" s="60">
        <v>820.3125</v>
      </c>
      <c r="H85" s="60">
        <v>334.3125</v>
      </c>
      <c r="I85" s="60">
        <v>161.1875</v>
      </c>
      <c r="J85" s="60">
        <v>590.5625</v>
      </c>
      <c r="K85" s="60">
        <v>290.9375</v>
      </c>
      <c r="L85" s="60">
        <v>-1433.375</v>
      </c>
      <c r="M85" s="60">
        <v>-999.0625</v>
      </c>
    </row>
    <row r="86" spans="1:13">
      <c r="A86" s="53" t="s">
        <v>235</v>
      </c>
      <c r="B86" s="60">
        <v>2389.3846153846152</v>
      </c>
      <c r="C86" s="60">
        <v>-45.230769230769234</v>
      </c>
      <c r="D86" s="60">
        <v>6884.6153846153848</v>
      </c>
      <c r="E86" s="60">
        <v>6929.8461538461543</v>
      </c>
      <c r="F86" s="60">
        <v>3180.8461538461538</v>
      </c>
      <c r="G86" s="60">
        <v>3001</v>
      </c>
      <c r="H86" s="60">
        <v>346.38461538461536</v>
      </c>
      <c r="I86" s="60">
        <v>491.61538461538464</v>
      </c>
      <c r="J86" s="60">
        <v>464.53846153846155</v>
      </c>
      <c r="K86" s="60">
        <v>193.61538461538461</v>
      </c>
      <c r="L86" s="60">
        <v>-746.23076923076928</v>
      </c>
      <c r="M86" s="60">
        <v>2434.6153846153848</v>
      </c>
    </row>
    <row r="87" spans="1:13">
      <c r="A87" s="53" t="s">
        <v>236</v>
      </c>
      <c r="B87" s="60">
        <v>1132.4375</v>
      </c>
      <c r="C87" s="60">
        <v>2024.5</v>
      </c>
      <c r="D87" s="60">
        <v>7992.8125</v>
      </c>
      <c r="E87" s="60">
        <v>5968.3125</v>
      </c>
      <c r="F87" s="60">
        <v>319.125</v>
      </c>
      <c r="G87" s="60">
        <v>765.4375</v>
      </c>
      <c r="H87" s="60">
        <v>323.1875</v>
      </c>
      <c r="I87" s="60">
        <v>126.6875</v>
      </c>
      <c r="J87" s="60">
        <v>616.6875</v>
      </c>
      <c r="K87" s="60">
        <v>279.5</v>
      </c>
      <c r="L87" s="60">
        <v>-1211.1875</v>
      </c>
      <c r="M87" s="60">
        <v>-892.0625</v>
      </c>
    </row>
    <row r="88" spans="1:13">
      <c r="A88" s="53" t="s">
        <v>156</v>
      </c>
      <c r="B88" s="60">
        <v>2226</v>
      </c>
      <c r="C88" s="60">
        <v>24.642857142857142</v>
      </c>
      <c r="D88" s="60">
        <v>6901.9285714285716</v>
      </c>
      <c r="E88" s="60">
        <v>6877.2857142857147</v>
      </c>
      <c r="F88" s="60">
        <v>3082.2857142857142</v>
      </c>
      <c r="G88" s="60">
        <v>2902.0714285714284</v>
      </c>
      <c r="H88" s="60">
        <v>355</v>
      </c>
      <c r="I88" s="60">
        <v>482.78571428571428</v>
      </c>
      <c r="J88" s="60">
        <v>464.71428571428572</v>
      </c>
      <c r="K88" s="60">
        <v>192.85714285714286</v>
      </c>
      <c r="L88" s="60">
        <v>-880.92857142857144</v>
      </c>
      <c r="M88" s="60">
        <v>2201.3571428571427</v>
      </c>
    </row>
    <row r="91" spans="1:13">
      <c r="A91" s="53" t="s">
        <v>237</v>
      </c>
    </row>
    <row r="93" spans="1:13">
      <c r="A93" s="53" t="s">
        <v>238</v>
      </c>
    </row>
    <row r="94" spans="1:13">
      <c r="A94" s="53" t="s">
        <v>239</v>
      </c>
    </row>
    <row r="95" spans="1:13">
      <c r="A95" s="53" t="s">
        <v>240</v>
      </c>
    </row>
    <row r="97" spans="1:1">
      <c r="A97" s="22" t="s">
        <v>241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4A6C-2793-4AB9-9053-E9C3D8DC445E}">
  <dimension ref="A1:K63"/>
  <sheetViews>
    <sheetView workbookViewId="0"/>
  </sheetViews>
  <sheetFormatPr baseColWidth="10" defaultColWidth="9.1640625" defaultRowHeight="14"/>
  <cols>
    <col min="1" max="1" width="12.1640625" style="22" customWidth="1"/>
    <col min="2" max="11" width="14.6640625" style="22" customWidth="1"/>
    <col min="12" max="16384" width="9.1640625" style="22"/>
  </cols>
  <sheetData>
    <row r="1" spans="1:11" ht="15.75" customHeight="1">
      <c r="A1" s="62" t="s">
        <v>8</v>
      </c>
      <c r="B1" s="61"/>
      <c r="C1" s="61"/>
      <c r="D1" s="61"/>
      <c r="E1" s="61"/>
      <c r="F1" s="61"/>
      <c r="G1" s="61"/>
      <c r="H1" s="61"/>
      <c r="I1" s="61"/>
    </row>
    <row r="3" spans="1:11" ht="42.75" customHeight="1">
      <c r="B3" s="50" t="s">
        <v>198</v>
      </c>
      <c r="C3" s="50" t="s">
        <v>180</v>
      </c>
      <c r="D3" s="51" t="s">
        <v>176</v>
      </c>
      <c r="E3" s="51" t="s">
        <v>177</v>
      </c>
      <c r="F3" s="50" t="s">
        <v>199</v>
      </c>
      <c r="G3" s="51" t="s">
        <v>200</v>
      </c>
      <c r="H3" s="51" t="s">
        <v>201</v>
      </c>
      <c r="I3" s="51" t="s">
        <v>202</v>
      </c>
      <c r="J3" s="51" t="s">
        <v>203</v>
      </c>
      <c r="K3" s="51" t="s">
        <v>204</v>
      </c>
    </row>
    <row r="4" spans="1:11">
      <c r="A4" s="28">
        <v>1972</v>
      </c>
      <c r="B4" s="26">
        <v>2.8469838241946288</v>
      </c>
      <c r="C4" s="26">
        <v>3.6756153408824188</v>
      </c>
      <c r="D4" s="26">
        <v>3.4296923041883982</v>
      </c>
      <c r="E4" s="26">
        <v>3.1341477938733679</v>
      </c>
      <c r="F4" s="26">
        <v>0.73617531244649892</v>
      </c>
      <c r="G4" s="26">
        <v>0.92364742472401651</v>
      </c>
      <c r="H4" s="26">
        <v>1.736067111032263</v>
      </c>
      <c r="I4" s="26">
        <v>1.4347681014347682</v>
      </c>
      <c r="J4" s="26">
        <v>1.6976103219553564</v>
      </c>
      <c r="K4" s="26"/>
    </row>
    <row r="5" spans="1:11">
      <c r="A5" s="28">
        <v>1973</v>
      </c>
      <c r="B5" s="26">
        <v>3.2342773127053088</v>
      </c>
      <c r="C5" s="26">
        <v>3.6037708041070542</v>
      </c>
      <c r="D5" s="26">
        <v>3.3616239897054783</v>
      </c>
      <c r="E5" s="26">
        <v>3.0888339544207897</v>
      </c>
      <c r="F5" s="26">
        <v>0.89487906925842053</v>
      </c>
      <c r="G5" s="26">
        <v>1.0308534137995755</v>
      </c>
      <c r="H5" s="26">
        <v>1.7221806905335437</v>
      </c>
      <c r="I5" s="26">
        <v>1.1758819114335752</v>
      </c>
      <c r="J5" s="26">
        <v>1.6930305403288959</v>
      </c>
      <c r="K5" s="26"/>
    </row>
    <row r="6" spans="1:11">
      <c r="A6" s="28">
        <v>1974</v>
      </c>
      <c r="B6" s="26">
        <v>2.8533069653746561</v>
      </c>
      <c r="C6" s="26">
        <v>3.4473950114099523</v>
      </c>
      <c r="D6" s="26">
        <v>3.2758449507367584</v>
      </c>
      <c r="E6" s="26">
        <v>3.0941040629284839</v>
      </c>
      <c r="F6" s="26">
        <v>0.88796154142536199</v>
      </c>
      <c r="G6" s="26">
        <v>1.0480281068354058</v>
      </c>
      <c r="H6" s="26">
        <v>1.7144256674014204</v>
      </c>
      <c r="I6" s="26">
        <v>0.29985007496251875</v>
      </c>
      <c r="J6" s="26">
        <v>1.6826145794661143</v>
      </c>
      <c r="K6" s="26"/>
    </row>
    <row r="7" spans="1:11">
      <c r="A7" s="28">
        <v>1975</v>
      </c>
      <c r="B7" s="26">
        <v>3.868355042461241</v>
      </c>
      <c r="C7" s="26">
        <v>3.5366889412367994</v>
      </c>
      <c r="D7" s="26">
        <v>3.3113271154062254</v>
      </c>
      <c r="E7" s="26">
        <v>3.0613151922062682</v>
      </c>
      <c r="F7" s="26">
        <v>0.80443514170956609</v>
      </c>
      <c r="G7" s="26">
        <v>0.95468814953914083</v>
      </c>
      <c r="H7" s="26">
        <v>1.6951411284948958</v>
      </c>
      <c r="I7" s="26">
        <v>1.2266866942045311</v>
      </c>
      <c r="J7" s="26">
        <v>1.6790351315671421</v>
      </c>
      <c r="K7" s="26"/>
    </row>
    <row r="8" spans="1:11">
      <c r="A8" s="28">
        <v>1976</v>
      </c>
      <c r="B8" s="26">
        <v>4.2583653400684467</v>
      </c>
      <c r="C8" s="26">
        <v>3.3479909021986352</v>
      </c>
      <c r="D8" s="26">
        <v>3.2521865168909461</v>
      </c>
      <c r="E8" s="26">
        <v>3.1382940370610712</v>
      </c>
      <c r="F8" s="26">
        <v>1.2551658559777639</v>
      </c>
      <c r="G8" s="26">
        <v>1.3180182087656152</v>
      </c>
      <c r="H8" s="26">
        <v>1.6896068573312453</v>
      </c>
      <c r="I8" s="26">
        <v>0.56704469646430955</v>
      </c>
      <c r="J8" s="26">
        <v>1.6833048535539767</v>
      </c>
      <c r="K8" s="26"/>
    </row>
    <row r="9" spans="1:11">
      <c r="A9" s="28">
        <v>1977</v>
      </c>
      <c r="B9" s="26">
        <v>2.5113607568206775</v>
      </c>
      <c r="C9" s="26">
        <v>3.3914098166087983</v>
      </c>
      <c r="D9" s="26">
        <v>3.2625401704624841</v>
      </c>
      <c r="E9" s="26">
        <v>3.1131785190682186</v>
      </c>
      <c r="F9" s="26">
        <v>0.9627233518176217</v>
      </c>
      <c r="G9" s="26">
        <v>1.0883595176085115</v>
      </c>
      <c r="H9" s="26">
        <v>1.6854961832061068</v>
      </c>
      <c r="I9" s="26">
        <v>0.29970029970029971</v>
      </c>
      <c r="J9" s="26">
        <v>1.6797273686577749</v>
      </c>
      <c r="K9" s="26"/>
    </row>
    <row r="10" spans="1:11">
      <c r="A10" s="28">
        <v>1978</v>
      </c>
      <c r="B10" s="26">
        <v>1.8480660406691125</v>
      </c>
      <c r="C10" s="26">
        <v>3.0891734770369514</v>
      </c>
      <c r="D10" s="26">
        <v>3.0801043933595151</v>
      </c>
      <c r="E10" s="26">
        <v>3.0698692539785837</v>
      </c>
      <c r="F10" s="26">
        <v>0.31563284385192308</v>
      </c>
      <c r="G10" s="26">
        <v>0.74380738261015977</v>
      </c>
      <c r="H10" s="26">
        <v>1.681093965625392</v>
      </c>
      <c r="I10" s="26">
        <v>0.60060060060060061</v>
      </c>
      <c r="J10" s="26">
        <v>1.6724309470791681</v>
      </c>
      <c r="K10" s="26"/>
    </row>
    <row r="11" spans="1:11">
      <c r="A11" s="28">
        <v>1979</v>
      </c>
      <c r="B11" s="26">
        <v>1.8305856480226732</v>
      </c>
      <c r="C11" s="26">
        <v>2.8561692951629225</v>
      </c>
      <c r="D11" s="26">
        <v>2.9613831008299489</v>
      </c>
      <c r="E11" s="26">
        <v>3.0861554235397004</v>
      </c>
      <c r="F11" s="26">
        <v>0.4590355387584954</v>
      </c>
      <c r="G11" s="26">
        <v>0.81521096097872647</v>
      </c>
      <c r="H11" s="26">
        <v>1.6761372654836355</v>
      </c>
      <c r="I11" s="26">
        <v>1.2765957446808511</v>
      </c>
      <c r="J11" s="26">
        <v>1.6613746431893262</v>
      </c>
      <c r="K11" s="26"/>
    </row>
    <row r="12" spans="1:11">
      <c r="A12" s="28">
        <v>1980</v>
      </c>
      <c r="B12" s="26">
        <v>1.2414849932358822</v>
      </c>
      <c r="C12" s="26">
        <v>2.8224035623461643</v>
      </c>
      <c r="D12" s="26">
        <v>2.9421213985831205</v>
      </c>
      <c r="E12" s="26">
        <v>3.0788522104280882</v>
      </c>
      <c r="F12" s="26">
        <v>0.99934919372333497</v>
      </c>
      <c r="G12" s="26">
        <v>1.0637928037545628</v>
      </c>
      <c r="H12" s="26">
        <v>1.6758634784385857</v>
      </c>
      <c r="I12" s="26">
        <v>1.221139730415054</v>
      </c>
      <c r="J12" s="26">
        <v>1.6499929830189057</v>
      </c>
      <c r="K12" s="26"/>
    </row>
    <row r="13" spans="1:11">
      <c r="A13" s="28">
        <v>1981</v>
      </c>
      <c r="B13" s="26">
        <v>0.41194390656026836</v>
      </c>
      <c r="C13" s="26">
        <v>2.7092716414356857</v>
      </c>
      <c r="D13" s="26">
        <v>2.8492041952066298</v>
      </c>
      <c r="E13" s="26">
        <v>3.0146304277714253</v>
      </c>
      <c r="F13" s="26">
        <v>0.70327270356607341</v>
      </c>
      <c r="G13" s="26">
        <v>0.75684936889922827</v>
      </c>
      <c r="H13" s="26">
        <v>1.678745747670463</v>
      </c>
      <c r="I13" s="26">
        <v>1.504551267584443</v>
      </c>
      <c r="J13" s="26">
        <v>1.680672268907563</v>
      </c>
      <c r="K13" s="26"/>
    </row>
    <row r="14" spans="1:11">
      <c r="A14" s="28">
        <v>1982</v>
      </c>
      <c r="B14" s="26">
        <v>0.79272923557803954</v>
      </c>
      <c r="C14" s="26">
        <v>2.6229262442534478</v>
      </c>
      <c r="D14" s="26">
        <v>2.7921561889215836</v>
      </c>
      <c r="E14" s="26">
        <v>2.9886511325659115</v>
      </c>
      <c r="F14" s="26">
        <v>0.10039991225553888</v>
      </c>
      <c r="G14" s="26">
        <v>0.65243573544950084</v>
      </c>
      <c r="H14" s="26">
        <v>1.7331360024926001</v>
      </c>
      <c r="I14" s="26">
        <v>-0.33341465398064568</v>
      </c>
      <c r="J14" s="26">
        <v>2.1319315153506371</v>
      </c>
      <c r="K14" s="26"/>
    </row>
    <row r="15" spans="1:11">
      <c r="A15" s="28">
        <v>1983</v>
      </c>
      <c r="B15" s="26">
        <v>3.279668049792531</v>
      </c>
      <c r="C15" s="26">
        <v>2.6711049768612485</v>
      </c>
      <c r="D15" s="26">
        <v>2.84265807266712</v>
      </c>
      <c r="E15" s="26">
        <v>3.0341827081043724</v>
      </c>
      <c r="F15" s="26">
        <v>9.9928429638232077E-2</v>
      </c>
      <c r="G15" s="26">
        <v>0.65283420772356116</v>
      </c>
      <c r="H15" s="26">
        <v>1.2666785269524996</v>
      </c>
      <c r="I15" s="26">
        <v>-1.5119363395225465</v>
      </c>
      <c r="J15" s="26">
        <v>1.4976530577786782</v>
      </c>
      <c r="K15" s="26"/>
    </row>
    <row r="16" spans="1:11">
      <c r="A16" s="28">
        <v>1984</v>
      </c>
      <c r="B16" s="26">
        <v>2.7287527499132609</v>
      </c>
      <c r="C16" s="26">
        <v>2.622595745955064</v>
      </c>
      <c r="D16" s="26">
        <v>2.7831993442500393</v>
      </c>
      <c r="E16" s="26">
        <v>2.9679775377672128</v>
      </c>
      <c r="F16" s="26">
        <v>0.17768588366420598</v>
      </c>
      <c r="G16" s="26">
        <v>0.62985371139606283</v>
      </c>
      <c r="H16" s="26">
        <v>1.6333589546502689</v>
      </c>
      <c r="I16" s="26">
        <v>0.25666337611056267</v>
      </c>
      <c r="J16" s="26">
        <v>1.5336679937683919</v>
      </c>
      <c r="K16" s="26"/>
    </row>
    <row r="17" spans="1:11">
      <c r="A17" s="28">
        <v>1985</v>
      </c>
      <c r="B17" s="26">
        <v>1.6775621196655783</v>
      </c>
      <c r="C17" s="26">
        <v>2.4718531291206003</v>
      </c>
      <c r="D17" s="26">
        <v>2.7007561160352411</v>
      </c>
      <c r="E17" s="26">
        <v>2.952787782337996</v>
      </c>
      <c r="F17" s="26">
        <v>0.18486773553830124</v>
      </c>
      <c r="G17" s="26">
        <v>0.71015787905868333</v>
      </c>
      <c r="H17" s="26">
        <v>1.5147037091768878</v>
      </c>
      <c r="I17" s="26">
        <v>-2.5599568849366747</v>
      </c>
      <c r="J17" s="26">
        <v>1.451034382812217</v>
      </c>
      <c r="K17" s="26"/>
    </row>
    <row r="18" spans="1:11">
      <c r="A18" s="28">
        <v>1986</v>
      </c>
      <c r="B18" s="26">
        <v>1.1127199301540993</v>
      </c>
      <c r="C18" s="26">
        <v>2.4527673047680545</v>
      </c>
      <c r="D18" s="26">
        <v>2.6916652680876232</v>
      </c>
      <c r="E18" s="26">
        <v>2.9418662361673928</v>
      </c>
      <c r="F18" s="26">
        <v>0.32213583007914343</v>
      </c>
      <c r="G18" s="26">
        <v>0.70496407503073644</v>
      </c>
      <c r="H18" s="26">
        <v>1.5735824192860741</v>
      </c>
      <c r="I18" s="26">
        <v>0.69531110714922451</v>
      </c>
      <c r="J18" s="26">
        <v>1.7966202193892677</v>
      </c>
      <c r="K18" s="26"/>
    </row>
    <row r="19" spans="1:11">
      <c r="A19" s="28">
        <v>1987</v>
      </c>
      <c r="B19" s="26">
        <v>0.69028161426753931</v>
      </c>
      <c r="C19" s="26">
        <v>2.2481527966684696</v>
      </c>
      <c r="D19" s="26">
        <v>2.5797406051117631</v>
      </c>
      <c r="E19" s="26">
        <v>2.9255362844265305</v>
      </c>
      <c r="F19" s="26">
        <v>9.7121054457162681E-2</v>
      </c>
      <c r="G19" s="26">
        <v>0.51803178484107582</v>
      </c>
      <c r="H19" s="26">
        <v>1.7184599724567391</v>
      </c>
      <c r="I19" s="26">
        <v>0.11415719616295514</v>
      </c>
      <c r="J19" s="26">
        <v>1.8404007797597837</v>
      </c>
      <c r="K19" s="26"/>
    </row>
    <row r="20" spans="1:11">
      <c r="A20" s="28">
        <v>1988</v>
      </c>
      <c r="B20" s="26">
        <v>0.64401312176735603</v>
      </c>
      <c r="C20" s="26">
        <v>2.2324501987607985</v>
      </c>
      <c r="D20" s="26">
        <v>2.5654468655498293</v>
      </c>
      <c r="E20" s="26">
        <v>2.8812586550967003</v>
      </c>
      <c r="F20" s="26">
        <v>0.10494743683774291</v>
      </c>
      <c r="G20" s="26">
        <v>0.38104998981676752</v>
      </c>
      <c r="H20" s="26">
        <v>1.9450080458965928</v>
      </c>
      <c r="I20" s="26">
        <v>0.41491808331555113</v>
      </c>
      <c r="J20" s="26">
        <v>2.0913660988823271</v>
      </c>
      <c r="K20" s="26"/>
    </row>
    <row r="21" spans="1:11">
      <c r="A21" s="28">
        <v>1989</v>
      </c>
      <c r="B21" s="26">
        <v>0.91019255729456083</v>
      </c>
      <c r="C21" s="26">
        <v>2.1132052324065698</v>
      </c>
      <c r="D21" s="26">
        <v>2.4997721561836812</v>
      </c>
      <c r="E21" s="26">
        <v>2.9011506942380367</v>
      </c>
      <c r="F21" s="26">
        <v>0.30917034155961542</v>
      </c>
      <c r="G21" s="26">
        <v>0.41208791208791207</v>
      </c>
      <c r="H21" s="26">
        <v>2.001845673315823</v>
      </c>
      <c r="I21" s="26">
        <v>0.53926165913547619</v>
      </c>
      <c r="J21" s="26">
        <v>2.1537318975120683</v>
      </c>
      <c r="K21" s="26"/>
    </row>
    <row r="22" spans="1:11">
      <c r="A22" s="28">
        <v>1990</v>
      </c>
      <c r="B22" s="26">
        <v>1.1239161295273175</v>
      </c>
      <c r="C22" s="26">
        <v>2.0671945014050279</v>
      </c>
      <c r="D22" s="26">
        <v>2.4568537988494348</v>
      </c>
      <c r="E22" s="26">
        <v>2.8830578169131087</v>
      </c>
      <c r="F22" s="26">
        <v>7.8991238272466471E-2</v>
      </c>
      <c r="G22" s="26">
        <v>0.46912572471073039</v>
      </c>
      <c r="H22" s="26">
        <v>2.0537124802527646</v>
      </c>
      <c r="I22" s="26">
        <v>-0.69721461028825138</v>
      </c>
      <c r="J22" s="26">
        <v>2.2032193158953723</v>
      </c>
      <c r="K22" s="26"/>
    </row>
    <row r="23" spans="1:11">
      <c r="A23" s="28">
        <v>1991</v>
      </c>
      <c r="B23" s="26">
        <v>1.4780264452907699</v>
      </c>
      <c r="C23" s="26">
        <v>2.0428523920376267</v>
      </c>
      <c r="D23" s="26">
        <v>2.3959556150090959</v>
      </c>
      <c r="E23" s="26">
        <v>2.7821803272725383</v>
      </c>
      <c r="F23" s="26">
        <v>-2.9990360241350995E-2</v>
      </c>
      <c r="G23" s="26">
        <v>0.33336043580778923</v>
      </c>
      <c r="H23" s="26">
        <v>1.9003156233561282</v>
      </c>
      <c r="I23" s="26">
        <v>0.34813539439577695</v>
      </c>
      <c r="J23" s="26">
        <v>2.0255424333974181</v>
      </c>
      <c r="K23" s="26"/>
    </row>
    <row r="24" spans="1:11">
      <c r="A24" s="28">
        <v>1992</v>
      </c>
      <c r="B24" s="26">
        <v>1.0340002290330059</v>
      </c>
      <c r="C24" s="26">
        <v>1.9064713301639662</v>
      </c>
      <c r="D24" s="26">
        <v>2.3390811868809025</v>
      </c>
      <c r="E24" s="26">
        <v>2.7918382267080273</v>
      </c>
      <c r="F24" s="26">
        <v>1.6459604837807056E-2</v>
      </c>
      <c r="G24" s="26">
        <v>0.32912915863288589</v>
      </c>
      <c r="H24" s="26">
        <v>1.8806214227309894</v>
      </c>
      <c r="I24" s="26">
        <v>1.8639763275006407E-2</v>
      </c>
      <c r="J24" s="26">
        <v>2.0051278679902702</v>
      </c>
      <c r="K24" s="26">
        <v>0.78516792462387919</v>
      </c>
    </row>
    <row r="25" spans="1:11">
      <c r="A25" s="28">
        <v>1993</v>
      </c>
      <c r="B25" s="26">
        <v>0.54351045554173327</v>
      </c>
      <c r="C25" s="26">
        <v>1.8547798269712616</v>
      </c>
      <c r="D25" s="26">
        <v>2.3797685252472709</v>
      </c>
      <c r="E25" s="26">
        <v>2.8750099104098945</v>
      </c>
      <c r="F25" s="26">
        <v>-0.19966450929390753</v>
      </c>
      <c r="G25" s="26">
        <v>0.28026527782981753</v>
      </c>
      <c r="H25" s="26">
        <v>1.7998560115190785</v>
      </c>
      <c r="I25" s="26">
        <v>0.34979279342558123</v>
      </c>
      <c r="J25" s="26">
        <v>2.0776032550633055</v>
      </c>
      <c r="K25" s="26">
        <v>0.77998379254457051</v>
      </c>
    </row>
    <row r="26" spans="1:11">
      <c r="A26" s="28">
        <v>1994</v>
      </c>
      <c r="B26" s="26">
        <v>0.74055556372512976</v>
      </c>
      <c r="C26" s="26">
        <v>1.7184674030996967</v>
      </c>
      <c r="D26" s="26">
        <v>2.3205467178027703</v>
      </c>
      <c r="E26" s="26">
        <v>2.8445637011779294</v>
      </c>
      <c r="F26" s="26">
        <v>6.2999001996007983E-2</v>
      </c>
      <c r="G26" s="26">
        <v>0.25025492861998638</v>
      </c>
      <c r="H26" s="26">
        <v>1.4182662917227045</v>
      </c>
      <c r="I26" s="26">
        <v>7.2085060371238061E-2</v>
      </c>
      <c r="J26" s="26">
        <v>1.1120996441281139</v>
      </c>
      <c r="K26" s="26">
        <v>0.77990479084371522</v>
      </c>
    </row>
    <row r="27" spans="1:11">
      <c r="A27" s="28">
        <v>1995</v>
      </c>
      <c r="B27" s="26">
        <v>0.58415625796193005</v>
      </c>
      <c r="C27" s="26">
        <v>1.6395437086131082</v>
      </c>
      <c r="D27" s="26">
        <v>2.2850904978560096</v>
      </c>
      <c r="E27" s="26">
        <v>2.8172444588779735</v>
      </c>
      <c r="F27" s="26">
        <v>-7.4431966570906241E-2</v>
      </c>
      <c r="G27" s="26">
        <v>0.30624541311418968</v>
      </c>
      <c r="H27" s="26">
        <v>0.98433761148575161</v>
      </c>
      <c r="I27" s="26">
        <v>1.6464104013566987</v>
      </c>
      <c r="J27" s="26">
        <v>1.1196681326701108</v>
      </c>
      <c r="K27" s="26">
        <v>0.78500886300329198</v>
      </c>
    </row>
    <row r="28" spans="1:11">
      <c r="A28" s="28">
        <v>1996</v>
      </c>
      <c r="B28" s="26">
        <v>0.73978070029342924</v>
      </c>
      <c r="C28" s="26">
        <v>1.5194821958730569</v>
      </c>
      <c r="D28" s="26">
        <v>2.238671725023023</v>
      </c>
      <c r="E28" s="26">
        <v>2.7964493769247638</v>
      </c>
      <c r="F28" s="26">
        <v>0.20292934477695679</v>
      </c>
      <c r="G28" s="26">
        <v>0.29704153983391424</v>
      </c>
      <c r="H28" s="26">
        <v>1.8019437877593907</v>
      </c>
      <c r="I28" s="26">
        <v>0.12106537530266344</v>
      </c>
      <c r="J28" s="26">
        <v>1.018679229688404</v>
      </c>
      <c r="K28" s="26">
        <v>0.78500886300329198</v>
      </c>
    </row>
    <row r="29" spans="1:11">
      <c r="A29" s="28">
        <v>1997</v>
      </c>
      <c r="B29" s="26">
        <v>0.37911994452222381</v>
      </c>
      <c r="C29" s="26">
        <v>1.4212089198526683</v>
      </c>
      <c r="D29" s="26">
        <v>2.2590837724907855</v>
      </c>
      <c r="E29" s="26">
        <v>2.7994530915519218</v>
      </c>
      <c r="F29" s="26">
        <v>0.26024055646797412</v>
      </c>
      <c r="G29" s="26">
        <v>0.29930133373655254</v>
      </c>
      <c r="H29" s="26">
        <v>1.7619751002321165</v>
      </c>
      <c r="I29" s="26">
        <v>14.835164835164836</v>
      </c>
      <c r="J29" s="26">
        <v>0.71949256839912901</v>
      </c>
      <c r="K29" s="26">
        <v>0.87232045063370367</v>
      </c>
    </row>
    <row r="30" spans="1:11">
      <c r="A30" s="28">
        <v>1998</v>
      </c>
      <c r="B30" s="26">
        <v>-0.41087487413340124</v>
      </c>
      <c r="C30" s="26">
        <v>1.4281790716836034</v>
      </c>
      <c r="D30" s="26">
        <v>2.3041060723278366</v>
      </c>
      <c r="E30" s="26">
        <v>2.816875528279005</v>
      </c>
      <c r="F30" s="26">
        <v>0.23298524679740149</v>
      </c>
      <c r="G30" s="26">
        <v>0.36871525617225226</v>
      </c>
      <c r="H30" s="26">
        <v>1.9923946226768785</v>
      </c>
      <c r="I30" s="26">
        <v>-0.15064022093899071</v>
      </c>
      <c r="J30" s="26">
        <v>1.0903967886367145</v>
      </c>
      <c r="K30" s="26">
        <v>0.87235457497163871</v>
      </c>
    </row>
    <row r="31" spans="1:11">
      <c r="A31" s="28">
        <v>1999</v>
      </c>
      <c r="B31" s="26">
        <v>0.38580186653129761</v>
      </c>
      <c r="C31" s="26">
        <v>1.2771106304335214</v>
      </c>
      <c r="D31" s="26">
        <v>2.2684343546313128</v>
      </c>
      <c r="E31" s="26">
        <v>2.8180598441405675</v>
      </c>
      <c r="F31" s="26">
        <v>0.51023798799353159</v>
      </c>
      <c r="G31" s="26">
        <v>0.43419517997159257</v>
      </c>
      <c r="H31" s="26">
        <v>1.5493682465267853</v>
      </c>
      <c r="I31" s="26">
        <v>1.8671179778347984</v>
      </c>
      <c r="J31" s="26">
        <v>0.93942676220629895</v>
      </c>
      <c r="K31" s="26">
        <v>0.87221809363632807</v>
      </c>
    </row>
    <row r="32" spans="1:11">
      <c r="A32" s="28">
        <v>2000</v>
      </c>
      <c r="B32" s="26">
        <v>0.28357762895140803</v>
      </c>
      <c r="C32" s="26">
        <v>1.3084565059365156</v>
      </c>
      <c r="D32" s="26">
        <v>2.2709194092225862</v>
      </c>
      <c r="E32" s="26">
        <v>2.801191369476451</v>
      </c>
      <c r="F32" s="26">
        <v>0.25862710206043404</v>
      </c>
      <c r="G32" s="26">
        <v>0.29604783432988185</v>
      </c>
      <c r="H32" s="26">
        <v>1.4423076923076923</v>
      </c>
      <c r="I32" s="26">
        <v>1.6938318951741771</v>
      </c>
      <c r="J32" s="26">
        <v>1.2767992680238724</v>
      </c>
      <c r="K32" s="26">
        <v>0.86840869973400092</v>
      </c>
    </row>
    <row r="33" spans="1:11">
      <c r="A33" s="28">
        <v>2001</v>
      </c>
      <c r="B33" s="26">
        <v>4.9319249303002966E-2</v>
      </c>
      <c r="C33" s="26">
        <v>1.1389627105460538</v>
      </c>
      <c r="D33" s="26">
        <v>2.2017260407145063</v>
      </c>
      <c r="E33" s="26">
        <v>2.7255218744580447</v>
      </c>
      <c r="F33" s="26">
        <v>0.19856358259400084</v>
      </c>
      <c r="G33" s="26">
        <v>0.34610160497689357</v>
      </c>
      <c r="H33" s="26">
        <v>1.0106085985482971</v>
      </c>
      <c r="I33" s="26">
        <v>0.73752273186502326</v>
      </c>
      <c r="J33" s="26">
        <v>1.3691747267931165</v>
      </c>
      <c r="K33" s="26">
        <v>0.87235457497163871</v>
      </c>
    </row>
    <row r="34" spans="1:11">
      <c r="A34" s="28">
        <v>2002</v>
      </c>
      <c r="B34" s="26">
        <v>2.5463257676593479E-2</v>
      </c>
      <c r="C34" s="26">
        <v>0.84153035918299102</v>
      </c>
      <c r="D34" s="26">
        <v>2.1243010162880345</v>
      </c>
      <c r="E34" s="26">
        <v>2.7506417408183443</v>
      </c>
      <c r="F34" s="26">
        <v>0.16811314014331646</v>
      </c>
      <c r="G34" s="26">
        <v>0.29835611630038417</v>
      </c>
      <c r="H34" s="26">
        <v>1.6130913048548219</v>
      </c>
      <c r="I34" s="26">
        <v>1.26230975828111</v>
      </c>
      <c r="J34" s="26">
        <v>1.3679235877086282</v>
      </c>
      <c r="K34" s="26">
        <v>1.8760432542274477</v>
      </c>
    </row>
    <row r="35" spans="1:11">
      <c r="A35" s="28">
        <v>2003</v>
      </c>
      <c r="B35" s="26">
        <v>0.20801261851381184</v>
      </c>
      <c r="C35" s="26">
        <v>0.86570747903731082</v>
      </c>
      <c r="D35" s="26">
        <v>2.149320924716283</v>
      </c>
      <c r="E35" s="26">
        <v>2.7605457671780442</v>
      </c>
      <c r="F35" s="26">
        <v>0.28517161998160534</v>
      </c>
      <c r="G35" s="26">
        <v>0.32384395240247027</v>
      </c>
      <c r="H35" s="26">
        <v>1.4458078408585979</v>
      </c>
      <c r="I35" s="26">
        <v>1.0742160942046721</v>
      </c>
      <c r="J35" s="26">
        <v>0.78307663759510115</v>
      </c>
      <c r="K35" s="26">
        <v>1.8759751805217897</v>
      </c>
    </row>
    <row r="36" spans="1:11">
      <c r="A36" s="28">
        <v>2004</v>
      </c>
      <c r="B36" s="26">
        <v>0.16993278580879756</v>
      </c>
      <c r="C36" s="26">
        <v>0.64167883010657922</v>
      </c>
      <c r="D36" s="26">
        <v>2.0937820121860957</v>
      </c>
      <c r="E36" s="26">
        <v>2.785049097797919</v>
      </c>
      <c r="F36" s="26">
        <v>0.29671144811670652</v>
      </c>
      <c r="G36" s="26">
        <v>0.31788123789646272</v>
      </c>
      <c r="H36" s="26">
        <v>1.4749843960448079</v>
      </c>
      <c r="I36" s="26">
        <v>3.237340548898338</v>
      </c>
      <c r="J36" s="26">
        <v>0.77340849718135574</v>
      </c>
      <c r="K36" s="26">
        <v>1.8795355587808418</v>
      </c>
    </row>
    <row r="37" spans="1:11">
      <c r="A37" s="28">
        <v>2005</v>
      </c>
      <c r="B37" s="26">
        <v>-0.26686654734135012</v>
      </c>
      <c r="C37" s="26">
        <v>0.62451995172085883</v>
      </c>
      <c r="D37" s="26">
        <v>2.0261148937424469</v>
      </c>
      <c r="E37" s="26">
        <v>2.6928396823049421</v>
      </c>
      <c r="F37" s="26">
        <v>0.28228264236537864</v>
      </c>
      <c r="G37" s="26">
        <v>0.35367040371578801</v>
      </c>
      <c r="H37" s="26">
        <v>1.3535736875395319</v>
      </c>
      <c r="I37" s="26">
        <v>3.8915609969392215</v>
      </c>
      <c r="J37" s="26">
        <v>0.98207624104245828</v>
      </c>
      <c r="K37" s="26">
        <v>1.8796037592075183</v>
      </c>
    </row>
    <row r="38" spans="1:11">
      <c r="A38" s="28">
        <v>2006</v>
      </c>
      <c r="B38" s="26">
        <v>-0.57353142096790477</v>
      </c>
      <c r="C38" s="26">
        <v>0.73138573549045138</v>
      </c>
      <c r="D38" s="26">
        <v>1.9847897319132459</v>
      </c>
      <c r="E38" s="26">
        <v>2.6551184314977672</v>
      </c>
      <c r="F38" s="26">
        <v>0.31190274557713576</v>
      </c>
      <c r="G38" s="26">
        <v>0.54486700684818412</v>
      </c>
      <c r="H38" s="26">
        <v>1.2215147935812856</v>
      </c>
      <c r="I38" s="26">
        <v>0.73851545875578917</v>
      </c>
      <c r="J38" s="26">
        <v>1.2033478798931805</v>
      </c>
      <c r="K38" s="26">
        <v>1.8687858335147689</v>
      </c>
    </row>
    <row r="39" spans="1:11">
      <c r="A39" s="28">
        <v>2007</v>
      </c>
      <c r="B39" s="26">
        <v>2.9408372736708568E-2</v>
      </c>
      <c r="C39" s="26">
        <v>0.73411964655247031</v>
      </c>
      <c r="D39" s="26">
        <v>1.9746977135954071</v>
      </c>
      <c r="E39" s="26">
        <v>2.648989628996044</v>
      </c>
      <c r="F39" s="26">
        <v>0.8195714201202281</v>
      </c>
      <c r="G39" s="26">
        <v>0.67863517060367451</v>
      </c>
      <c r="H39" s="26">
        <v>1.1902637950809227</v>
      </c>
      <c r="I39" s="26">
        <v>1.3418903150525088</v>
      </c>
      <c r="J39" s="26">
        <v>0.70212893913880203</v>
      </c>
      <c r="K39" s="26">
        <v>0.98796091345894299</v>
      </c>
    </row>
    <row r="40" spans="1:11">
      <c r="A40" s="28">
        <v>2008</v>
      </c>
      <c r="B40" s="26">
        <v>0.44787337632986624</v>
      </c>
      <c r="C40" s="26">
        <v>0.59050812859954804</v>
      </c>
      <c r="D40" s="26">
        <v>1.9451691887769438</v>
      </c>
      <c r="E40" s="26">
        <v>2.7307895571292673</v>
      </c>
      <c r="F40" s="26">
        <v>0.73282051897453127</v>
      </c>
      <c r="G40" s="26">
        <v>0.71988847136870948</v>
      </c>
      <c r="H40" s="26">
        <v>1.4742673338098642</v>
      </c>
      <c r="I40" s="26">
        <v>0.69932786821554838</v>
      </c>
      <c r="J40" s="26">
        <v>0.96284651893950846</v>
      </c>
      <c r="K40" s="26">
        <v>0.98785425101214575</v>
      </c>
    </row>
    <row r="41" spans="1:11">
      <c r="A41" s="28">
        <v>2009</v>
      </c>
      <c r="B41" s="26">
        <v>0.82017499014037187</v>
      </c>
      <c r="C41" s="26">
        <v>0.77128448531592997</v>
      </c>
      <c r="D41" s="26">
        <v>1.9615597563869336</v>
      </c>
      <c r="E41" s="26">
        <v>2.6705033065778183</v>
      </c>
      <c r="F41" s="26">
        <v>0.93393366619115548</v>
      </c>
      <c r="G41" s="26">
        <v>0.78193477897500496</v>
      </c>
      <c r="H41" s="26">
        <v>1.1942997910754936</v>
      </c>
      <c r="I41" s="26">
        <v>1.1393038978382439</v>
      </c>
      <c r="J41" s="26">
        <v>0.68583315727031902</v>
      </c>
      <c r="K41" s="26">
        <v>0.99303794052566252</v>
      </c>
    </row>
    <row r="42" spans="1:11">
      <c r="A42" s="28">
        <v>2010</v>
      </c>
      <c r="B42" s="26">
        <v>0.83188266232082675</v>
      </c>
      <c r="C42" s="26">
        <v>0.76211902836854506</v>
      </c>
      <c r="D42" s="26">
        <v>1.9479509611912287</v>
      </c>
      <c r="E42" s="26">
        <v>2.6592110922753838</v>
      </c>
      <c r="F42" s="26">
        <v>0.65233111322549953</v>
      </c>
      <c r="G42" s="26">
        <v>0.71254079185160824</v>
      </c>
      <c r="H42" s="26">
        <v>1.3305890538033396</v>
      </c>
      <c r="I42" s="26">
        <v>0.12557310983266654</v>
      </c>
      <c r="J42" s="26">
        <v>0.91823726010405538</v>
      </c>
      <c r="K42" s="26">
        <v>0.98790757935651052</v>
      </c>
    </row>
    <row r="43" spans="1:11">
      <c r="A43" s="28">
        <v>2011</v>
      </c>
      <c r="B43" s="26">
        <v>0.75737300551544129</v>
      </c>
      <c r="C43" s="26">
        <v>0.51195837390457644</v>
      </c>
      <c r="D43" s="26">
        <v>1.8941453929025258</v>
      </c>
      <c r="E43" s="26">
        <v>2.6342695370577811</v>
      </c>
      <c r="F43" s="26">
        <v>0.96544737445937112</v>
      </c>
      <c r="G43" s="26">
        <v>0.76646983906448996</v>
      </c>
      <c r="H43" s="26">
        <v>0.92657436836718199</v>
      </c>
      <c r="I43" s="26">
        <v>2.9593429715604427</v>
      </c>
      <c r="J43" s="26">
        <v>0.57267432401652951</v>
      </c>
      <c r="K43" s="26">
        <v>0.99341323831119754</v>
      </c>
    </row>
    <row r="44" spans="1:11">
      <c r="A44" s="28">
        <v>2012</v>
      </c>
      <c r="B44" s="26">
        <v>0.36549670775880744</v>
      </c>
      <c r="C44" s="26">
        <v>0.65088323682474525</v>
      </c>
      <c r="D44" s="26">
        <v>1.9126808151198396</v>
      </c>
      <c r="E44" s="26">
        <v>2.6228290912091086</v>
      </c>
      <c r="F44" s="26">
        <v>0.90918162140587344</v>
      </c>
      <c r="G44" s="26">
        <v>0.87026411727606945</v>
      </c>
      <c r="H44" s="26">
        <v>0.93354856066720471</v>
      </c>
      <c r="I44" s="26">
        <v>0.68935648031183461</v>
      </c>
      <c r="J44" s="26">
        <v>0.64379979508510088</v>
      </c>
      <c r="K44" s="26">
        <v>0.75760417057345386</v>
      </c>
    </row>
    <row r="45" spans="1:11">
      <c r="A45" s="28">
        <v>2013</v>
      </c>
      <c r="B45" s="26">
        <v>-0.26921137955477759</v>
      </c>
      <c r="C45" s="26">
        <v>0.30626928611553583</v>
      </c>
      <c r="D45" s="26">
        <v>1.8152182742979033</v>
      </c>
      <c r="E45" s="26">
        <v>2.5944145977048034</v>
      </c>
      <c r="F45" s="26">
        <v>0.70546737213403876</v>
      </c>
      <c r="G45" s="26">
        <v>0.76928631970231964</v>
      </c>
      <c r="H45" s="26">
        <v>0.83797372546899496</v>
      </c>
      <c r="I45" s="26">
        <v>4.2406251893136244E-2</v>
      </c>
      <c r="J45" s="26">
        <v>0.50057139178161569</v>
      </c>
      <c r="K45" s="26">
        <v>0.76499043761952978</v>
      </c>
    </row>
    <row r="46" spans="1:11">
      <c r="A46" s="28">
        <v>2014</v>
      </c>
      <c r="B46" s="26">
        <v>-0.2090199963348463</v>
      </c>
      <c r="C46" s="26">
        <v>0.33429029087898227</v>
      </c>
      <c r="D46" s="26">
        <v>1.8428852074782687</v>
      </c>
      <c r="E46" s="26">
        <v>2.6132968717891973</v>
      </c>
      <c r="F46" s="26">
        <v>0.92927332281936192</v>
      </c>
      <c r="G46" s="26">
        <v>0.85583971574028461</v>
      </c>
      <c r="H46" s="26">
        <v>0.79427471604001187</v>
      </c>
      <c r="I46" s="26">
        <v>0.9766635226823257</v>
      </c>
      <c r="J46" s="26">
        <v>0.63714258811713376</v>
      </c>
      <c r="K46" s="26">
        <v>0.76121193940302989</v>
      </c>
    </row>
    <row r="47" spans="1:11">
      <c r="A47" s="28">
        <v>2015</v>
      </c>
      <c r="B47" s="26">
        <v>-0.47059560081806417</v>
      </c>
      <c r="C47" s="26">
        <v>-0.55994673677381912</v>
      </c>
      <c r="D47" s="26">
        <v>1.7460835083417032</v>
      </c>
      <c r="E47" s="26">
        <v>2.76111075627158</v>
      </c>
      <c r="F47" s="26">
        <v>1.2286180541695528</v>
      </c>
      <c r="G47" s="26">
        <v>1.1617233545021453</v>
      </c>
      <c r="H47" s="26">
        <v>0.58245358572988715</v>
      </c>
      <c r="I47" s="26">
        <v>1.3443324167430493</v>
      </c>
      <c r="J47" s="26">
        <v>0.76704588605191615</v>
      </c>
      <c r="K47" s="26">
        <v>0.76129758109881862</v>
      </c>
    </row>
    <row r="48" spans="1:11">
      <c r="A48" s="28">
        <v>2016</v>
      </c>
      <c r="B48" s="26">
        <v>0.81308646211040592</v>
      </c>
      <c r="C48" s="26">
        <v>-0.252691535245119</v>
      </c>
      <c r="D48" s="26">
        <v>1.7328894438955209</v>
      </c>
      <c r="E48" s="26">
        <v>2.6533174098677157</v>
      </c>
      <c r="F48" s="26">
        <v>1.6050150141261055</v>
      </c>
      <c r="G48" s="26">
        <v>1.3793658258867794</v>
      </c>
      <c r="H48" s="26">
        <v>0.72112960161371664</v>
      </c>
      <c r="I48" s="26">
        <v>2.279592750055941</v>
      </c>
      <c r="J48" s="26">
        <v>0.69963030062009335</v>
      </c>
      <c r="K48" s="26">
        <v>0.76507650765076507</v>
      </c>
    </row>
    <row r="49" spans="1:11">
      <c r="A49" s="28">
        <v>2017</v>
      </c>
      <c r="B49" s="26">
        <v>0.75055987957999848</v>
      </c>
      <c r="C49" s="26">
        <v>-0.75779077027870811</v>
      </c>
      <c r="D49" s="26">
        <v>1.7352694234104769</v>
      </c>
      <c r="E49" s="26">
        <v>2.6961883612469415</v>
      </c>
      <c r="F49" s="26">
        <v>1.1020702441034091</v>
      </c>
      <c r="G49" s="26">
        <v>1.2643606508083767</v>
      </c>
      <c r="H49" s="26">
        <v>0.68668880169031088</v>
      </c>
      <c r="I49" s="26">
        <v>0.43877066726073438</v>
      </c>
      <c r="J49" s="26">
        <v>0.56285178236397748</v>
      </c>
      <c r="K49" s="26">
        <v>0.76381164256581391</v>
      </c>
    </row>
    <row r="50" spans="1:11">
      <c r="A50" s="28">
        <v>2018</v>
      </c>
      <c r="B50" s="26">
        <v>0.70785157429652446</v>
      </c>
      <c r="C50" s="26">
        <v>-1.2792260145122278</v>
      </c>
      <c r="D50" s="26">
        <v>1.7051802979354711</v>
      </c>
      <c r="E50" s="26">
        <v>2.683530207775366</v>
      </c>
      <c r="F50" s="26">
        <v>1.0282107867253278</v>
      </c>
      <c r="G50" s="26">
        <v>1.3569603560537378</v>
      </c>
      <c r="H50" s="26">
        <v>0.96888820717335178</v>
      </c>
      <c r="I50" s="26">
        <v>0.42886191385790867</v>
      </c>
      <c r="J50" s="26">
        <v>1.1724001581652828</v>
      </c>
      <c r="K50" s="26">
        <v>0.76573605920715171</v>
      </c>
    </row>
    <row r="51" spans="1:11">
      <c r="A51" s="28">
        <v>2019</v>
      </c>
      <c r="B51" s="26">
        <v>1.2432649383005874</v>
      </c>
      <c r="C51" s="26">
        <v>-1.6211904370879573</v>
      </c>
      <c r="D51" s="26">
        <v>1.7088307026087237</v>
      </c>
      <c r="E51" s="26">
        <v>2.696328248656358</v>
      </c>
      <c r="F51" s="26">
        <v>1.4177352356871953</v>
      </c>
      <c r="G51" s="26">
        <v>1.6186172875724247</v>
      </c>
      <c r="H51" s="26">
        <v>0.9631142374505206</v>
      </c>
      <c r="I51" s="26">
        <v>0.96820860656223695</v>
      </c>
      <c r="J51" s="26">
        <v>1.1717683759017352</v>
      </c>
      <c r="K51" s="26">
        <v>0.75878017054487645</v>
      </c>
    </row>
    <row r="52" spans="1:11">
      <c r="A52" s="28">
        <v>2020</v>
      </c>
      <c r="B52" s="26">
        <v>1.1188430851709585</v>
      </c>
      <c r="C52" s="26">
        <v>-2.1844953131914551</v>
      </c>
      <c r="D52" s="26">
        <v>1.6847833335556237</v>
      </c>
      <c r="E52" s="26">
        <v>2.6455643093562071</v>
      </c>
      <c r="F52" s="26">
        <v>1.5636720498809604</v>
      </c>
      <c r="G52" s="26">
        <v>1.7261689177072088</v>
      </c>
      <c r="H52" s="26">
        <v>0.97237044942487849</v>
      </c>
      <c r="I52" s="26">
        <v>0.81894987819416365</v>
      </c>
      <c r="J52" s="26">
        <v>1.1577091160009201</v>
      </c>
      <c r="K52" s="26">
        <v>0.75215848297049637</v>
      </c>
    </row>
    <row r="53" spans="1:11">
      <c r="A53" s="28"/>
    </row>
    <row r="54" spans="1:11">
      <c r="A54" s="28" t="s">
        <v>186</v>
      </c>
    </row>
    <row r="55" spans="1:11">
      <c r="A55" s="28" t="s">
        <v>145</v>
      </c>
      <c r="B55" s="147">
        <f>B52-B4</f>
        <v>-1.7281407390236703</v>
      </c>
      <c r="C55" s="147">
        <f t="shared" ref="C55:I55" si="0">C52-C4</f>
        <v>-5.8601106540738739</v>
      </c>
      <c r="D55" s="147">
        <f t="shared" si="0"/>
        <v>-1.7449089706327745</v>
      </c>
      <c r="E55" s="147">
        <f t="shared" si="0"/>
        <v>-0.48858348451716083</v>
      </c>
      <c r="F55" s="147">
        <f t="shared" si="0"/>
        <v>0.8274967374344615</v>
      </c>
      <c r="G55" s="147">
        <f t="shared" si="0"/>
        <v>0.80252149298319231</v>
      </c>
      <c r="H55" s="147">
        <f t="shared" si="0"/>
        <v>-0.76369666160738447</v>
      </c>
      <c r="I55" s="147">
        <f t="shared" si="0"/>
        <v>-0.61581822324060453</v>
      </c>
      <c r="J55" s="147">
        <f>J52-J4</f>
        <v>-0.53990120595443636</v>
      </c>
      <c r="K55" s="147"/>
    </row>
    <row r="56" spans="1:11">
      <c r="A56" s="28" t="s">
        <v>146</v>
      </c>
      <c r="B56" s="147">
        <f>B32-B4</f>
        <v>-2.5634061952432208</v>
      </c>
      <c r="C56" s="147">
        <f t="shared" ref="C56:I56" si="1">C32-C4</f>
        <v>-2.3671588349459034</v>
      </c>
      <c r="D56" s="147">
        <f t="shared" si="1"/>
        <v>-1.158772894965812</v>
      </c>
      <c r="E56" s="147">
        <f t="shared" si="1"/>
        <v>-0.33295642439691697</v>
      </c>
      <c r="F56" s="147">
        <f t="shared" si="1"/>
        <v>-0.47754821038606488</v>
      </c>
      <c r="G56" s="147">
        <f t="shared" si="1"/>
        <v>-0.62759959039413471</v>
      </c>
      <c r="H56" s="147">
        <f t="shared" si="1"/>
        <v>-0.29375941872457068</v>
      </c>
      <c r="I56" s="147">
        <f t="shared" si="1"/>
        <v>0.25906379373940891</v>
      </c>
      <c r="J56" s="147">
        <f>J32-J4</f>
        <v>-0.42081105393148399</v>
      </c>
      <c r="K56" s="147"/>
    </row>
    <row r="57" spans="1:11">
      <c r="A57" s="28" t="s">
        <v>154</v>
      </c>
      <c r="B57" s="147">
        <f>B52-B32</f>
        <v>0.83526545621955051</v>
      </c>
      <c r="C57" s="147">
        <f t="shared" ref="C57:I57" si="2">C52-C32</f>
        <v>-3.4929518191279705</v>
      </c>
      <c r="D57" s="147">
        <f t="shared" si="2"/>
        <v>-0.58613607566696246</v>
      </c>
      <c r="E57" s="147">
        <f t="shared" si="2"/>
        <v>-0.15562706012024385</v>
      </c>
      <c r="F57" s="147">
        <f t="shared" si="2"/>
        <v>1.3050449478205264</v>
      </c>
      <c r="G57" s="147">
        <f t="shared" si="2"/>
        <v>1.430121083377327</v>
      </c>
      <c r="H57" s="147">
        <f t="shared" si="2"/>
        <v>-0.4699372428828138</v>
      </c>
      <c r="I57" s="147">
        <f t="shared" si="2"/>
        <v>-0.87488201698001344</v>
      </c>
      <c r="J57" s="147">
        <f>J52-J32</f>
        <v>-0.11909015202295237</v>
      </c>
      <c r="K57" s="147">
        <f>K52-K32</f>
        <v>-0.11625021676350455</v>
      </c>
    </row>
    <row r="58" spans="1:11">
      <c r="A58" s="28"/>
    </row>
    <row r="59" spans="1:11">
      <c r="A59" s="28"/>
    </row>
    <row r="60" spans="1:11">
      <c r="A60" s="28" t="s">
        <v>237</v>
      </c>
    </row>
    <row r="61" spans="1:11">
      <c r="A61" s="28"/>
    </row>
    <row r="62" spans="1:11">
      <c r="A62" s="28"/>
    </row>
    <row r="63" spans="1:11">
      <c r="A63" s="28" t="s">
        <v>241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52A9-4D38-4133-A794-C3F208A9DC5F}">
  <dimension ref="A1:BY58"/>
  <sheetViews>
    <sheetView zoomScale="73" zoomScaleNormal="73" workbookViewId="0"/>
  </sheetViews>
  <sheetFormatPr baseColWidth="10" defaultColWidth="9.1640625" defaultRowHeight="14"/>
  <cols>
    <col min="1" max="1" width="9.1640625" style="22"/>
    <col min="2" max="77" width="14.6640625" style="22" customWidth="1"/>
    <col min="78" max="16384" width="9.1640625" style="22"/>
  </cols>
  <sheetData>
    <row r="1" spans="1:77">
      <c r="A1" s="21" t="s">
        <v>9</v>
      </c>
    </row>
    <row r="3" spans="1:77">
      <c r="B3" s="223" t="s">
        <v>117</v>
      </c>
      <c r="C3" s="223"/>
      <c r="D3" s="223"/>
      <c r="E3" s="223"/>
      <c r="F3" s="223"/>
      <c r="G3" s="223"/>
      <c r="H3" s="224" t="s">
        <v>118</v>
      </c>
      <c r="I3" s="226"/>
      <c r="J3" s="226"/>
      <c r="K3" s="226"/>
      <c r="L3" s="225"/>
      <c r="M3" s="223" t="s">
        <v>119</v>
      </c>
      <c r="N3" s="223"/>
      <c r="O3" s="223"/>
      <c r="P3" s="223"/>
      <c r="Q3" s="223"/>
      <c r="R3" s="224" t="s">
        <v>120</v>
      </c>
      <c r="S3" s="226"/>
      <c r="T3" s="226"/>
      <c r="U3" s="226"/>
      <c r="V3" s="225"/>
      <c r="W3" s="223" t="s">
        <v>121</v>
      </c>
      <c r="X3" s="223"/>
      <c r="Y3" s="223"/>
      <c r="Z3" s="223"/>
      <c r="AA3" s="223"/>
      <c r="AB3" s="224" t="s">
        <v>122</v>
      </c>
      <c r="AC3" s="226"/>
      <c r="AD3" s="226"/>
      <c r="AE3" s="226"/>
      <c r="AF3" s="225"/>
      <c r="AG3" s="223" t="s">
        <v>123</v>
      </c>
      <c r="AH3" s="223"/>
      <c r="AI3" s="223"/>
      <c r="AJ3" s="223"/>
      <c r="AK3" s="223"/>
      <c r="AL3" s="224" t="s">
        <v>124</v>
      </c>
      <c r="AM3" s="226"/>
      <c r="AN3" s="226"/>
      <c r="AO3" s="226"/>
      <c r="AP3" s="225"/>
      <c r="AQ3" s="223" t="s">
        <v>125</v>
      </c>
      <c r="AR3" s="223"/>
      <c r="AS3" s="223"/>
      <c r="AT3" s="223"/>
      <c r="AU3" s="223"/>
      <c r="AV3" s="223" t="s">
        <v>126</v>
      </c>
      <c r="AW3" s="223"/>
      <c r="AX3" s="223"/>
      <c r="AY3" s="223"/>
      <c r="AZ3" s="223"/>
      <c r="BA3" s="223" t="s">
        <v>127</v>
      </c>
      <c r="BB3" s="223"/>
      <c r="BC3" s="223"/>
      <c r="BD3" s="223"/>
      <c r="BE3" s="223"/>
      <c r="BF3" s="224" t="s">
        <v>128</v>
      </c>
      <c r="BG3" s="226"/>
      <c r="BH3" s="226"/>
      <c r="BI3" s="226"/>
      <c r="BJ3" s="225"/>
      <c r="BK3" s="223" t="s">
        <v>244</v>
      </c>
      <c r="BL3" s="223"/>
      <c r="BM3" s="223"/>
      <c r="BN3" s="223"/>
      <c r="BO3" s="223"/>
      <c r="BP3" s="224" t="s">
        <v>130</v>
      </c>
      <c r="BQ3" s="226"/>
      <c r="BR3" s="226"/>
      <c r="BS3" s="226"/>
      <c r="BT3" s="225"/>
      <c r="BU3" s="223" t="s">
        <v>131</v>
      </c>
      <c r="BV3" s="223"/>
      <c r="BW3" s="223"/>
      <c r="BX3" s="223"/>
      <c r="BY3" s="223"/>
    </row>
    <row r="4" spans="1:77" ht="44.25" customHeight="1">
      <c r="B4" s="51" t="s">
        <v>223</v>
      </c>
      <c r="C4" s="51" t="s">
        <v>224</v>
      </c>
      <c r="D4" s="51" t="s">
        <v>201</v>
      </c>
      <c r="E4" s="51" t="s">
        <v>204</v>
      </c>
      <c r="F4" s="51" t="s">
        <v>202</v>
      </c>
      <c r="G4" s="51" t="s">
        <v>199</v>
      </c>
      <c r="H4" s="128" t="s">
        <v>223</v>
      </c>
      <c r="I4" s="152" t="s">
        <v>224</v>
      </c>
      <c r="J4" s="152" t="s">
        <v>201</v>
      </c>
      <c r="K4" s="152" t="s">
        <v>204</v>
      </c>
      <c r="L4" s="124" t="s">
        <v>202</v>
      </c>
      <c r="M4" s="51" t="s">
        <v>223</v>
      </c>
      <c r="N4" s="51" t="s">
        <v>224</v>
      </c>
      <c r="O4" s="51" t="s">
        <v>201</v>
      </c>
      <c r="P4" s="51" t="s">
        <v>204</v>
      </c>
      <c r="Q4" s="51" t="s">
        <v>202</v>
      </c>
      <c r="R4" s="128" t="s">
        <v>223</v>
      </c>
      <c r="S4" s="152" t="s">
        <v>224</v>
      </c>
      <c r="T4" s="152" t="s">
        <v>201</v>
      </c>
      <c r="U4" s="152" t="s">
        <v>204</v>
      </c>
      <c r="V4" s="124" t="s">
        <v>202</v>
      </c>
      <c r="W4" s="51" t="s">
        <v>223</v>
      </c>
      <c r="X4" s="51" t="s">
        <v>224</v>
      </c>
      <c r="Y4" s="51" t="s">
        <v>201</v>
      </c>
      <c r="Z4" s="51" t="s">
        <v>204</v>
      </c>
      <c r="AA4" s="51" t="s">
        <v>202</v>
      </c>
      <c r="AB4" s="128" t="s">
        <v>223</v>
      </c>
      <c r="AC4" s="152" t="s">
        <v>224</v>
      </c>
      <c r="AD4" s="152" t="s">
        <v>201</v>
      </c>
      <c r="AE4" s="152" t="s">
        <v>204</v>
      </c>
      <c r="AF4" s="124" t="s">
        <v>202</v>
      </c>
      <c r="AG4" s="51" t="s">
        <v>223</v>
      </c>
      <c r="AH4" s="51" t="s">
        <v>224</v>
      </c>
      <c r="AI4" s="51" t="s">
        <v>201</v>
      </c>
      <c r="AJ4" s="51" t="s">
        <v>204</v>
      </c>
      <c r="AK4" s="51" t="s">
        <v>202</v>
      </c>
      <c r="AL4" s="128" t="s">
        <v>223</v>
      </c>
      <c r="AM4" s="152" t="s">
        <v>224</v>
      </c>
      <c r="AN4" s="152" t="s">
        <v>201</v>
      </c>
      <c r="AO4" s="152" t="s">
        <v>204</v>
      </c>
      <c r="AP4" s="124" t="s">
        <v>202</v>
      </c>
      <c r="AQ4" s="51" t="s">
        <v>223</v>
      </c>
      <c r="AR4" s="51" t="s">
        <v>224</v>
      </c>
      <c r="AS4" s="51" t="s">
        <v>201</v>
      </c>
      <c r="AT4" s="51" t="s">
        <v>204</v>
      </c>
      <c r="AU4" s="51" t="s">
        <v>202</v>
      </c>
      <c r="AV4" s="51" t="s">
        <v>223</v>
      </c>
      <c r="AW4" s="51" t="s">
        <v>224</v>
      </c>
      <c r="AX4" s="51" t="s">
        <v>201</v>
      </c>
      <c r="AY4" s="51" t="s">
        <v>204</v>
      </c>
      <c r="AZ4" s="51" t="s">
        <v>202</v>
      </c>
      <c r="BA4" s="51" t="s">
        <v>223</v>
      </c>
      <c r="BB4" s="51" t="s">
        <v>224</v>
      </c>
      <c r="BC4" s="51" t="s">
        <v>201</v>
      </c>
      <c r="BD4" s="51" t="s">
        <v>204</v>
      </c>
      <c r="BE4" s="51" t="s">
        <v>202</v>
      </c>
      <c r="BF4" s="128" t="s">
        <v>223</v>
      </c>
      <c r="BG4" s="152" t="s">
        <v>224</v>
      </c>
      <c r="BH4" s="152" t="s">
        <v>201</v>
      </c>
      <c r="BI4" s="152" t="s">
        <v>204</v>
      </c>
      <c r="BJ4" s="124" t="s">
        <v>202</v>
      </c>
      <c r="BK4" s="51" t="s">
        <v>223</v>
      </c>
      <c r="BL4" s="51" t="s">
        <v>224</v>
      </c>
      <c r="BM4" s="51" t="s">
        <v>201</v>
      </c>
      <c r="BN4" s="51" t="s">
        <v>204</v>
      </c>
      <c r="BO4" s="51" t="s">
        <v>202</v>
      </c>
      <c r="BP4" s="128" t="s">
        <v>223</v>
      </c>
      <c r="BQ4" s="152" t="s">
        <v>224</v>
      </c>
      <c r="BR4" s="152" t="s">
        <v>201</v>
      </c>
      <c r="BS4" s="152" t="s">
        <v>204</v>
      </c>
      <c r="BT4" s="124" t="s">
        <v>202</v>
      </c>
      <c r="BU4" s="51" t="s">
        <v>223</v>
      </c>
      <c r="BV4" s="51" t="s">
        <v>224</v>
      </c>
      <c r="BW4" s="51" t="s">
        <v>201</v>
      </c>
      <c r="BX4" s="51" t="s">
        <v>204</v>
      </c>
      <c r="BY4" s="51" t="s">
        <v>202</v>
      </c>
    </row>
    <row r="5" spans="1:77">
      <c r="A5" s="22">
        <v>1972</v>
      </c>
      <c r="B5" s="24">
        <v>117036</v>
      </c>
      <c r="C5" s="24">
        <v>66034</v>
      </c>
      <c r="D5" s="24">
        <v>39457</v>
      </c>
      <c r="E5" s="144"/>
      <c r="F5" s="24">
        <v>2997</v>
      </c>
      <c r="G5" s="144">
        <f>B5-C5+D5-E5+F5</f>
        <v>93456</v>
      </c>
      <c r="H5" s="142">
        <v>729</v>
      </c>
      <c r="I5" s="151">
        <v>441</v>
      </c>
      <c r="J5" s="151">
        <v>266</v>
      </c>
      <c r="K5" s="151" t="s">
        <v>132</v>
      </c>
      <c r="L5" s="143">
        <v>34</v>
      </c>
      <c r="M5" s="23">
        <v>174</v>
      </c>
      <c r="N5" s="23">
        <v>108</v>
      </c>
      <c r="O5" s="23">
        <v>65</v>
      </c>
      <c r="P5" s="23" t="s">
        <v>132</v>
      </c>
      <c r="Q5" s="23">
        <v>3</v>
      </c>
      <c r="R5" s="145">
        <v>1709</v>
      </c>
      <c r="S5" s="151">
        <v>618</v>
      </c>
      <c r="T5" s="151">
        <v>376</v>
      </c>
      <c r="U5" s="151" t="s">
        <v>132</v>
      </c>
      <c r="V5" s="143">
        <v>36</v>
      </c>
      <c r="W5" s="24">
        <v>1081</v>
      </c>
      <c r="X5" s="24">
        <v>1121</v>
      </c>
      <c r="Y5" s="23">
        <v>685</v>
      </c>
      <c r="Z5" s="23" t="s">
        <v>132</v>
      </c>
      <c r="AA5" s="23">
        <v>43</v>
      </c>
      <c r="AB5" s="145">
        <v>17690</v>
      </c>
      <c r="AC5" s="153">
        <v>11539</v>
      </c>
      <c r="AD5" s="153">
        <v>7079</v>
      </c>
      <c r="AE5" s="151" t="s">
        <v>132</v>
      </c>
      <c r="AF5" s="143">
        <v>695</v>
      </c>
      <c r="AG5" s="24">
        <v>62258</v>
      </c>
      <c r="AH5" s="24">
        <v>31687</v>
      </c>
      <c r="AI5" s="24">
        <v>18824</v>
      </c>
      <c r="AJ5" s="23" t="s">
        <v>132</v>
      </c>
      <c r="AK5" s="24">
        <v>1499</v>
      </c>
      <c r="AL5" s="145">
        <v>5086</v>
      </c>
      <c r="AM5" s="153">
        <v>2495</v>
      </c>
      <c r="AN5" s="153">
        <v>1532</v>
      </c>
      <c r="AO5" s="151" t="s">
        <v>132</v>
      </c>
      <c r="AP5" s="143">
        <v>82</v>
      </c>
      <c r="AQ5" s="24">
        <v>1479</v>
      </c>
      <c r="AR5" s="24">
        <v>1268</v>
      </c>
      <c r="AS5" s="23">
        <v>811</v>
      </c>
      <c r="AT5" s="23" t="s">
        <v>132</v>
      </c>
      <c r="AU5" s="23">
        <v>51</v>
      </c>
      <c r="AV5" s="24">
        <v>8243</v>
      </c>
      <c r="AW5" s="24">
        <v>8108</v>
      </c>
      <c r="AX5" s="24">
        <v>4798</v>
      </c>
      <c r="AY5" s="23" t="s">
        <v>132</v>
      </c>
      <c r="AZ5" s="23">
        <v>265</v>
      </c>
      <c r="BA5" s="24">
        <v>18402</v>
      </c>
      <c r="BB5" s="24">
        <v>8531</v>
      </c>
      <c r="BC5" s="24">
        <v>4955</v>
      </c>
      <c r="BD5" s="23" t="s">
        <v>132</v>
      </c>
      <c r="BE5" s="23">
        <v>285</v>
      </c>
      <c r="BF5" s="142">
        <v>70</v>
      </c>
      <c r="BG5" s="151">
        <v>87</v>
      </c>
      <c r="BH5" s="151">
        <v>47</v>
      </c>
      <c r="BI5" s="151" t="s">
        <v>132</v>
      </c>
      <c r="BJ5" s="143">
        <v>5</v>
      </c>
      <c r="BK5" s="23">
        <v>115</v>
      </c>
      <c r="BL5" s="23">
        <v>31</v>
      </c>
      <c r="BM5" s="23">
        <v>19</v>
      </c>
      <c r="BN5" s="23" t="s">
        <v>132</v>
      </c>
      <c r="BO5" s="23">
        <v>-1</v>
      </c>
      <c r="BP5" s="142" t="s">
        <v>132</v>
      </c>
      <c r="BQ5" s="151" t="s">
        <v>132</v>
      </c>
      <c r="BR5" s="151" t="s">
        <v>132</v>
      </c>
      <c r="BS5" s="151" t="s">
        <v>132</v>
      </c>
      <c r="BT5" s="143" t="s">
        <v>132</v>
      </c>
      <c r="BU5" s="23" t="s">
        <v>132</v>
      </c>
      <c r="BV5" s="23" t="s">
        <v>132</v>
      </c>
      <c r="BW5" s="23" t="s">
        <v>132</v>
      </c>
      <c r="BX5" s="23" t="s">
        <v>132</v>
      </c>
      <c r="BY5" s="23" t="s">
        <v>132</v>
      </c>
    </row>
    <row r="6" spans="1:77">
      <c r="A6" s="22">
        <v>1973</v>
      </c>
      <c r="B6" s="24">
        <v>138526</v>
      </c>
      <c r="C6" s="24">
        <v>63850</v>
      </c>
      <c r="D6" s="24">
        <v>36117</v>
      </c>
      <c r="E6" s="144"/>
      <c r="F6" s="24">
        <v>7994</v>
      </c>
      <c r="G6" s="144">
        <f t="shared" ref="G6:G52" si="0">B6-C6+D6-E6+F6</f>
        <v>118787</v>
      </c>
      <c r="H6" s="142">
        <v>751</v>
      </c>
      <c r="I6" s="151">
        <v>427</v>
      </c>
      <c r="J6" s="151">
        <v>243</v>
      </c>
      <c r="K6" s="151" t="s">
        <v>132</v>
      </c>
      <c r="L6" s="143">
        <v>75</v>
      </c>
      <c r="M6" s="23">
        <v>171</v>
      </c>
      <c r="N6" s="23">
        <v>103</v>
      </c>
      <c r="O6" s="23">
        <v>60</v>
      </c>
      <c r="P6" s="23" t="s">
        <v>132</v>
      </c>
      <c r="Q6" s="23">
        <v>6</v>
      </c>
      <c r="R6" s="145">
        <v>1923</v>
      </c>
      <c r="S6" s="151">
        <v>597</v>
      </c>
      <c r="T6" s="151">
        <v>344</v>
      </c>
      <c r="U6" s="151" t="s">
        <v>132</v>
      </c>
      <c r="V6" s="143">
        <v>131</v>
      </c>
      <c r="W6" s="24">
        <v>1428</v>
      </c>
      <c r="X6" s="24">
        <v>1081</v>
      </c>
      <c r="Y6" s="23">
        <v>622</v>
      </c>
      <c r="Z6" s="23" t="s">
        <v>132</v>
      </c>
      <c r="AA6" s="23">
        <v>94</v>
      </c>
      <c r="AB6" s="145">
        <v>19861</v>
      </c>
      <c r="AC6" s="153">
        <v>11054</v>
      </c>
      <c r="AD6" s="153">
        <v>6410</v>
      </c>
      <c r="AE6" s="151" t="s">
        <v>132</v>
      </c>
      <c r="AF6" s="110">
        <v>1664</v>
      </c>
      <c r="AG6" s="24">
        <v>75267</v>
      </c>
      <c r="AH6" s="24">
        <v>30646</v>
      </c>
      <c r="AI6" s="24">
        <v>17263</v>
      </c>
      <c r="AJ6" s="23" t="s">
        <v>132</v>
      </c>
      <c r="AK6" s="24">
        <v>4180</v>
      </c>
      <c r="AL6" s="145">
        <v>5352</v>
      </c>
      <c r="AM6" s="153">
        <v>2387</v>
      </c>
      <c r="AN6" s="153">
        <v>1388</v>
      </c>
      <c r="AO6" s="151" t="s">
        <v>132</v>
      </c>
      <c r="AP6" s="143">
        <v>237</v>
      </c>
      <c r="AQ6" s="24">
        <v>1555</v>
      </c>
      <c r="AR6" s="24">
        <v>1197</v>
      </c>
      <c r="AS6" s="23">
        <v>723</v>
      </c>
      <c r="AT6" s="23" t="s">
        <v>132</v>
      </c>
      <c r="AU6" s="23">
        <v>137</v>
      </c>
      <c r="AV6" s="24">
        <v>9300</v>
      </c>
      <c r="AW6" s="24">
        <v>7887</v>
      </c>
      <c r="AX6" s="24">
        <v>4412</v>
      </c>
      <c r="AY6" s="23" t="s">
        <v>132</v>
      </c>
      <c r="AZ6" s="23">
        <v>681</v>
      </c>
      <c r="BA6" s="24">
        <v>22570</v>
      </c>
      <c r="BB6" s="24">
        <v>8354</v>
      </c>
      <c r="BC6" s="24">
        <v>4590</v>
      </c>
      <c r="BD6" s="23" t="s">
        <v>132</v>
      </c>
      <c r="BE6" s="23">
        <v>778</v>
      </c>
      <c r="BF6" s="142">
        <v>124</v>
      </c>
      <c r="BG6" s="151">
        <v>86</v>
      </c>
      <c r="BH6" s="151">
        <v>44</v>
      </c>
      <c r="BI6" s="151" t="s">
        <v>132</v>
      </c>
      <c r="BJ6" s="143">
        <v>10</v>
      </c>
      <c r="BK6" s="23">
        <v>224</v>
      </c>
      <c r="BL6" s="23">
        <v>31</v>
      </c>
      <c r="BM6" s="23">
        <v>18</v>
      </c>
      <c r="BN6" s="23" t="s">
        <v>132</v>
      </c>
      <c r="BO6" s="23">
        <v>1</v>
      </c>
      <c r="BP6" s="142" t="s">
        <v>132</v>
      </c>
      <c r="BQ6" s="151" t="s">
        <v>132</v>
      </c>
      <c r="BR6" s="151" t="s">
        <v>132</v>
      </c>
      <c r="BS6" s="151" t="s">
        <v>132</v>
      </c>
      <c r="BT6" s="143" t="s">
        <v>132</v>
      </c>
      <c r="BU6" s="23" t="s">
        <v>132</v>
      </c>
      <c r="BV6" s="23" t="s">
        <v>132</v>
      </c>
      <c r="BW6" s="23" t="s">
        <v>132</v>
      </c>
      <c r="BX6" s="23" t="s">
        <v>132</v>
      </c>
      <c r="BY6" s="23" t="s">
        <v>132</v>
      </c>
    </row>
    <row r="7" spans="1:77">
      <c r="A7" s="22">
        <v>1974</v>
      </c>
      <c r="B7" s="24">
        <v>217456</v>
      </c>
      <c r="C7" s="24">
        <v>83501</v>
      </c>
      <c r="D7" s="24">
        <v>36747</v>
      </c>
      <c r="E7" s="144"/>
      <c r="F7" s="24">
        <v>-2001</v>
      </c>
      <c r="G7" s="144">
        <f t="shared" si="0"/>
        <v>168701</v>
      </c>
      <c r="H7" s="145">
        <v>1128</v>
      </c>
      <c r="I7" s="151">
        <v>556</v>
      </c>
      <c r="J7" s="151">
        <v>246</v>
      </c>
      <c r="K7" s="151" t="s">
        <v>132</v>
      </c>
      <c r="L7" s="143">
        <v>-5</v>
      </c>
      <c r="M7" s="23">
        <v>377</v>
      </c>
      <c r="N7" s="23">
        <v>135</v>
      </c>
      <c r="O7" s="23">
        <v>59</v>
      </c>
      <c r="P7" s="23" t="s">
        <v>132</v>
      </c>
      <c r="Q7" s="23">
        <v>1</v>
      </c>
      <c r="R7" s="145">
        <v>3064</v>
      </c>
      <c r="S7" s="151">
        <v>777</v>
      </c>
      <c r="T7" s="151">
        <v>347</v>
      </c>
      <c r="U7" s="151" t="s">
        <v>132</v>
      </c>
      <c r="V7" s="143">
        <v>-62</v>
      </c>
      <c r="W7" s="24">
        <v>2279</v>
      </c>
      <c r="X7" s="24">
        <v>1405</v>
      </c>
      <c r="Y7" s="23">
        <v>630</v>
      </c>
      <c r="Z7" s="23" t="s">
        <v>132</v>
      </c>
      <c r="AA7" s="23">
        <v>-6</v>
      </c>
      <c r="AB7" s="145">
        <v>33213</v>
      </c>
      <c r="AC7" s="153">
        <v>14327</v>
      </c>
      <c r="AD7" s="153">
        <v>6448</v>
      </c>
      <c r="AE7" s="151" t="s">
        <v>132</v>
      </c>
      <c r="AF7" s="143">
        <v>-249</v>
      </c>
      <c r="AG7" s="24">
        <v>120369</v>
      </c>
      <c r="AH7" s="24">
        <v>40084</v>
      </c>
      <c r="AI7" s="24">
        <v>17597</v>
      </c>
      <c r="AJ7" s="23" t="s">
        <v>132</v>
      </c>
      <c r="AK7" s="24">
        <v>-1203</v>
      </c>
      <c r="AL7" s="145">
        <v>7769</v>
      </c>
      <c r="AM7" s="153">
        <v>3102</v>
      </c>
      <c r="AN7" s="153">
        <v>1394</v>
      </c>
      <c r="AO7" s="151" t="s">
        <v>132</v>
      </c>
      <c r="AP7" s="143">
        <v>-77</v>
      </c>
      <c r="AQ7" s="24">
        <v>2194</v>
      </c>
      <c r="AR7" s="24">
        <v>1528</v>
      </c>
      <c r="AS7" s="23">
        <v>712</v>
      </c>
      <c r="AT7" s="23" t="s">
        <v>132</v>
      </c>
      <c r="AU7" s="23">
        <v>-34</v>
      </c>
      <c r="AV7" s="24">
        <v>13789</v>
      </c>
      <c r="AW7" s="24">
        <v>10357</v>
      </c>
      <c r="AX7" s="24">
        <v>4512</v>
      </c>
      <c r="AY7" s="23" t="s">
        <v>132</v>
      </c>
      <c r="AZ7" s="23">
        <v>-148</v>
      </c>
      <c r="BA7" s="24">
        <v>32986</v>
      </c>
      <c r="BB7" s="24">
        <v>11074</v>
      </c>
      <c r="BC7" s="24">
        <v>4738</v>
      </c>
      <c r="BD7" s="23" t="s">
        <v>132</v>
      </c>
      <c r="BE7" s="23">
        <v>-212</v>
      </c>
      <c r="BF7" s="142">
        <v>97</v>
      </c>
      <c r="BG7" s="151">
        <v>115</v>
      </c>
      <c r="BH7" s="151">
        <v>47</v>
      </c>
      <c r="BI7" s="151" t="s">
        <v>132</v>
      </c>
      <c r="BJ7" s="143">
        <v>0</v>
      </c>
      <c r="BK7" s="23">
        <v>191</v>
      </c>
      <c r="BL7" s="23">
        <v>41</v>
      </c>
      <c r="BM7" s="23">
        <v>17</v>
      </c>
      <c r="BN7" s="23" t="s">
        <v>132</v>
      </c>
      <c r="BO7" s="23">
        <v>-6</v>
      </c>
      <c r="BP7" s="142" t="s">
        <v>132</v>
      </c>
      <c r="BQ7" s="151" t="s">
        <v>132</v>
      </c>
      <c r="BR7" s="151" t="s">
        <v>132</v>
      </c>
      <c r="BS7" s="151" t="s">
        <v>132</v>
      </c>
      <c r="BT7" s="143" t="s">
        <v>132</v>
      </c>
      <c r="BU7" s="23" t="s">
        <v>132</v>
      </c>
      <c r="BV7" s="23" t="s">
        <v>132</v>
      </c>
      <c r="BW7" s="23" t="s">
        <v>132</v>
      </c>
      <c r="BX7" s="23" t="s">
        <v>132</v>
      </c>
      <c r="BY7" s="23" t="s">
        <v>132</v>
      </c>
    </row>
    <row r="8" spans="1:77">
      <c r="A8" s="22">
        <v>1975</v>
      </c>
      <c r="B8" s="24">
        <v>209283</v>
      </c>
      <c r="C8" s="24">
        <v>78021</v>
      </c>
      <c r="D8" s="24">
        <v>37519</v>
      </c>
      <c r="E8" s="144"/>
      <c r="F8" s="24">
        <v>7989</v>
      </c>
      <c r="G8" s="144">
        <f t="shared" si="0"/>
        <v>176770</v>
      </c>
      <c r="H8" s="142">
        <v>995</v>
      </c>
      <c r="I8" s="151">
        <v>516</v>
      </c>
      <c r="J8" s="151">
        <v>252</v>
      </c>
      <c r="K8" s="151" t="s">
        <v>132</v>
      </c>
      <c r="L8" s="143">
        <v>77</v>
      </c>
      <c r="M8" s="23">
        <v>284</v>
      </c>
      <c r="N8" s="23">
        <v>125</v>
      </c>
      <c r="O8" s="23">
        <v>60</v>
      </c>
      <c r="P8" s="23" t="s">
        <v>132</v>
      </c>
      <c r="Q8" s="23">
        <v>6</v>
      </c>
      <c r="R8" s="145">
        <v>2342</v>
      </c>
      <c r="S8" s="151">
        <v>719</v>
      </c>
      <c r="T8" s="151">
        <v>351</v>
      </c>
      <c r="U8" s="151" t="s">
        <v>132</v>
      </c>
      <c r="V8" s="143">
        <v>124</v>
      </c>
      <c r="W8" s="24">
        <v>1998</v>
      </c>
      <c r="X8" s="24">
        <v>1310</v>
      </c>
      <c r="Y8" s="23">
        <v>636</v>
      </c>
      <c r="Z8" s="23" t="s">
        <v>132</v>
      </c>
      <c r="AA8" s="23">
        <v>98</v>
      </c>
      <c r="AB8" s="145">
        <v>31339</v>
      </c>
      <c r="AC8" s="153">
        <v>13265</v>
      </c>
      <c r="AD8" s="153">
        <v>6511</v>
      </c>
      <c r="AE8" s="151" t="s">
        <v>132</v>
      </c>
      <c r="AF8" s="110">
        <v>1696</v>
      </c>
      <c r="AG8" s="24">
        <v>112876</v>
      </c>
      <c r="AH8" s="24">
        <v>37428</v>
      </c>
      <c r="AI8" s="24">
        <v>17983</v>
      </c>
      <c r="AJ8" s="23" t="s">
        <v>132</v>
      </c>
      <c r="AK8" s="24">
        <v>4151</v>
      </c>
      <c r="AL8" s="145">
        <v>7334</v>
      </c>
      <c r="AM8" s="153">
        <v>2876</v>
      </c>
      <c r="AN8" s="153">
        <v>1409</v>
      </c>
      <c r="AO8" s="151" t="s">
        <v>132</v>
      </c>
      <c r="AP8" s="143">
        <v>234</v>
      </c>
      <c r="AQ8" s="24">
        <v>2514</v>
      </c>
      <c r="AR8" s="24">
        <v>1405</v>
      </c>
      <c r="AS8" s="23">
        <v>706</v>
      </c>
      <c r="AT8" s="23" t="s">
        <v>132</v>
      </c>
      <c r="AU8" s="23">
        <v>136</v>
      </c>
      <c r="AV8" s="24">
        <v>15688</v>
      </c>
      <c r="AW8" s="24">
        <v>9747</v>
      </c>
      <c r="AX8" s="24">
        <v>4632</v>
      </c>
      <c r="AY8" s="23" t="s">
        <v>132</v>
      </c>
      <c r="AZ8" s="23">
        <v>684</v>
      </c>
      <c r="BA8" s="24">
        <v>33618</v>
      </c>
      <c r="BB8" s="24">
        <v>10483</v>
      </c>
      <c r="BC8" s="24">
        <v>4911</v>
      </c>
      <c r="BD8" s="23" t="s">
        <v>132</v>
      </c>
      <c r="BE8" s="23">
        <v>774</v>
      </c>
      <c r="BF8" s="142">
        <v>97</v>
      </c>
      <c r="BG8" s="151">
        <v>108</v>
      </c>
      <c r="BH8" s="151">
        <v>52</v>
      </c>
      <c r="BI8" s="151" t="s">
        <v>132</v>
      </c>
      <c r="BJ8" s="143">
        <v>9</v>
      </c>
      <c r="BK8" s="23">
        <v>198</v>
      </c>
      <c r="BL8" s="23">
        <v>39</v>
      </c>
      <c r="BM8" s="23">
        <v>16</v>
      </c>
      <c r="BN8" s="23" t="s">
        <v>132</v>
      </c>
      <c r="BO8" s="23">
        <v>0</v>
      </c>
      <c r="BP8" s="142" t="s">
        <v>132</v>
      </c>
      <c r="BQ8" s="151" t="s">
        <v>132</v>
      </c>
      <c r="BR8" s="151" t="s">
        <v>132</v>
      </c>
      <c r="BS8" s="151" t="s">
        <v>132</v>
      </c>
      <c r="BT8" s="143" t="s">
        <v>132</v>
      </c>
      <c r="BU8" s="23" t="s">
        <v>132</v>
      </c>
      <c r="BV8" s="23" t="s">
        <v>132</v>
      </c>
      <c r="BW8" s="23" t="s">
        <v>132</v>
      </c>
      <c r="BX8" s="23" t="s">
        <v>132</v>
      </c>
      <c r="BY8" s="23" t="s">
        <v>132</v>
      </c>
    </row>
    <row r="9" spans="1:77">
      <c r="A9" s="22">
        <v>1976</v>
      </c>
      <c r="B9" s="24">
        <v>170028</v>
      </c>
      <c r="C9" s="24">
        <v>66714</v>
      </c>
      <c r="D9" s="24">
        <v>36399</v>
      </c>
      <c r="E9" s="144"/>
      <c r="F9" s="24">
        <v>-2998</v>
      </c>
      <c r="G9" s="144">
        <f t="shared" si="0"/>
        <v>136715</v>
      </c>
      <c r="H9" s="145">
        <v>1013</v>
      </c>
      <c r="I9" s="151">
        <v>442</v>
      </c>
      <c r="J9" s="151">
        <v>241</v>
      </c>
      <c r="K9" s="151" t="s">
        <v>132</v>
      </c>
      <c r="L9" s="143">
        <v>-13</v>
      </c>
      <c r="M9" s="23">
        <v>222</v>
      </c>
      <c r="N9" s="23">
        <v>104</v>
      </c>
      <c r="O9" s="23">
        <v>58</v>
      </c>
      <c r="P9" s="23" t="s">
        <v>132</v>
      </c>
      <c r="Q9" s="23">
        <v>-1</v>
      </c>
      <c r="R9" s="145">
        <v>2004</v>
      </c>
      <c r="S9" s="151">
        <v>613</v>
      </c>
      <c r="T9" s="151">
        <v>337</v>
      </c>
      <c r="U9" s="151" t="s">
        <v>132</v>
      </c>
      <c r="V9" s="143">
        <v>-81</v>
      </c>
      <c r="W9" s="24">
        <v>2241</v>
      </c>
      <c r="X9" s="24">
        <v>1123</v>
      </c>
      <c r="Y9" s="23">
        <v>615</v>
      </c>
      <c r="Z9" s="23" t="s">
        <v>132</v>
      </c>
      <c r="AA9" s="23">
        <v>-17</v>
      </c>
      <c r="AB9" s="145">
        <v>28363</v>
      </c>
      <c r="AC9" s="153">
        <v>11270</v>
      </c>
      <c r="AD9" s="153">
        <v>6260</v>
      </c>
      <c r="AE9" s="151" t="s">
        <v>132</v>
      </c>
      <c r="AF9" s="143">
        <v>-442</v>
      </c>
      <c r="AG9" s="24">
        <v>85648</v>
      </c>
      <c r="AH9" s="24">
        <v>31931</v>
      </c>
      <c r="AI9" s="24">
        <v>17445</v>
      </c>
      <c r="AJ9" s="23" t="s">
        <v>132</v>
      </c>
      <c r="AK9" s="24">
        <v>-1738</v>
      </c>
      <c r="AL9" s="145">
        <v>6489</v>
      </c>
      <c r="AM9" s="153">
        <v>2439</v>
      </c>
      <c r="AN9" s="153">
        <v>1356</v>
      </c>
      <c r="AO9" s="151" t="s">
        <v>132</v>
      </c>
      <c r="AP9" s="143">
        <v>-108</v>
      </c>
      <c r="AQ9" s="24">
        <v>2604</v>
      </c>
      <c r="AR9" s="24">
        <v>1197</v>
      </c>
      <c r="AS9" s="23">
        <v>676</v>
      </c>
      <c r="AT9" s="23" t="s">
        <v>132</v>
      </c>
      <c r="AU9" s="23">
        <v>-50</v>
      </c>
      <c r="AV9" s="24">
        <v>15905</v>
      </c>
      <c r="AW9" s="24">
        <v>8481</v>
      </c>
      <c r="AX9" s="24">
        <v>4527</v>
      </c>
      <c r="AY9" s="23" t="s">
        <v>132</v>
      </c>
      <c r="AZ9" s="23">
        <v>-230</v>
      </c>
      <c r="BA9" s="24">
        <v>25261</v>
      </c>
      <c r="BB9" s="24">
        <v>8988</v>
      </c>
      <c r="BC9" s="24">
        <v>4814</v>
      </c>
      <c r="BD9" s="23" t="s">
        <v>132</v>
      </c>
      <c r="BE9" s="23">
        <v>-311</v>
      </c>
      <c r="BF9" s="142">
        <v>94</v>
      </c>
      <c r="BG9" s="151">
        <v>92</v>
      </c>
      <c r="BH9" s="151">
        <v>49</v>
      </c>
      <c r="BI9" s="151" t="s">
        <v>132</v>
      </c>
      <c r="BJ9" s="143">
        <v>0</v>
      </c>
      <c r="BK9" s="23">
        <v>184</v>
      </c>
      <c r="BL9" s="23">
        <v>34</v>
      </c>
      <c r="BM9" s="23">
        <v>21</v>
      </c>
      <c r="BN9" s="23" t="s">
        <v>132</v>
      </c>
      <c r="BO9" s="23">
        <v>-7</v>
      </c>
      <c r="BP9" s="142" t="s">
        <v>132</v>
      </c>
      <c r="BQ9" s="151" t="s">
        <v>132</v>
      </c>
      <c r="BR9" s="151" t="s">
        <v>132</v>
      </c>
      <c r="BS9" s="151" t="s">
        <v>132</v>
      </c>
      <c r="BT9" s="143" t="s">
        <v>132</v>
      </c>
      <c r="BU9" s="23" t="s">
        <v>132</v>
      </c>
      <c r="BV9" s="23" t="s">
        <v>132</v>
      </c>
      <c r="BW9" s="23" t="s">
        <v>132</v>
      </c>
      <c r="BX9" s="23" t="s">
        <v>132</v>
      </c>
      <c r="BY9" s="23" t="s">
        <v>132</v>
      </c>
    </row>
    <row r="10" spans="1:77">
      <c r="A10" s="22">
        <v>1977</v>
      </c>
      <c r="B10" s="24">
        <v>130931</v>
      </c>
      <c r="C10" s="24">
        <v>57807</v>
      </c>
      <c r="D10" s="24">
        <v>32750</v>
      </c>
      <c r="E10" s="144"/>
      <c r="F10" s="24">
        <v>-2002</v>
      </c>
      <c r="G10" s="144">
        <f t="shared" si="0"/>
        <v>103872</v>
      </c>
      <c r="H10" s="142">
        <v>648</v>
      </c>
      <c r="I10" s="151">
        <v>381</v>
      </c>
      <c r="J10" s="151">
        <v>217</v>
      </c>
      <c r="K10" s="151" t="s">
        <v>132</v>
      </c>
      <c r="L10" s="143">
        <v>-6</v>
      </c>
      <c r="M10" s="23">
        <v>200</v>
      </c>
      <c r="N10" s="23">
        <v>91</v>
      </c>
      <c r="O10" s="23">
        <v>53</v>
      </c>
      <c r="P10" s="23" t="s">
        <v>132</v>
      </c>
      <c r="Q10" s="23">
        <v>0</v>
      </c>
      <c r="R10" s="145">
        <v>1854</v>
      </c>
      <c r="S10" s="151">
        <v>529</v>
      </c>
      <c r="T10" s="151">
        <v>303</v>
      </c>
      <c r="U10" s="151" t="s">
        <v>132</v>
      </c>
      <c r="V10" s="143">
        <v>-63</v>
      </c>
      <c r="W10" s="24">
        <v>1425</v>
      </c>
      <c r="X10" s="23">
        <v>971</v>
      </c>
      <c r="Y10" s="23">
        <v>552</v>
      </c>
      <c r="Z10" s="23" t="s">
        <v>132</v>
      </c>
      <c r="AA10" s="23">
        <v>-6</v>
      </c>
      <c r="AB10" s="145">
        <v>25034</v>
      </c>
      <c r="AC10" s="153">
        <v>9717</v>
      </c>
      <c r="AD10" s="153">
        <v>5593</v>
      </c>
      <c r="AE10" s="151" t="s">
        <v>132</v>
      </c>
      <c r="AF10" s="143">
        <v>-253</v>
      </c>
      <c r="AG10" s="24">
        <v>63267</v>
      </c>
      <c r="AH10" s="24">
        <v>27585</v>
      </c>
      <c r="AI10" s="24">
        <v>15677</v>
      </c>
      <c r="AJ10" s="23" t="s">
        <v>132</v>
      </c>
      <c r="AK10" s="24">
        <v>-1201</v>
      </c>
      <c r="AL10" s="145">
        <v>5154</v>
      </c>
      <c r="AM10" s="153">
        <v>2096</v>
      </c>
      <c r="AN10" s="153">
        <v>1210</v>
      </c>
      <c r="AO10" s="151" t="s">
        <v>132</v>
      </c>
      <c r="AP10" s="143">
        <v>-76</v>
      </c>
      <c r="AQ10" s="24">
        <v>2380</v>
      </c>
      <c r="AR10" s="24">
        <v>1039</v>
      </c>
      <c r="AS10" s="23">
        <v>600</v>
      </c>
      <c r="AT10" s="23" t="s">
        <v>132</v>
      </c>
      <c r="AU10" s="23">
        <v>-34</v>
      </c>
      <c r="AV10" s="24">
        <v>13819</v>
      </c>
      <c r="AW10" s="24">
        <v>7512</v>
      </c>
      <c r="AX10" s="24">
        <v>4125</v>
      </c>
      <c r="AY10" s="23" t="s">
        <v>132</v>
      </c>
      <c r="AZ10" s="23">
        <v>-148</v>
      </c>
      <c r="BA10" s="24">
        <v>16961</v>
      </c>
      <c r="BB10" s="24">
        <v>7776</v>
      </c>
      <c r="BC10" s="24">
        <v>4358</v>
      </c>
      <c r="BD10" s="23" t="s">
        <v>132</v>
      </c>
      <c r="BE10" s="23">
        <v>-211</v>
      </c>
      <c r="BF10" s="142">
        <v>46</v>
      </c>
      <c r="BG10" s="151">
        <v>80</v>
      </c>
      <c r="BH10" s="151">
        <v>45</v>
      </c>
      <c r="BI10" s="151" t="s">
        <v>132</v>
      </c>
      <c r="BJ10" s="143">
        <v>2</v>
      </c>
      <c r="BK10" s="23">
        <v>143</v>
      </c>
      <c r="BL10" s="23">
        <v>30</v>
      </c>
      <c r="BM10" s="23">
        <v>17</v>
      </c>
      <c r="BN10" s="23" t="s">
        <v>132</v>
      </c>
      <c r="BO10" s="23">
        <v>-6</v>
      </c>
      <c r="BP10" s="142" t="s">
        <v>132</v>
      </c>
      <c r="BQ10" s="151" t="s">
        <v>132</v>
      </c>
      <c r="BR10" s="151" t="s">
        <v>132</v>
      </c>
      <c r="BS10" s="151" t="s">
        <v>132</v>
      </c>
      <c r="BT10" s="143" t="s">
        <v>132</v>
      </c>
      <c r="BU10" s="23" t="s">
        <v>132</v>
      </c>
      <c r="BV10" s="23" t="s">
        <v>132</v>
      </c>
      <c r="BW10" s="23" t="s">
        <v>132</v>
      </c>
      <c r="BX10" s="23" t="s">
        <v>132</v>
      </c>
      <c r="BY10" s="23" t="s">
        <v>132</v>
      </c>
    </row>
    <row r="11" spans="1:77">
      <c r="A11" s="22">
        <v>1978</v>
      </c>
      <c r="B11" s="24">
        <v>100967</v>
      </c>
      <c r="C11" s="24">
        <v>63321</v>
      </c>
      <c r="D11" s="24">
        <v>31884</v>
      </c>
      <c r="E11" s="144"/>
      <c r="F11" s="24">
        <v>-2997</v>
      </c>
      <c r="G11" s="144">
        <f t="shared" si="0"/>
        <v>66533</v>
      </c>
      <c r="H11" s="142">
        <v>466</v>
      </c>
      <c r="I11" s="151">
        <v>414</v>
      </c>
      <c r="J11" s="151">
        <v>210</v>
      </c>
      <c r="K11" s="151" t="s">
        <v>132</v>
      </c>
      <c r="L11" s="143">
        <v>-13</v>
      </c>
      <c r="M11" s="23">
        <v>174</v>
      </c>
      <c r="N11" s="23">
        <v>100</v>
      </c>
      <c r="O11" s="23">
        <v>54</v>
      </c>
      <c r="P11" s="23" t="s">
        <v>132</v>
      </c>
      <c r="Q11" s="23">
        <v>0</v>
      </c>
      <c r="R11" s="145">
        <v>1219</v>
      </c>
      <c r="S11" s="151">
        <v>573</v>
      </c>
      <c r="T11" s="151">
        <v>294</v>
      </c>
      <c r="U11" s="151" t="s">
        <v>132</v>
      </c>
      <c r="V11" s="143">
        <v>-79</v>
      </c>
      <c r="W11" s="23">
        <v>751</v>
      </c>
      <c r="X11" s="24">
        <v>1059</v>
      </c>
      <c r="Y11" s="23">
        <v>536</v>
      </c>
      <c r="Z11" s="23" t="s">
        <v>132</v>
      </c>
      <c r="AA11" s="23">
        <v>-18</v>
      </c>
      <c r="AB11" s="145">
        <v>16169</v>
      </c>
      <c r="AC11" s="153">
        <v>10552</v>
      </c>
      <c r="AD11" s="153">
        <v>5401</v>
      </c>
      <c r="AE11" s="151" t="s">
        <v>132</v>
      </c>
      <c r="AF11" s="143">
        <v>-458</v>
      </c>
      <c r="AG11" s="24">
        <v>49986</v>
      </c>
      <c r="AH11" s="24">
        <v>30126</v>
      </c>
      <c r="AI11" s="24">
        <v>15235</v>
      </c>
      <c r="AJ11" s="23" t="s">
        <v>132</v>
      </c>
      <c r="AK11" s="24">
        <v>-1724</v>
      </c>
      <c r="AL11" s="145">
        <v>4426</v>
      </c>
      <c r="AM11" s="153">
        <v>2278</v>
      </c>
      <c r="AN11" s="153">
        <v>1167</v>
      </c>
      <c r="AO11" s="151" t="s">
        <v>132</v>
      </c>
      <c r="AP11" s="143">
        <v>-106</v>
      </c>
      <c r="AQ11" s="24">
        <v>1906</v>
      </c>
      <c r="AR11" s="24">
        <v>1136</v>
      </c>
      <c r="AS11" s="23">
        <v>580</v>
      </c>
      <c r="AT11" s="23" t="s">
        <v>132</v>
      </c>
      <c r="AU11" s="23">
        <v>-50</v>
      </c>
      <c r="AV11" s="24">
        <v>11634</v>
      </c>
      <c r="AW11" s="24">
        <v>8434</v>
      </c>
      <c r="AX11" s="24">
        <v>4085</v>
      </c>
      <c r="AY11" s="23" t="s">
        <v>132</v>
      </c>
      <c r="AZ11" s="23">
        <v>-233</v>
      </c>
      <c r="BA11" s="24">
        <v>14048</v>
      </c>
      <c r="BB11" s="24">
        <v>8529</v>
      </c>
      <c r="BC11" s="24">
        <v>4263</v>
      </c>
      <c r="BD11" s="23" t="s">
        <v>132</v>
      </c>
      <c r="BE11" s="23">
        <v>-309</v>
      </c>
      <c r="BF11" s="142">
        <v>63</v>
      </c>
      <c r="BG11" s="151">
        <v>88</v>
      </c>
      <c r="BH11" s="151">
        <v>41</v>
      </c>
      <c r="BI11" s="151" t="s">
        <v>132</v>
      </c>
      <c r="BJ11" s="143">
        <v>0</v>
      </c>
      <c r="BK11" s="23">
        <v>125</v>
      </c>
      <c r="BL11" s="23">
        <v>32</v>
      </c>
      <c r="BM11" s="23">
        <v>18</v>
      </c>
      <c r="BN11" s="23" t="s">
        <v>132</v>
      </c>
      <c r="BO11" s="23">
        <v>-7</v>
      </c>
      <c r="BP11" s="142" t="s">
        <v>132</v>
      </c>
      <c r="BQ11" s="151" t="s">
        <v>132</v>
      </c>
      <c r="BR11" s="151" t="s">
        <v>132</v>
      </c>
      <c r="BS11" s="151" t="s">
        <v>132</v>
      </c>
      <c r="BT11" s="143" t="s">
        <v>132</v>
      </c>
      <c r="BU11" s="23" t="s">
        <v>132</v>
      </c>
      <c r="BV11" s="23" t="s">
        <v>132</v>
      </c>
      <c r="BW11" s="23" t="s">
        <v>132</v>
      </c>
      <c r="BX11" s="23" t="s">
        <v>132</v>
      </c>
      <c r="BY11" s="23" t="s">
        <v>132</v>
      </c>
    </row>
    <row r="12" spans="1:77">
      <c r="A12" s="22">
        <v>1979</v>
      </c>
      <c r="B12" s="24">
        <v>84518</v>
      </c>
      <c r="C12" s="24">
        <v>62358</v>
      </c>
      <c r="D12" s="24">
        <v>31501</v>
      </c>
      <c r="E12" s="144"/>
      <c r="F12" s="24">
        <v>7990</v>
      </c>
      <c r="G12" s="144">
        <f t="shared" si="0"/>
        <v>61651</v>
      </c>
      <c r="H12" s="142">
        <v>377</v>
      </c>
      <c r="I12" s="151">
        <v>403</v>
      </c>
      <c r="J12" s="151">
        <v>208</v>
      </c>
      <c r="K12" s="151" t="s">
        <v>132</v>
      </c>
      <c r="L12" s="143">
        <v>81</v>
      </c>
      <c r="M12" s="23">
        <v>168</v>
      </c>
      <c r="N12" s="23">
        <v>98</v>
      </c>
      <c r="O12" s="23">
        <v>54</v>
      </c>
      <c r="P12" s="23" t="s">
        <v>132</v>
      </c>
      <c r="Q12" s="23">
        <v>7</v>
      </c>
      <c r="R12" s="142">
        <v>967</v>
      </c>
      <c r="S12" s="151">
        <v>561</v>
      </c>
      <c r="T12" s="151">
        <v>288</v>
      </c>
      <c r="U12" s="151" t="s">
        <v>132</v>
      </c>
      <c r="V12" s="143">
        <v>117</v>
      </c>
      <c r="W12" s="23">
        <v>689</v>
      </c>
      <c r="X12" s="24">
        <v>1036</v>
      </c>
      <c r="Y12" s="23">
        <v>528</v>
      </c>
      <c r="Z12" s="23" t="s">
        <v>132</v>
      </c>
      <c r="AA12" s="23">
        <v>102</v>
      </c>
      <c r="AB12" s="145">
        <v>14833</v>
      </c>
      <c r="AC12" s="153">
        <v>10306</v>
      </c>
      <c r="AD12" s="153">
        <v>5292</v>
      </c>
      <c r="AE12" s="151" t="s">
        <v>132</v>
      </c>
      <c r="AF12" s="110">
        <v>1742</v>
      </c>
      <c r="AG12" s="24">
        <v>40768</v>
      </c>
      <c r="AH12" s="24">
        <v>29564</v>
      </c>
      <c r="AI12" s="24">
        <v>15017</v>
      </c>
      <c r="AJ12" s="23" t="s">
        <v>132</v>
      </c>
      <c r="AK12" s="24">
        <v>4106</v>
      </c>
      <c r="AL12" s="145">
        <v>3410</v>
      </c>
      <c r="AM12" s="153">
        <v>2218</v>
      </c>
      <c r="AN12" s="153">
        <v>1143</v>
      </c>
      <c r="AO12" s="151" t="s">
        <v>132</v>
      </c>
      <c r="AP12" s="143">
        <v>229</v>
      </c>
      <c r="AQ12" s="24">
        <v>1673</v>
      </c>
      <c r="AR12" s="24">
        <v>1113</v>
      </c>
      <c r="AS12" s="23">
        <v>569</v>
      </c>
      <c r="AT12" s="23" t="s">
        <v>132</v>
      </c>
      <c r="AU12" s="23">
        <v>136</v>
      </c>
      <c r="AV12" s="24">
        <v>8942</v>
      </c>
      <c r="AW12" s="24">
        <v>8495</v>
      </c>
      <c r="AX12" s="24">
        <v>4116</v>
      </c>
      <c r="AY12" s="23" t="s">
        <v>132</v>
      </c>
      <c r="AZ12" s="23">
        <v>691</v>
      </c>
      <c r="BA12" s="24">
        <v>12537</v>
      </c>
      <c r="BB12" s="24">
        <v>8445</v>
      </c>
      <c r="BC12" s="24">
        <v>4229</v>
      </c>
      <c r="BD12" s="23" t="s">
        <v>132</v>
      </c>
      <c r="BE12" s="23">
        <v>770</v>
      </c>
      <c r="BF12" s="142">
        <v>51</v>
      </c>
      <c r="BG12" s="151">
        <v>87</v>
      </c>
      <c r="BH12" s="151">
        <v>43</v>
      </c>
      <c r="BI12" s="151" t="s">
        <v>132</v>
      </c>
      <c r="BJ12" s="143">
        <v>10</v>
      </c>
      <c r="BK12" s="23">
        <v>103</v>
      </c>
      <c r="BL12" s="23">
        <v>32</v>
      </c>
      <c r="BM12" s="23">
        <v>14</v>
      </c>
      <c r="BN12" s="23" t="s">
        <v>132</v>
      </c>
      <c r="BO12" s="23">
        <v>-1</v>
      </c>
      <c r="BP12" s="142" t="s">
        <v>132</v>
      </c>
      <c r="BQ12" s="151" t="s">
        <v>132</v>
      </c>
      <c r="BR12" s="151" t="s">
        <v>132</v>
      </c>
      <c r="BS12" s="151" t="s">
        <v>132</v>
      </c>
      <c r="BT12" s="143" t="s">
        <v>132</v>
      </c>
      <c r="BU12" s="23" t="s">
        <v>132</v>
      </c>
      <c r="BV12" s="23" t="s">
        <v>132</v>
      </c>
      <c r="BW12" s="23" t="s">
        <v>132</v>
      </c>
      <c r="BX12" s="23" t="s">
        <v>132</v>
      </c>
      <c r="BY12" s="23" t="s">
        <v>132</v>
      </c>
    </row>
    <row r="13" spans="1:77">
      <c r="A13" s="22">
        <v>1980</v>
      </c>
      <c r="B13" s="24">
        <v>143825</v>
      </c>
      <c r="C13" s="24">
        <v>49879</v>
      </c>
      <c r="D13" s="24">
        <v>29358</v>
      </c>
      <c r="E13" s="144"/>
      <c r="F13" s="24">
        <v>14986</v>
      </c>
      <c r="G13" s="144">
        <f t="shared" si="0"/>
        <v>138290</v>
      </c>
      <c r="H13" s="142">
        <v>681</v>
      </c>
      <c r="I13" s="151">
        <v>318</v>
      </c>
      <c r="J13" s="151">
        <v>191</v>
      </c>
      <c r="K13" s="151" t="s">
        <v>132</v>
      </c>
      <c r="L13" s="143">
        <v>144</v>
      </c>
      <c r="M13" s="23">
        <v>300</v>
      </c>
      <c r="N13" s="23">
        <v>78</v>
      </c>
      <c r="O13" s="23">
        <v>47</v>
      </c>
      <c r="P13" s="23" t="s">
        <v>132</v>
      </c>
      <c r="Q13" s="23">
        <v>11</v>
      </c>
      <c r="R13" s="145">
        <v>1885</v>
      </c>
      <c r="S13" s="151">
        <v>444</v>
      </c>
      <c r="T13" s="151">
        <v>266</v>
      </c>
      <c r="U13" s="151" t="s">
        <v>132</v>
      </c>
      <c r="V13" s="143">
        <v>235</v>
      </c>
      <c r="W13" s="24">
        <v>1530</v>
      </c>
      <c r="X13" s="23">
        <v>823</v>
      </c>
      <c r="Y13" s="23">
        <v>492</v>
      </c>
      <c r="Z13" s="23" t="s">
        <v>132</v>
      </c>
      <c r="AA13" s="23">
        <v>183</v>
      </c>
      <c r="AB13" s="145">
        <v>24385</v>
      </c>
      <c r="AC13" s="153">
        <v>8192</v>
      </c>
      <c r="AD13" s="153">
        <v>4907</v>
      </c>
      <c r="AE13" s="151" t="s">
        <v>132</v>
      </c>
      <c r="AF13" s="110">
        <v>3181</v>
      </c>
      <c r="AG13" s="24">
        <v>64536</v>
      </c>
      <c r="AH13" s="24">
        <v>23517</v>
      </c>
      <c r="AI13" s="24">
        <v>13940</v>
      </c>
      <c r="AJ13" s="23" t="s">
        <v>132</v>
      </c>
      <c r="AK13" s="24">
        <v>7782</v>
      </c>
      <c r="AL13" s="145">
        <v>7207</v>
      </c>
      <c r="AM13" s="153">
        <v>1745</v>
      </c>
      <c r="AN13" s="153">
        <v>1055</v>
      </c>
      <c r="AO13" s="151" t="s">
        <v>132</v>
      </c>
      <c r="AP13" s="143">
        <v>439</v>
      </c>
      <c r="AQ13" s="24">
        <v>3722</v>
      </c>
      <c r="AR13" s="23">
        <v>886</v>
      </c>
      <c r="AS13" s="23">
        <v>529</v>
      </c>
      <c r="AT13" s="23" t="s">
        <v>132</v>
      </c>
      <c r="AU13" s="23">
        <v>257</v>
      </c>
      <c r="AV13" s="24">
        <v>17195</v>
      </c>
      <c r="AW13" s="24">
        <v>6963</v>
      </c>
      <c r="AX13" s="24">
        <v>3912</v>
      </c>
      <c r="AY13" s="23" t="s">
        <v>132</v>
      </c>
      <c r="AZ13" s="24">
        <v>1283</v>
      </c>
      <c r="BA13" s="24">
        <v>22144</v>
      </c>
      <c r="BB13" s="24">
        <v>6818</v>
      </c>
      <c r="BC13" s="24">
        <v>3963</v>
      </c>
      <c r="BD13" s="23" t="s">
        <v>132</v>
      </c>
      <c r="BE13" s="24">
        <v>1452</v>
      </c>
      <c r="BF13" s="142">
        <v>93</v>
      </c>
      <c r="BG13" s="151">
        <v>69</v>
      </c>
      <c r="BH13" s="151">
        <v>41</v>
      </c>
      <c r="BI13" s="151" t="s">
        <v>132</v>
      </c>
      <c r="BJ13" s="143">
        <v>18</v>
      </c>
      <c r="BK13" s="23">
        <v>147</v>
      </c>
      <c r="BL13" s="23">
        <v>26</v>
      </c>
      <c r="BM13" s="23">
        <v>15</v>
      </c>
      <c r="BN13" s="23" t="s">
        <v>132</v>
      </c>
      <c r="BO13" s="23">
        <v>1</v>
      </c>
      <c r="BP13" s="142" t="s">
        <v>132</v>
      </c>
      <c r="BQ13" s="151" t="s">
        <v>132</v>
      </c>
      <c r="BR13" s="151" t="s">
        <v>132</v>
      </c>
      <c r="BS13" s="151" t="s">
        <v>132</v>
      </c>
      <c r="BT13" s="143" t="s">
        <v>132</v>
      </c>
      <c r="BU13" s="23" t="s">
        <v>132</v>
      </c>
      <c r="BV13" s="23" t="s">
        <v>132</v>
      </c>
      <c r="BW13" s="23" t="s">
        <v>132</v>
      </c>
      <c r="BX13" s="23" t="s">
        <v>132</v>
      </c>
      <c r="BY13" s="23" t="s">
        <v>132</v>
      </c>
    </row>
    <row r="14" spans="1:77">
      <c r="A14" s="22">
        <v>1981</v>
      </c>
      <c r="B14" s="24">
        <v>127238</v>
      </c>
      <c r="C14" s="24">
        <v>44863</v>
      </c>
      <c r="D14" s="24">
        <v>27044</v>
      </c>
      <c r="E14" s="144"/>
      <c r="F14" s="24">
        <v>13293</v>
      </c>
      <c r="G14" s="144">
        <f t="shared" si="0"/>
        <v>122712</v>
      </c>
      <c r="H14" s="142">
        <v>483</v>
      </c>
      <c r="I14" s="151">
        <v>296</v>
      </c>
      <c r="J14" s="151">
        <v>176</v>
      </c>
      <c r="K14" s="151" t="s">
        <v>132</v>
      </c>
      <c r="L14" s="143">
        <v>122</v>
      </c>
      <c r="M14" s="23">
        <v>146</v>
      </c>
      <c r="N14" s="23">
        <v>67</v>
      </c>
      <c r="O14" s="23">
        <v>39</v>
      </c>
      <c r="P14" s="23" t="s">
        <v>132</v>
      </c>
      <c r="Q14" s="23">
        <v>5</v>
      </c>
      <c r="R14" s="145">
        <v>1271</v>
      </c>
      <c r="S14" s="151">
        <v>402</v>
      </c>
      <c r="T14" s="151">
        <v>245</v>
      </c>
      <c r="U14" s="151" t="s">
        <v>132</v>
      </c>
      <c r="V14" s="143">
        <v>197</v>
      </c>
      <c r="W14" s="23">
        <v>963</v>
      </c>
      <c r="X14" s="23">
        <v>754</v>
      </c>
      <c r="Y14" s="23">
        <v>454</v>
      </c>
      <c r="Z14" s="23" t="s">
        <v>132</v>
      </c>
      <c r="AA14" s="23">
        <v>200</v>
      </c>
      <c r="AB14" s="145">
        <v>18787</v>
      </c>
      <c r="AC14" s="153">
        <v>7343</v>
      </c>
      <c r="AD14" s="153">
        <v>4590</v>
      </c>
      <c r="AE14" s="151" t="s">
        <v>132</v>
      </c>
      <c r="AF14" s="110">
        <v>2732</v>
      </c>
      <c r="AG14" s="24">
        <v>54648</v>
      </c>
      <c r="AH14" s="24">
        <v>20880</v>
      </c>
      <c r="AI14" s="24">
        <v>12685</v>
      </c>
      <c r="AJ14" s="23" t="s">
        <v>132</v>
      </c>
      <c r="AK14" s="24">
        <v>6896</v>
      </c>
      <c r="AL14" s="145">
        <v>6327</v>
      </c>
      <c r="AM14" s="153">
        <v>1536</v>
      </c>
      <c r="AN14" s="151">
        <v>937</v>
      </c>
      <c r="AO14" s="151" t="s">
        <v>132</v>
      </c>
      <c r="AP14" s="143">
        <v>296</v>
      </c>
      <c r="AQ14" s="24">
        <v>2961</v>
      </c>
      <c r="AR14" s="23">
        <v>808</v>
      </c>
      <c r="AS14" s="23">
        <v>493</v>
      </c>
      <c r="AT14" s="23" t="s">
        <v>132</v>
      </c>
      <c r="AU14" s="23">
        <v>240</v>
      </c>
      <c r="AV14" s="24">
        <v>18567</v>
      </c>
      <c r="AW14" s="24">
        <v>6487</v>
      </c>
      <c r="AX14" s="24">
        <v>3678</v>
      </c>
      <c r="AY14" s="23" t="s">
        <v>132</v>
      </c>
      <c r="AZ14" s="24">
        <v>1237</v>
      </c>
      <c r="BA14" s="24">
        <v>22879</v>
      </c>
      <c r="BB14" s="24">
        <v>6205</v>
      </c>
      <c r="BC14" s="24">
        <v>3700</v>
      </c>
      <c r="BD14" s="23" t="s">
        <v>132</v>
      </c>
      <c r="BE14" s="24">
        <v>1343</v>
      </c>
      <c r="BF14" s="142">
        <v>108</v>
      </c>
      <c r="BG14" s="151">
        <v>60</v>
      </c>
      <c r="BH14" s="151">
        <v>33</v>
      </c>
      <c r="BI14" s="151" t="s">
        <v>132</v>
      </c>
      <c r="BJ14" s="143">
        <v>14</v>
      </c>
      <c r="BK14" s="23">
        <v>98</v>
      </c>
      <c r="BL14" s="23">
        <v>25</v>
      </c>
      <c r="BM14" s="23">
        <v>14</v>
      </c>
      <c r="BN14" s="23" t="s">
        <v>132</v>
      </c>
      <c r="BO14" s="23">
        <v>11</v>
      </c>
      <c r="BP14" s="142" t="s">
        <v>132</v>
      </c>
      <c r="BQ14" s="151" t="s">
        <v>132</v>
      </c>
      <c r="BR14" s="151" t="s">
        <v>132</v>
      </c>
      <c r="BS14" s="151" t="s">
        <v>132</v>
      </c>
      <c r="BT14" s="143" t="s">
        <v>132</v>
      </c>
      <c r="BU14" s="23" t="s">
        <v>132</v>
      </c>
      <c r="BV14" s="23" t="s">
        <v>132</v>
      </c>
      <c r="BW14" s="23" t="s">
        <v>132</v>
      </c>
      <c r="BX14" s="23" t="s">
        <v>132</v>
      </c>
      <c r="BY14" s="23" t="s">
        <v>132</v>
      </c>
    </row>
    <row r="15" spans="1:77">
      <c r="A15" s="22">
        <v>1982</v>
      </c>
      <c r="B15" s="24">
        <v>135339</v>
      </c>
      <c r="C15" s="24">
        <v>54786</v>
      </c>
      <c r="D15" s="24">
        <v>25676</v>
      </c>
      <c r="E15" s="144"/>
      <c r="F15" s="24">
        <v>12297</v>
      </c>
      <c r="G15" s="144">
        <f t="shared" si="0"/>
        <v>118526</v>
      </c>
      <c r="H15" s="142">
        <v>424</v>
      </c>
      <c r="I15" s="151">
        <v>400</v>
      </c>
      <c r="J15" s="151">
        <v>175</v>
      </c>
      <c r="K15" s="151" t="s">
        <v>132</v>
      </c>
      <c r="L15" s="143">
        <v>-42</v>
      </c>
      <c r="M15" s="23">
        <v>148</v>
      </c>
      <c r="N15" s="23">
        <v>78</v>
      </c>
      <c r="O15" s="23">
        <v>48</v>
      </c>
      <c r="P15" s="23" t="s">
        <v>132</v>
      </c>
      <c r="Q15" s="23">
        <v>-5</v>
      </c>
      <c r="R15" s="145">
        <v>1470</v>
      </c>
      <c r="S15" s="151">
        <v>519</v>
      </c>
      <c r="T15" s="151">
        <v>220</v>
      </c>
      <c r="U15" s="151" t="s">
        <v>132</v>
      </c>
      <c r="V15" s="143">
        <v>446</v>
      </c>
      <c r="W15" s="23">
        <v>883</v>
      </c>
      <c r="X15" s="24">
        <v>1168</v>
      </c>
      <c r="Y15" s="23">
        <v>445</v>
      </c>
      <c r="Z15" s="23" t="s">
        <v>132</v>
      </c>
      <c r="AA15" s="23">
        <v>-41</v>
      </c>
      <c r="AB15" s="145">
        <v>24052</v>
      </c>
      <c r="AC15" s="153">
        <v>8279</v>
      </c>
      <c r="AD15" s="153">
        <v>4115</v>
      </c>
      <c r="AE15" s="151" t="s">
        <v>132</v>
      </c>
      <c r="AF15" s="143">
        <v>-376</v>
      </c>
      <c r="AG15" s="24">
        <v>57870</v>
      </c>
      <c r="AH15" s="24">
        <v>25522</v>
      </c>
      <c r="AI15" s="24">
        <v>12226</v>
      </c>
      <c r="AJ15" s="23" t="s">
        <v>132</v>
      </c>
      <c r="AK15" s="24">
        <v>9068</v>
      </c>
      <c r="AL15" s="145">
        <v>5165</v>
      </c>
      <c r="AM15" s="153">
        <v>1974</v>
      </c>
      <c r="AN15" s="151">
        <v>921</v>
      </c>
      <c r="AO15" s="151" t="s">
        <v>132</v>
      </c>
      <c r="AP15" s="143">
        <v>642</v>
      </c>
      <c r="AQ15" s="24">
        <v>2371</v>
      </c>
      <c r="AR15" s="24">
        <v>1008</v>
      </c>
      <c r="AS15" s="23">
        <v>445</v>
      </c>
      <c r="AT15" s="23" t="s">
        <v>132</v>
      </c>
      <c r="AU15" s="23">
        <v>72</v>
      </c>
      <c r="AV15" s="24">
        <v>20642</v>
      </c>
      <c r="AW15" s="24">
        <v>8462</v>
      </c>
      <c r="AX15" s="24">
        <v>3610</v>
      </c>
      <c r="AY15" s="23" t="s">
        <v>132</v>
      </c>
      <c r="AZ15" s="24">
        <v>1046</v>
      </c>
      <c r="BA15" s="24">
        <v>22126</v>
      </c>
      <c r="BB15" s="24">
        <v>7254</v>
      </c>
      <c r="BC15" s="24">
        <v>3416</v>
      </c>
      <c r="BD15" s="23" t="s">
        <v>132</v>
      </c>
      <c r="BE15" s="24">
        <v>1377</v>
      </c>
      <c r="BF15" s="142">
        <v>93</v>
      </c>
      <c r="BG15" s="151">
        <v>90</v>
      </c>
      <c r="BH15" s="151">
        <v>44</v>
      </c>
      <c r="BI15" s="151" t="s">
        <v>132</v>
      </c>
      <c r="BJ15" s="143">
        <v>1</v>
      </c>
      <c r="BK15" s="23">
        <v>95</v>
      </c>
      <c r="BL15" s="23">
        <v>32</v>
      </c>
      <c r="BM15" s="23">
        <v>11</v>
      </c>
      <c r="BN15" s="23" t="s">
        <v>132</v>
      </c>
      <c r="BO15" s="23">
        <v>109</v>
      </c>
      <c r="BP15" s="142" t="s">
        <v>132</v>
      </c>
      <c r="BQ15" s="151" t="s">
        <v>132</v>
      </c>
      <c r="BR15" s="151" t="s">
        <v>132</v>
      </c>
      <c r="BS15" s="151" t="s">
        <v>132</v>
      </c>
      <c r="BT15" s="143" t="s">
        <v>132</v>
      </c>
      <c r="BU15" s="23" t="s">
        <v>132</v>
      </c>
      <c r="BV15" s="23" t="s">
        <v>132</v>
      </c>
      <c r="BW15" s="23" t="s">
        <v>132</v>
      </c>
      <c r="BX15" s="23" t="s">
        <v>132</v>
      </c>
      <c r="BY15" s="23" t="s">
        <v>132</v>
      </c>
    </row>
    <row r="16" spans="1:77">
      <c r="A16" s="22">
        <v>1983</v>
      </c>
      <c r="B16" s="24">
        <v>101404</v>
      </c>
      <c r="C16" s="24">
        <v>59226</v>
      </c>
      <c r="D16" s="24">
        <v>28105</v>
      </c>
      <c r="E16" s="144"/>
      <c r="F16" s="24">
        <v>3770</v>
      </c>
      <c r="G16" s="144">
        <f t="shared" si="0"/>
        <v>74053</v>
      </c>
      <c r="H16" s="142">
        <v>356</v>
      </c>
      <c r="I16" s="151">
        <v>563</v>
      </c>
      <c r="J16" s="151">
        <v>264</v>
      </c>
      <c r="K16" s="151" t="s">
        <v>132</v>
      </c>
      <c r="L16" s="143">
        <v>48</v>
      </c>
      <c r="M16" s="23">
        <v>139</v>
      </c>
      <c r="N16" s="23">
        <v>88</v>
      </c>
      <c r="O16" s="23">
        <v>53</v>
      </c>
      <c r="P16" s="23" t="s">
        <v>132</v>
      </c>
      <c r="Q16" s="23">
        <v>11</v>
      </c>
      <c r="R16" s="142">
        <v>937</v>
      </c>
      <c r="S16" s="151">
        <v>468</v>
      </c>
      <c r="T16" s="151">
        <v>202</v>
      </c>
      <c r="U16" s="151" t="s">
        <v>132</v>
      </c>
      <c r="V16" s="143">
        <v>321</v>
      </c>
      <c r="W16" s="23">
        <v>662</v>
      </c>
      <c r="X16" s="23">
        <v>887</v>
      </c>
      <c r="Y16" s="23">
        <v>356</v>
      </c>
      <c r="Z16" s="23" t="s">
        <v>132</v>
      </c>
      <c r="AA16" s="23">
        <v>-57</v>
      </c>
      <c r="AB16" s="145">
        <v>18700</v>
      </c>
      <c r="AC16" s="153">
        <v>9782</v>
      </c>
      <c r="AD16" s="153">
        <v>4845</v>
      </c>
      <c r="AE16" s="151" t="s">
        <v>132</v>
      </c>
      <c r="AF16" s="143">
        <v>398</v>
      </c>
      <c r="AG16" s="24">
        <v>44951</v>
      </c>
      <c r="AH16" s="24">
        <v>26959</v>
      </c>
      <c r="AI16" s="24">
        <v>12923</v>
      </c>
      <c r="AJ16" s="23" t="s">
        <v>132</v>
      </c>
      <c r="AK16" s="24">
        <v>2977</v>
      </c>
      <c r="AL16" s="145">
        <v>4515</v>
      </c>
      <c r="AM16" s="153">
        <v>1899</v>
      </c>
      <c r="AN16" s="151">
        <v>879</v>
      </c>
      <c r="AO16" s="151" t="s">
        <v>132</v>
      </c>
      <c r="AP16" s="143">
        <v>166</v>
      </c>
      <c r="AQ16" s="24">
        <v>1913</v>
      </c>
      <c r="AR16" s="24">
        <v>1110</v>
      </c>
      <c r="AS16" s="23">
        <v>511</v>
      </c>
      <c r="AT16" s="23" t="s">
        <v>132</v>
      </c>
      <c r="AU16" s="23">
        <v>156</v>
      </c>
      <c r="AV16" s="24">
        <v>13668</v>
      </c>
      <c r="AW16" s="24">
        <v>9215</v>
      </c>
      <c r="AX16" s="24">
        <v>4140</v>
      </c>
      <c r="AY16" s="23" t="s">
        <v>132</v>
      </c>
      <c r="AZ16" s="23">
        <v>-219</v>
      </c>
      <c r="BA16" s="24">
        <v>15424</v>
      </c>
      <c r="BB16" s="24">
        <v>8115</v>
      </c>
      <c r="BC16" s="24">
        <v>3867</v>
      </c>
      <c r="BD16" s="23" t="s">
        <v>132</v>
      </c>
      <c r="BE16" s="23">
        <v>94</v>
      </c>
      <c r="BF16" s="142">
        <v>60</v>
      </c>
      <c r="BG16" s="151">
        <v>88</v>
      </c>
      <c r="BH16" s="151">
        <v>42</v>
      </c>
      <c r="BI16" s="151" t="s">
        <v>132</v>
      </c>
      <c r="BJ16" s="143">
        <v>-41</v>
      </c>
      <c r="BK16" s="23">
        <v>79</v>
      </c>
      <c r="BL16" s="23">
        <v>52</v>
      </c>
      <c r="BM16" s="23">
        <v>23</v>
      </c>
      <c r="BN16" s="23" t="s">
        <v>132</v>
      </c>
      <c r="BO16" s="23">
        <v>-84</v>
      </c>
      <c r="BP16" s="142" t="s">
        <v>132</v>
      </c>
      <c r="BQ16" s="151" t="s">
        <v>132</v>
      </c>
      <c r="BR16" s="151" t="s">
        <v>132</v>
      </c>
      <c r="BS16" s="151" t="s">
        <v>132</v>
      </c>
      <c r="BT16" s="143" t="s">
        <v>132</v>
      </c>
      <c r="BU16" s="23" t="s">
        <v>132</v>
      </c>
      <c r="BV16" s="23" t="s">
        <v>132</v>
      </c>
      <c r="BW16" s="23" t="s">
        <v>132</v>
      </c>
      <c r="BX16" s="23" t="s">
        <v>132</v>
      </c>
      <c r="BY16" s="23" t="s">
        <v>132</v>
      </c>
    </row>
    <row r="17" spans="1:77">
      <c r="A17" s="22">
        <v>1984</v>
      </c>
      <c r="B17" s="24">
        <v>88592</v>
      </c>
      <c r="C17" s="24">
        <v>57770</v>
      </c>
      <c r="D17" s="24">
        <v>26020</v>
      </c>
      <c r="E17" s="144"/>
      <c r="F17" s="24">
        <v>5065</v>
      </c>
      <c r="G17" s="144">
        <f t="shared" si="0"/>
        <v>61907</v>
      </c>
      <c r="H17" s="142">
        <v>311</v>
      </c>
      <c r="I17" s="151">
        <v>360</v>
      </c>
      <c r="J17" s="151">
        <v>130</v>
      </c>
      <c r="K17" s="151" t="s">
        <v>132</v>
      </c>
      <c r="L17" s="143">
        <v>-81</v>
      </c>
      <c r="M17" s="23">
        <v>103</v>
      </c>
      <c r="N17" s="23">
        <v>136</v>
      </c>
      <c r="O17" s="23">
        <v>58</v>
      </c>
      <c r="P17" s="23" t="s">
        <v>132</v>
      </c>
      <c r="Q17" s="23">
        <v>-14</v>
      </c>
      <c r="R17" s="142">
        <v>939</v>
      </c>
      <c r="S17" s="151">
        <v>487</v>
      </c>
      <c r="T17" s="151">
        <v>239</v>
      </c>
      <c r="U17" s="151" t="s">
        <v>132</v>
      </c>
      <c r="V17" s="143">
        <v>112</v>
      </c>
      <c r="W17" s="23">
        <v>558</v>
      </c>
      <c r="X17" s="23">
        <v>886</v>
      </c>
      <c r="Y17" s="23">
        <v>425</v>
      </c>
      <c r="Z17" s="23" t="s">
        <v>132</v>
      </c>
      <c r="AA17" s="23">
        <v>13</v>
      </c>
      <c r="AB17" s="145">
        <v>15268</v>
      </c>
      <c r="AC17" s="153">
        <v>9412</v>
      </c>
      <c r="AD17" s="153">
        <v>4199</v>
      </c>
      <c r="AE17" s="151" t="s">
        <v>132</v>
      </c>
      <c r="AF17" s="110">
        <v>1868</v>
      </c>
      <c r="AG17" s="24">
        <v>40252</v>
      </c>
      <c r="AH17" s="24">
        <v>26080</v>
      </c>
      <c r="AI17" s="24">
        <v>11867</v>
      </c>
      <c r="AJ17" s="23" t="s">
        <v>132</v>
      </c>
      <c r="AK17" s="24">
        <v>1707</v>
      </c>
      <c r="AL17" s="145">
        <v>3958</v>
      </c>
      <c r="AM17" s="153">
        <v>2035</v>
      </c>
      <c r="AN17" s="153">
        <v>1018</v>
      </c>
      <c r="AO17" s="151" t="s">
        <v>132</v>
      </c>
      <c r="AP17" s="143">
        <v>362</v>
      </c>
      <c r="AQ17" s="24">
        <v>1861</v>
      </c>
      <c r="AR17" s="24">
        <v>1244</v>
      </c>
      <c r="AS17" s="23">
        <v>570</v>
      </c>
      <c r="AT17" s="23" t="s">
        <v>132</v>
      </c>
      <c r="AU17" s="23">
        <v>81</v>
      </c>
      <c r="AV17" s="24">
        <v>10749</v>
      </c>
      <c r="AW17" s="24">
        <v>8947</v>
      </c>
      <c r="AX17" s="24">
        <v>3907</v>
      </c>
      <c r="AY17" s="23" t="s">
        <v>132</v>
      </c>
      <c r="AZ17" s="23">
        <v>194</v>
      </c>
      <c r="BA17" s="24">
        <v>14470</v>
      </c>
      <c r="BB17" s="24">
        <v>8046</v>
      </c>
      <c r="BC17" s="24">
        <v>3547</v>
      </c>
      <c r="BD17" s="23" t="s">
        <v>132</v>
      </c>
      <c r="BE17" s="23">
        <v>723</v>
      </c>
      <c r="BF17" s="142">
        <v>58</v>
      </c>
      <c r="BG17" s="151">
        <v>81</v>
      </c>
      <c r="BH17" s="151">
        <v>38</v>
      </c>
      <c r="BI17" s="151" t="s">
        <v>132</v>
      </c>
      <c r="BJ17" s="143">
        <v>3</v>
      </c>
      <c r="BK17" s="23">
        <v>65</v>
      </c>
      <c r="BL17" s="23">
        <v>56</v>
      </c>
      <c r="BM17" s="23">
        <v>22</v>
      </c>
      <c r="BN17" s="23" t="s">
        <v>132</v>
      </c>
      <c r="BO17" s="23">
        <v>97</v>
      </c>
      <c r="BP17" s="142" t="s">
        <v>132</v>
      </c>
      <c r="BQ17" s="151" t="s">
        <v>132</v>
      </c>
      <c r="BR17" s="151" t="s">
        <v>132</v>
      </c>
      <c r="BS17" s="151" t="s">
        <v>132</v>
      </c>
      <c r="BT17" s="143" t="s">
        <v>132</v>
      </c>
      <c r="BU17" s="23" t="s">
        <v>132</v>
      </c>
      <c r="BV17" s="23" t="s">
        <v>132</v>
      </c>
      <c r="BW17" s="23" t="s">
        <v>132</v>
      </c>
      <c r="BX17" s="23" t="s">
        <v>132</v>
      </c>
      <c r="BY17" s="23" t="s">
        <v>132</v>
      </c>
    </row>
    <row r="18" spans="1:77">
      <c r="A18" s="22">
        <v>1985</v>
      </c>
      <c r="B18" s="24">
        <v>83925</v>
      </c>
      <c r="C18" s="24">
        <v>55202</v>
      </c>
      <c r="D18" s="24">
        <v>27068</v>
      </c>
      <c r="E18" s="144"/>
      <c r="F18" s="24">
        <v>3711</v>
      </c>
      <c r="G18" s="144">
        <f t="shared" si="0"/>
        <v>59502</v>
      </c>
      <c r="H18" s="142">
        <v>300</v>
      </c>
      <c r="I18" s="151">
        <v>512</v>
      </c>
      <c r="J18" s="151">
        <v>215</v>
      </c>
      <c r="K18" s="151" t="s">
        <v>132</v>
      </c>
      <c r="L18" s="143">
        <v>49</v>
      </c>
      <c r="M18" s="23">
        <v>116</v>
      </c>
      <c r="N18" s="23">
        <v>84</v>
      </c>
      <c r="O18" s="23">
        <v>41</v>
      </c>
      <c r="P18" s="23" t="s">
        <v>132</v>
      </c>
      <c r="Q18" s="23">
        <v>-18</v>
      </c>
      <c r="R18" s="145">
        <v>1049</v>
      </c>
      <c r="S18" s="151">
        <v>437</v>
      </c>
      <c r="T18" s="151">
        <v>222</v>
      </c>
      <c r="U18" s="151" t="s">
        <v>132</v>
      </c>
      <c r="V18" s="143">
        <v>159</v>
      </c>
      <c r="W18" s="23">
        <v>596</v>
      </c>
      <c r="X18" s="23">
        <v>801</v>
      </c>
      <c r="Y18" s="23">
        <v>410</v>
      </c>
      <c r="Z18" s="23" t="s">
        <v>132</v>
      </c>
      <c r="AA18" s="23">
        <v>-95</v>
      </c>
      <c r="AB18" s="145">
        <v>13568</v>
      </c>
      <c r="AC18" s="153">
        <v>8267</v>
      </c>
      <c r="AD18" s="153">
        <v>4217</v>
      </c>
      <c r="AE18" s="151" t="s">
        <v>132</v>
      </c>
      <c r="AF18" s="110">
        <v>2302</v>
      </c>
      <c r="AG18" s="24">
        <v>40442</v>
      </c>
      <c r="AH18" s="24">
        <v>24713</v>
      </c>
      <c r="AI18" s="24">
        <v>12337</v>
      </c>
      <c r="AJ18" s="23" t="s">
        <v>132</v>
      </c>
      <c r="AK18" s="23">
        <v>-78</v>
      </c>
      <c r="AL18" s="145">
        <v>3478</v>
      </c>
      <c r="AM18" s="153">
        <v>1681</v>
      </c>
      <c r="AN18" s="151">
        <v>935</v>
      </c>
      <c r="AO18" s="151" t="s">
        <v>132</v>
      </c>
      <c r="AP18" s="143">
        <v>-180</v>
      </c>
      <c r="AQ18" s="24">
        <v>2091</v>
      </c>
      <c r="AR18" s="24">
        <v>1201</v>
      </c>
      <c r="AS18" s="23">
        <v>550</v>
      </c>
      <c r="AT18" s="23" t="s">
        <v>132</v>
      </c>
      <c r="AU18" s="23">
        <v>304</v>
      </c>
      <c r="AV18" s="24">
        <v>9843</v>
      </c>
      <c r="AW18" s="24">
        <v>8560</v>
      </c>
      <c r="AX18" s="24">
        <v>4244</v>
      </c>
      <c r="AY18" s="23" t="s">
        <v>132</v>
      </c>
      <c r="AZ18" s="23">
        <v>589</v>
      </c>
      <c r="BA18" s="24">
        <v>12320</v>
      </c>
      <c r="BB18" s="24">
        <v>8836</v>
      </c>
      <c r="BC18" s="24">
        <v>3846</v>
      </c>
      <c r="BD18" s="23" t="s">
        <v>132</v>
      </c>
      <c r="BE18" s="23">
        <v>758</v>
      </c>
      <c r="BF18" s="142">
        <v>47</v>
      </c>
      <c r="BG18" s="151">
        <v>42</v>
      </c>
      <c r="BH18" s="151">
        <v>23</v>
      </c>
      <c r="BI18" s="151" t="s">
        <v>132</v>
      </c>
      <c r="BJ18" s="143">
        <v>19</v>
      </c>
      <c r="BK18" s="23">
        <v>75</v>
      </c>
      <c r="BL18" s="23">
        <v>68</v>
      </c>
      <c r="BM18" s="23">
        <v>28</v>
      </c>
      <c r="BN18" s="23" t="s">
        <v>132</v>
      </c>
      <c r="BO18" s="23">
        <v>-98</v>
      </c>
      <c r="BP18" s="142" t="s">
        <v>132</v>
      </c>
      <c r="BQ18" s="151" t="s">
        <v>132</v>
      </c>
      <c r="BR18" s="151" t="s">
        <v>132</v>
      </c>
      <c r="BS18" s="151" t="s">
        <v>132</v>
      </c>
      <c r="BT18" s="143" t="s">
        <v>132</v>
      </c>
      <c r="BU18" s="23" t="s">
        <v>132</v>
      </c>
      <c r="BV18" s="23" t="s">
        <v>132</v>
      </c>
      <c r="BW18" s="23" t="s">
        <v>132</v>
      </c>
      <c r="BX18" s="23" t="s">
        <v>132</v>
      </c>
      <c r="BY18" s="23" t="s">
        <v>132</v>
      </c>
    </row>
    <row r="19" spans="1:77">
      <c r="A19" s="22">
        <v>1986</v>
      </c>
      <c r="B19" s="24">
        <v>88657</v>
      </c>
      <c r="C19" s="24">
        <v>50595</v>
      </c>
      <c r="D19" s="24">
        <v>25801</v>
      </c>
      <c r="E19" s="144"/>
      <c r="F19" s="24">
        <v>22436</v>
      </c>
      <c r="G19" s="144">
        <f t="shared" si="0"/>
        <v>86299</v>
      </c>
      <c r="H19" s="142">
        <v>298</v>
      </c>
      <c r="I19" s="151">
        <v>439</v>
      </c>
      <c r="J19" s="151">
        <v>229</v>
      </c>
      <c r="K19" s="151" t="s">
        <v>132</v>
      </c>
      <c r="L19" s="143">
        <v>53</v>
      </c>
      <c r="M19" s="23">
        <v>129</v>
      </c>
      <c r="N19" s="23">
        <v>97</v>
      </c>
      <c r="O19" s="23">
        <v>51</v>
      </c>
      <c r="P19" s="23" t="s">
        <v>132</v>
      </c>
      <c r="Q19" s="23">
        <v>16</v>
      </c>
      <c r="R19" s="142">
        <v>974</v>
      </c>
      <c r="S19" s="151">
        <v>502</v>
      </c>
      <c r="T19" s="151">
        <v>230</v>
      </c>
      <c r="U19" s="151" t="s">
        <v>132</v>
      </c>
      <c r="V19" s="143">
        <v>-427</v>
      </c>
      <c r="W19" s="23">
        <v>625</v>
      </c>
      <c r="X19" s="23">
        <v>909</v>
      </c>
      <c r="Y19" s="23">
        <v>406</v>
      </c>
      <c r="Z19" s="23" t="s">
        <v>132</v>
      </c>
      <c r="AA19" s="23">
        <v>156</v>
      </c>
      <c r="AB19" s="145">
        <v>15944</v>
      </c>
      <c r="AC19" s="153">
        <v>7322</v>
      </c>
      <c r="AD19" s="153">
        <v>4056</v>
      </c>
      <c r="AE19" s="151" t="s">
        <v>132</v>
      </c>
      <c r="AF19" s="110">
        <v>5923</v>
      </c>
      <c r="AG19" s="24">
        <v>43158</v>
      </c>
      <c r="AH19" s="24">
        <v>22461</v>
      </c>
      <c r="AI19" s="24">
        <v>11660</v>
      </c>
      <c r="AJ19" s="23" t="s">
        <v>132</v>
      </c>
      <c r="AK19" s="24">
        <v>10417</v>
      </c>
      <c r="AL19" s="145">
        <v>3906</v>
      </c>
      <c r="AM19" s="153">
        <v>1716</v>
      </c>
      <c r="AN19" s="151">
        <v>852</v>
      </c>
      <c r="AO19" s="151" t="s">
        <v>132</v>
      </c>
      <c r="AP19" s="143">
        <v>7</v>
      </c>
      <c r="AQ19" s="24">
        <v>1918</v>
      </c>
      <c r="AR19" s="24">
        <v>1215</v>
      </c>
      <c r="AS19" s="23">
        <v>539</v>
      </c>
      <c r="AT19" s="23" t="s">
        <v>132</v>
      </c>
      <c r="AU19" s="23">
        <v>147</v>
      </c>
      <c r="AV19" s="24">
        <v>9211</v>
      </c>
      <c r="AW19" s="24">
        <v>7482</v>
      </c>
      <c r="AX19" s="24">
        <v>3823</v>
      </c>
      <c r="AY19" s="23" t="s">
        <v>132</v>
      </c>
      <c r="AZ19" s="24">
        <v>1387</v>
      </c>
      <c r="BA19" s="24">
        <v>12390</v>
      </c>
      <c r="BB19" s="24">
        <v>8289</v>
      </c>
      <c r="BC19" s="24">
        <v>3887</v>
      </c>
      <c r="BD19" s="23" t="s">
        <v>132</v>
      </c>
      <c r="BE19" s="24">
        <v>4751</v>
      </c>
      <c r="BF19" s="142">
        <v>43</v>
      </c>
      <c r="BG19" s="151">
        <v>62</v>
      </c>
      <c r="BH19" s="151">
        <v>35</v>
      </c>
      <c r="BI19" s="151" t="s">
        <v>132</v>
      </c>
      <c r="BJ19" s="143">
        <v>-19</v>
      </c>
      <c r="BK19" s="23">
        <v>61</v>
      </c>
      <c r="BL19" s="23">
        <v>101</v>
      </c>
      <c r="BM19" s="23">
        <v>33</v>
      </c>
      <c r="BN19" s="23" t="s">
        <v>132</v>
      </c>
      <c r="BO19" s="23">
        <v>25</v>
      </c>
      <c r="BP19" s="142" t="s">
        <v>132</v>
      </c>
      <c r="BQ19" s="151" t="s">
        <v>132</v>
      </c>
      <c r="BR19" s="151" t="s">
        <v>132</v>
      </c>
      <c r="BS19" s="151" t="s">
        <v>132</v>
      </c>
      <c r="BT19" s="143" t="s">
        <v>132</v>
      </c>
      <c r="BU19" s="23" t="s">
        <v>132</v>
      </c>
      <c r="BV19" s="23" t="s">
        <v>132</v>
      </c>
      <c r="BW19" s="23" t="s">
        <v>132</v>
      </c>
      <c r="BX19" s="23" t="s">
        <v>132</v>
      </c>
      <c r="BY19" s="23" t="s">
        <v>132</v>
      </c>
    </row>
    <row r="20" spans="1:77">
      <c r="A20" s="22">
        <v>1987</v>
      </c>
      <c r="B20" s="24">
        <v>130880</v>
      </c>
      <c r="C20" s="24">
        <v>47707</v>
      </c>
      <c r="D20" s="24">
        <v>16701</v>
      </c>
      <c r="E20" s="144"/>
      <c r="F20" s="24">
        <v>58691</v>
      </c>
      <c r="G20" s="144">
        <f t="shared" si="0"/>
        <v>158565</v>
      </c>
      <c r="H20" s="142">
        <v>355</v>
      </c>
      <c r="I20" s="151">
        <v>470</v>
      </c>
      <c r="J20" s="151">
        <v>152</v>
      </c>
      <c r="K20" s="151" t="s">
        <v>132</v>
      </c>
      <c r="L20" s="143">
        <v>233</v>
      </c>
      <c r="M20" s="23">
        <v>165</v>
      </c>
      <c r="N20" s="23">
        <v>60</v>
      </c>
      <c r="O20" s="23">
        <v>19</v>
      </c>
      <c r="P20" s="23" t="s">
        <v>132</v>
      </c>
      <c r="Q20" s="23">
        <v>66</v>
      </c>
      <c r="R20" s="145">
        <v>1170</v>
      </c>
      <c r="S20" s="151">
        <v>516</v>
      </c>
      <c r="T20" s="151">
        <v>167</v>
      </c>
      <c r="U20" s="151" t="s">
        <v>132</v>
      </c>
      <c r="V20" s="143">
        <v>257</v>
      </c>
      <c r="W20" s="23">
        <v>678</v>
      </c>
      <c r="X20" s="23">
        <v>878</v>
      </c>
      <c r="Y20" s="23">
        <v>287</v>
      </c>
      <c r="Z20" s="23" t="s">
        <v>132</v>
      </c>
      <c r="AA20" s="23">
        <v>67</v>
      </c>
      <c r="AB20" s="145">
        <v>25452</v>
      </c>
      <c r="AC20" s="153">
        <v>6392</v>
      </c>
      <c r="AD20" s="153">
        <v>1925</v>
      </c>
      <c r="AE20" s="151" t="s">
        <v>132</v>
      </c>
      <c r="AF20" s="110">
        <v>17957</v>
      </c>
      <c r="AG20" s="24">
        <v>70252</v>
      </c>
      <c r="AH20" s="24">
        <v>20999</v>
      </c>
      <c r="AI20" s="24">
        <v>6677</v>
      </c>
      <c r="AJ20" s="23" t="s">
        <v>132</v>
      </c>
      <c r="AK20" s="24">
        <v>32326</v>
      </c>
      <c r="AL20" s="145">
        <v>4078</v>
      </c>
      <c r="AM20" s="153">
        <v>1788</v>
      </c>
      <c r="AN20" s="151">
        <v>722</v>
      </c>
      <c r="AO20" s="151" t="s">
        <v>132</v>
      </c>
      <c r="AP20" s="143">
        <v>164</v>
      </c>
      <c r="AQ20" s="24">
        <v>2131</v>
      </c>
      <c r="AR20" s="23">
        <v>755</v>
      </c>
      <c r="AS20" s="23">
        <v>235</v>
      </c>
      <c r="AT20" s="23" t="s">
        <v>132</v>
      </c>
      <c r="AU20" s="23">
        <v>355</v>
      </c>
      <c r="AV20" s="24">
        <v>10637</v>
      </c>
      <c r="AW20" s="24">
        <v>7740</v>
      </c>
      <c r="AX20" s="24">
        <v>2803</v>
      </c>
      <c r="AY20" s="23" t="s">
        <v>132</v>
      </c>
      <c r="AZ20" s="24">
        <v>3832</v>
      </c>
      <c r="BA20" s="24">
        <v>15823</v>
      </c>
      <c r="BB20" s="24">
        <v>8020</v>
      </c>
      <c r="BC20" s="24">
        <v>3681</v>
      </c>
      <c r="BD20" s="23" t="s">
        <v>132</v>
      </c>
      <c r="BE20" s="24">
        <v>3409</v>
      </c>
      <c r="BF20" s="142">
        <v>70</v>
      </c>
      <c r="BG20" s="151">
        <v>31</v>
      </c>
      <c r="BH20" s="151">
        <v>12</v>
      </c>
      <c r="BI20" s="151" t="s">
        <v>132</v>
      </c>
      <c r="BJ20" s="143">
        <v>30</v>
      </c>
      <c r="BK20" s="23">
        <v>69</v>
      </c>
      <c r="BL20" s="23">
        <v>58</v>
      </c>
      <c r="BM20" s="23">
        <v>21</v>
      </c>
      <c r="BN20" s="23" t="s">
        <v>132</v>
      </c>
      <c r="BO20" s="23">
        <v>-5</v>
      </c>
      <c r="BP20" s="142" t="s">
        <v>132</v>
      </c>
      <c r="BQ20" s="151" t="s">
        <v>132</v>
      </c>
      <c r="BR20" s="151" t="s">
        <v>132</v>
      </c>
      <c r="BS20" s="151" t="s">
        <v>132</v>
      </c>
      <c r="BT20" s="143" t="s">
        <v>132</v>
      </c>
      <c r="BU20" s="23" t="s">
        <v>132</v>
      </c>
      <c r="BV20" s="23" t="s">
        <v>132</v>
      </c>
      <c r="BW20" s="23" t="s">
        <v>132</v>
      </c>
      <c r="BX20" s="23" t="s">
        <v>132</v>
      </c>
      <c r="BY20" s="23" t="s">
        <v>132</v>
      </c>
    </row>
    <row r="21" spans="1:77">
      <c r="A21" s="22">
        <v>1988</v>
      </c>
      <c r="B21" s="24">
        <v>152211</v>
      </c>
      <c r="C21" s="24">
        <v>40978</v>
      </c>
      <c r="D21" s="24">
        <v>14293</v>
      </c>
      <c r="E21" s="144"/>
      <c r="F21" s="24">
        <v>42177</v>
      </c>
      <c r="G21" s="144">
        <f t="shared" si="0"/>
        <v>167703</v>
      </c>
      <c r="H21" s="142">
        <v>434</v>
      </c>
      <c r="I21" s="151">
        <v>281</v>
      </c>
      <c r="J21" s="151">
        <v>92</v>
      </c>
      <c r="K21" s="151" t="s">
        <v>132</v>
      </c>
      <c r="L21" s="143">
        <v>190</v>
      </c>
      <c r="M21" s="23">
        <v>165</v>
      </c>
      <c r="N21" s="23">
        <v>36</v>
      </c>
      <c r="O21" s="23">
        <v>13</v>
      </c>
      <c r="P21" s="23" t="s">
        <v>132</v>
      </c>
      <c r="Q21" s="23">
        <v>9</v>
      </c>
      <c r="R21" s="145">
        <v>1212</v>
      </c>
      <c r="S21" s="151">
        <v>454</v>
      </c>
      <c r="T21" s="151">
        <v>148</v>
      </c>
      <c r="U21" s="151" t="s">
        <v>132</v>
      </c>
      <c r="V21" s="143">
        <v>336</v>
      </c>
      <c r="W21" s="23">
        <v>580</v>
      </c>
      <c r="X21" s="23">
        <v>857</v>
      </c>
      <c r="Y21" s="23">
        <v>278</v>
      </c>
      <c r="Z21" s="23" t="s">
        <v>132</v>
      </c>
      <c r="AA21" s="23">
        <v>175</v>
      </c>
      <c r="AB21" s="145">
        <v>24620</v>
      </c>
      <c r="AC21" s="153">
        <v>5252</v>
      </c>
      <c r="AD21" s="153">
        <v>1580</v>
      </c>
      <c r="AE21" s="151" t="s">
        <v>132</v>
      </c>
      <c r="AF21" s="110">
        <v>5325</v>
      </c>
      <c r="AG21" s="24">
        <v>85125</v>
      </c>
      <c r="AH21" s="24">
        <v>17878</v>
      </c>
      <c r="AI21" s="24">
        <v>5685</v>
      </c>
      <c r="AJ21" s="23" t="s">
        <v>132</v>
      </c>
      <c r="AK21" s="24">
        <v>24887</v>
      </c>
      <c r="AL21" s="145">
        <v>4836</v>
      </c>
      <c r="AM21" s="153">
        <v>1959</v>
      </c>
      <c r="AN21" s="151">
        <v>792</v>
      </c>
      <c r="AO21" s="151" t="s">
        <v>132</v>
      </c>
      <c r="AP21" s="143">
        <v>216</v>
      </c>
      <c r="AQ21" s="24">
        <v>1990</v>
      </c>
      <c r="AR21" s="24">
        <v>1045</v>
      </c>
      <c r="AS21" s="23">
        <v>327</v>
      </c>
      <c r="AT21" s="23" t="s">
        <v>132</v>
      </c>
      <c r="AU21" s="23">
        <v>270</v>
      </c>
      <c r="AV21" s="24">
        <v>12661</v>
      </c>
      <c r="AW21" s="24">
        <v>7009</v>
      </c>
      <c r="AX21" s="24">
        <v>2537</v>
      </c>
      <c r="AY21" s="23" t="s">
        <v>132</v>
      </c>
      <c r="AZ21" s="24">
        <v>4292</v>
      </c>
      <c r="BA21" s="24">
        <v>20455</v>
      </c>
      <c r="BB21" s="24">
        <v>6116</v>
      </c>
      <c r="BC21" s="24">
        <v>2808</v>
      </c>
      <c r="BD21" s="23" t="s">
        <v>132</v>
      </c>
      <c r="BE21" s="24">
        <v>6465</v>
      </c>
      <c r="BF21" s="142">
        <v>65</v>
      </c>
      <c r="BG21" s="151">
        <v>60</v>
      </c>
      <c r="BH21" s="151">
        <v>21</v>
      </c>
      <c r="BI21" s="151" t="s">
        <v>132</v>
      </c>
      <c r="BJ21" s="143">
        <v>1</v>
      </c>
      <c r="BK21" s="23">
        <v>68</v>
      </c>
      <c r="BL21" s="23">
        <v>31</v>
      </c>
      <c r="BM21" s="23">
        <v>12</v>
      </c>
      <c r="BN21" s="23" t="s">
        <v>132</v>
      </c>
      <c r="BO21" s="23">
        <v>11</v>
      </c>
      <c r="BP21" s="142" t="s">
        <v>132</v>
      </c>
      <c r="BQ21" s="151" t="s">
        <v>132</v>
      </c>
      <c r="BR21" s="151" t="s">
        <v>132</v>
      </c>
      <c r="BS21" s="151" t="s">
        <v>132</v>
      </c>
      <c r="BT21" s="143" t="s">
        <v>132</v>
      </c>
      <c r="BU21" s="23" t="s">
        <v>132</v>
      </c>
      <c r="BV21" s="23" t="s">
        <v>132</v>
      </c>
      <c r="BW21" s="23" t="s">
        <v>132</v>
      </c>
      <c r="BX21" s="23" t="s">
        <v>132</v>
      </c>
      <c r="BY21" s="23" t="s">
        <v>132</v>
      </c>
    </row>
    <row r="22" spans="1:77">
      <c r="A22" s="22">
        <v>1989</v>
      </c>
      <c r="B22" s="24">
        <v>177632</v>
      </c>
      <c r="C22" s="24">
        <v>40395</v>
      </c>
      <c r="D22" s="24">
        <v>14087</v>
      </c>
      <c r="E22" s="144"/>
      <c r="F22" s="24">
        <v>140748</v>
      </c>
      <c r="G22" s="144">
        <f t="shared" si="0"/>
        <v>292072</v>
      </c>
      <c r="H22" s="142">
        <v>431</v>
      </c>
      <c r="I22" s="151">
        <v>198</v>
      </c>
      <c r="J22" s="151">
        <v>64</v>
      </c>
      <c r="K22" s="151" t="s">
        <v>132</v>
      </c>
      <c r="L22" s="143">
        <v>375</v>
      </c>
      <c r="M22" s="23">
        <v>139</v>
      </c>
      <c r="N22" s="23">
        <v>65</v>
      </c>
      <c r="O22" s="23">
        <v>22</v>
      </c>
      <c r="P22" s="23" t="s">
        <v>132</v>
      </c>
      <c r="Q22" s="23">
        <v>55</v>
      </c>
      <c r="R22" s="145">
        <v>1452</v>
      </c>
      <c r="S22" s="151">
        <v>500</v>
      </c>
      <c r="T22" s="151">
        <v>162</v>
      </c>
      <c r="U22" s="151" t="s">
        <v>132</v>
      </c>
      <c r="V22" s="143">
        <v>887</v>
      </c>
      <c r="W22" s="23">
        <v>732</v>
      </c>
      <c r="X22" s="23">
        <v>870</v>
      </c>
      <c r="Y22" s="23">
        <v>282</v>
      </c>
      <c r="Z22" s="23" t="s">
        <v>132</v>
      </c>
      <c r="AA22" s="23">
        <v>759</v>
      </c>
      <c r="AB22" s="145">
        <v>29493</v>
      </c>
      <c r="AC22" s="153">
        <v>5455</v>
      </c>
      <c r="AD22" s="153">
        <v>1642</v>
      </c>
      <c r="AE22" s="151" t="s">
        <v>132</v>
      </c>
      <c r="AF22" s="110">
        <v>28021</v>
      </c>
      <c r="AG22" s="24">
        <v>98070</v>
      </c>
      <c r="AH22" s="24">
        <v>17465</v>
      </c>
      <c r="AI22" s="24">
        <v>5553</v>
      </c>
      <c r="AJ22" s="23" t="s">
        <v>132</v>
      </c>
      <c r="AK22" s="24">
        <v>95426</v>
      </c>
      <c r="AL22" s="145">
        <v>5294</v>
      </c>
      <c r="AM22" s="153">
        <v>2401</v>
      </c>
      <c r="AN22" s="151">
        <v>973</v>
      </c>
      <c r="AO22" s="151" t="s">
        <v>132</v>
      </c>
      <c r="AP22" s="143">
        <v>737</v>
      </c>
      <c r="AQ22" s="24">
        <v>2228</v>
      </c>
      <c r="AR22" s="23">
        <v>971</v>
      </c>
      <c r="AS22" s="23">
        <v>303</v>
      </c>
      <c r="AT22" s="23" t="s">
        <v>132</v>
      </c>
      <c r="AU22" s="23">
        <v>354</v>
      </c>
      <c r="AV22" s="24">
        <v>15024</v>
      </c>
      <c r="AW22" s="24">
        <v>6374</v>
      </c>
      <c r="AX22" s="24">
        <v>2308</v>
      </c>
      <c r="AY22" s="23" t="s">
        <v>132</v>
      </c>
      <c r="AZ22" s="24">
        <v>4077</v>
      </c>
      <c r="BA22" s="24">
        <v>24584</v>
      </c>
      <c r="BB22" s="24">
        <v>5944</v>
      </c>
      <c r="BC22" s="24">
        <v>2726</v>
      </c>
      <c r="BD22" s="23" t="s">
        <v>132</v>
      </c>
      <c r="BE22" s="24">
        <v>9971</v>
      </c>
      <c r="BF22" s="142">
        <v>84</v>
      </c>
      <c r="BG22" s="151">
        <v>41</v>
      </c>
      <c r="BH22" s="151">
        <v>15</v>
      </c>
      <c r="BI22" s="151" t="s">
        <v>132</v>
      </c>
      <c r="BJ22" s="143">
        <v>30</v>
      </c>
      <c r="BK22" s="23">
        <v>101</v>
      </c>
      <c r="BL22" s="23">
        <v>111</v>
      </c>
      <c r="BM22" s="23">
        <v>37</v>
      </c>
      <c r="BN22" s="23" t="s">
        <v>132</v>
      </c>
      <c r="BO22" s="23">
        <v>56</v>
      </c>
      <c r="BP22" s="142" t="s">
        <v>132</v>
      </c>
      <c r="BQ22" s="151" t="s">
        <v>132</v>
      </c>
      <c r="BR22" s="151" t="s">
        <v>132</v>
      </c>
      <c r="BS22" s="151" t="s">
        <v>132</v>
      </c>
      <c r="BT22" s="143" t="s">
        <v>132</v>
      </c>
      <c r="BU22" s="23" t="s">
        <v>132</v>
      </c>
      <c r="BV22" s="23" t="s">
        <v>132</v>
      </c>
      <c r="BW22" s="23" t="s">
        <v>132</v>
      </c>
      <c r="BX22" s="23" t="s">
        <v>132</v>
      </c>
      <c r="BY22" s="23" t="s">
        <v>132</v>
      </c>
    </row>
    <row r="23" spans="1:77">
      <c r="A23" s="22">
        <v>1990</v>
      </c>
      <c r="B23" s="24">
        <v>203357</v>
      </c>
      <c r="C23" s="24">
        <v>39760</v>
      </c>
      <c r="D23" s="24">
        <v>13926</v>
      </c>
      <c r="E23" s="144"/>
      <c r="F23" s="24">
        <v>28829</v>
      </c>
      <c r="G23" s="144">
        <f t="shared" si="0"/>
        <v>206352</v>
      </c>
      <c r="H23" s="142">
        <v>483</v>
      </c>
      <c r="I23" s="151">
        <v>200</v>
      </c>
      <c r="J23" s="151">
        <v>65</v>
      </c>
      <c r="K23" s="151" t="s">
        <v>132</v>
      </c>
      <c r="L23" s="143">
        <v>488</v>
      </c>
      <c r="M23" s="23">
        <v>181</v>
      </c>
      <c r="N23" s="23">
        <v>37</v>
      </c>
      <c r="O23" s="23">
        <v>14</v>
      </c>
      <c r="P23" s="23" t="s">
        <v>132</v>
      </c>
      <c r="Q23" s="23">
        <v>-11</v>
      </c>
      <c r="R23" s="145">
        <v>1454</v>
      </c>
      <c r="S23" s="151">
        <v>567</v>
      </c>
      <c r="T23" s="151">
        <v>185</v>
      </c>
      <c r="U23" s="151" t="s">
        <v>132</v>
      </c>
      <c r="V23" s="143">
        <v>370</v>
      </c>
      <c r="W23" s="23">
        <v>954</v>
      </c>
      <c r="X23" s="23">
        <v>876</v>
      </c>
      <c r="Y23" s="23">
        <v>286</v>
      </c>
      <c r="Z23" s="23" t="s">
        <v>132</v>
      </c>
      <c r="AA23" s="23">
        <v>-201</v>
      </c>
      <c r="AB23" s="145">
        <v>37763</v>
      </c>
      <c r="AC23" s="153">
        <v>5267</v>
      </c>
      <c r="AD23" s="153">
        <v>1584</v>
      </c>
      <c r="AE23" s="151" t="s">
        <v>132</v>
      </c>
      <c r="AF23" s="110">
        <v>-1007</v>
      </c>
      <c r="AG23" s="24">
        <v>108863</v>
      </c>
      <c r="AH23" s="24">
        <v>16732</v>
      </c>
      <c r="AI23" s="24">
        <v>5320</v>
      </c>
      <c r="AJ23" s="23" t="s">
        <v>132</v>
      </c>
      <c r="AK23" s="24">
        <v>20013</v>
      </c>
      <c r="AL23" s="145">
        <v>6766</v>
      </c>
      <c r="AM23" s="153">
        <v>2415</v>
      </c>
      <c r="AN23" s="151">
        <v>978</v>
      </c>
      <c r="AO23" s="151" t="s">
        <v>132</v>
      </c>
      <c r="AP23" s="143">
        <v>192</v>
      </c>
      <c r="AQ23" s="24">
        <v>2201</v>
      </c>
      <c r="AR23" s="23">
        <v>938</v>
      </c>
      <c r="AS23" s="23">
        <v>291</v>
      </c>
      <c r="AT23" s="23" t="s">
        <v>132</v>
      </c>
      <c r="AU23" s="23">
        <v>262</v>
      </c>
      <c r="AV23" s="24">
        <v>17992</v>
      </c>
      <c r="AW23" s="24">
        <v>6421</v>
      </c>
      <c r="AX23" s="24">
        <v>2326</v>
      </c>
      <c r="AY23" s="23" t="s">
        <v>132</v>
      </c>
      <c r="AZ23" s="24">
        <v>1603</v>
      </c>
      <c r="BA23" s="24">
        <v>26496</v>
      </c>
      <c r="BB23" s="24">
        <v>6148</v>
      </c>
      <c r="BC23" s="24">
        <v>2823</v>
      </c>
      <c r="BD23" s="23" t="s">
        <v>132</v>
      </c>
      <c r="BE23" s="24">
        <v>7074</v>
      </c>
      <c r="BF23" s="142">
        <v>116</v>
      </c>
      <c r="BG23" s="151">
        <v>42</v>
      </c>
      <c r="BH23" s="151">
        <v>15</v>
      </c>
      <c r="BI23" s="151" t="s">
        <v>132</v>
      </c>
      <c r="BJ23" s="143">
        <v>-22</v>
      </c>
      <c r="BK23" s="23">
        <v>88</v>
      </c>
      <c r="BL23" s="23">
        <v>117</v>
      </c>
      <c r="BM23" s="23">
        <v>39</v>
      </c>
      <c r="BN23" s="23" t="s">
        <v>132</v>
      </c>
      <c r="BO23" s="23">
        <v>68</v>
      </c>
      <c r="BP23" s="142" t="s">
        <v>132</v>
      </c>
      <c r="BQ23" s="151" t="s">
        <v>132</v>
      </c>
      <c r="BR23" s="151" t="s">
        <v>132</v>
      </c>
      <c r="BS23" s="151" t="s">
        <v>132</v>
      </c>
      <c r="BT23" s="143" t="s">
        <v>132</v>
      </c>
      <c r="BU23" s="23" t="s">
        <v>132</v>
      </c>
      <c r="BV23" s="23" t="s">
        <v>132</v>
      </c>
      <c r="BW23" s="23" t="s">
        <v>132</v>
      </c>
      <c r="BX23" s="23" t="s">
        <v>132</v>
      </c>
      <c r="BY23" s="23" t="s">
        <v>132</v>
      </c>
    </row>
    <row r="24" spans="1:77">
      <c r="A24" s="22">
        <v>1991</v>
      </c>
      <c r="B24" s="24">
        <v>221382</v>
      </c>
      <c r="C24" s="24">
        <v>43692</v>
      </c>
      <c r="D24" s="24">
        <v>15208</v>
      </c>
      <c r="E24" s="144"/>
      <c r="F24" s="24">
        <v>-52853</v>
      </c>
      <c r="G24" s="144">
        <f t="shared" si="0"/>
        <v>140045</v>
      </c>
      <c r="H24" s="142">
        <v>614</v>
      </c>
      <c r="I24" s="151">
        <v>229</v>
      </c>
      <c r="J24" s="151">
        <v>76</v>
      </c>
      <c r="K24" s="151" t="s">
        <v>132</v>
      </c>
      <c r="L24" s="143">
        <v>482</v>
      </c>
      <c r="M24" s="23">
        <v>149</v>
      </c>
      <c r="N24" s="23">
        <v>85</v>
      </c>
      <c r="O24" s="23">
        <v>27</v>
      </c>
      <c r="P24" s="23" t="s">
        <v>132</v>
      </c>
      <c r="Q24" s="23">
        <v>-10</v>
      </c>
      <c r="R24" s="145">
        <v>1542</v>
      </c>
      <c r="S24" s="151">
        <v>823</v>
      </c>
      <c r="T24" s="151">
        <v>268</v>
      </c>
      <c r="U24" s="151" t="s">
        <v>132</v>
      </c>
      <c r="V24" s="143">
        <v>-736</v>
      </c>
      <c r="W24" s="23">
        <v>738</v>
      </c>
      <c r="X24" s="23">
        <v>885</v>
      </c>
      <c r="Y24" s="23">
        <v>289</v>
      </c>
      <c r="Z24" s="23" t="s">
        <v>132</v>
      </c>
      <c r="AA24" s="23">
        <v>-184</v>
      </c>
      <c r="AB24" s="145">
        <v>45791</v>
      </c>
      <c r="AC24" s="153">
        <v>6130</v>
      </c>
      <c r="AD24" s="153">
        <v>1846</v>
      </c>
      <c r="AE24" s="151" t="s">
        <v>132</v>
      </c>
      <c r="AF24" s="110">
        <v>-8655</v>
      </c>
      <c r="AG24" s="24">
        <v>115213</v>
      </c>
      <c r="AH24" s="24">
        <v>18561</v>
      </c>
      <c r="AI24" s="24">
        <v>5901</v>
      </c>
      <c r="AJ24" s="23" t="s">
        <v>132</v>
      </c>
      <c r="AK24" s="24">
        <v>-35721</v>
      </c>
      <c r="AL24" s="145">
        <v>6342</v>
      </c>
      <c r="AM24" s="153">
        <v>2236</v>
      </c>
      <c r="AN24" s="151">
        <v>906</v>
      </c>
      <c r="AO24" s="151" t="s">
        <v>132</v>
      </c>
      <c r="AP24" s="143">
        <v>51</v>
      </c>
      <c r="AQ24" s="24">
        <v>2284</v>
      </c>
      <c r="AR24" s="23">
        <v>818</v>
      </c>
      <c r="AS24" s="23">
        <v>256</v>
      </c>
      <c r="AT24" s="23" t="s">
        <v>132</v>
      </c>
      <c r="AU24" s="23">
        <v>-64</v>
      </c>
      <c r="AV24" s="24">
        <v>17903</v>
      </c>
      <c r="AW24" s="24">
        <v>7561</v>
      </c>
      <c r="AX24" s="24">
        <v>2737</v>
      </c>
      <c r="AY24" s="23" t="s">
        <v>132</v>
      </c>
      <c r="AZ24" s="24">
        <v>-4754</v>
      </c>
      <c r="BA24" s="24">
        <v>30642</v>
      </c>
      <c r="BB24" s="24">
        <v>6218</v>
      </c>
      <c r="BC24" s="24">
        <v>2853</v>
      </c>
      <c r="BD24" s="23" t="s">
        <v>132</v>
      </c>
      <c r="BE24" s="24">
        <v>-3294</v>
      </c>
      <c r="BF24" s="142">
        <v>64</v>
      </c>
      <c r="BG24" s="151">
        <v>80</v>
      </c>
      <c r="BH24" s="151">
        <v>26</v>
      </c>
      <c r="BI24" s="151" t="s">
        <v>132</v>
      </c>
      <c r="BJ24" s="143">
        <v>11</v>
      </c>
      <c r="BK24" s="23">
        <v>100</v>
      </c>
      <c r="BL24" s="23">
        <v>66</v>
      </c>
      <c r="BM24" s="23">
        <v>23</v>
      </c>
      <c r="BN24" s="23" t="s">
        <v>132</v>
      </c>
      <c r="BO24" s="23">
        <v>21</v>
      </c>
      <c r="BP24" s="142" t="s">
        <v>132</v>
      </c>
      <c r="BQ24" s="151" t="s">
        <v>132</v>
      </c>
      <c r="BR24" s="151" t="s">
        <v>132</v>
      </c>
      <c r="BS24" s="151" t="s">
        <v>132</v>
      </c>
      <c r="BT24" s="143" t="s">
        <v>132</v>
      </c>
      <c r="BU24" s="23" t="s">
        <v>132</v>
      </c>
      <c r="BV24" s="23" t="s">
        <v>132</v>
      </c>
      <c r="BW24" s="23" t="s">
        <v>132</v>
      </c>
      <c r="BX24" s="23" t="s">
        <v>132</v>
      </c>
      <c r="BY24" s="23" t="s">
        <v>132</v>
      </c>
    </row>
    <row r="25" spans="1:77">
      <c r="A25" s="22">
        <v>1992</v>
      </c>
      <c r="B25" s="24">
        <v>244281</v>
      </c>
      <c r="C25" s="24">
        <v>45633</v>
      </c>
      <c r="D25" s="24">
        <v>15899</v>
      </c>
      <c r="E25" s="24">
        <v>19741</v>
      </c>
      <c r="F25" s="24">
        <v>-42919</v>
      </c>
      <c r="G25" s="144">
        <f t="shared" si="0"/>
        <v>151887</v>
      </c>
      <c r="H25" s="142">
        <v>704</v>
      </c>
      <c r="I25" s="151">
        <v>296</v>
      </c>
      <c r="J25" s="151">
        <v>95</v>
      </c>
      <c r="K25" s="151">
        <v>59</v>
      </c>
      <c r="L25" s="143">
        <v>366</v>
      </c>
      <c r="M25" s="23">
        <v>165</v>
      </c>
      <c r="N25" s="23">
        <v>89</v>
      </c>
      <c r="O25" s="23">
        <v>27</v>
      </c>
      <c r="P25" s="23">
        <v>17</v>
      </c>
      <c r="Q25" s="23">
        <v>6</v>
      </c>
      <c r="R25" s="145">
        <v>1927</v>
      </c>
      <c r="S25" s="151">
        <v>946</v>
      </c>
      <c r="T25" s="151">
        <v>307</v>
      </c>
      <c r="U25" s="151">
        <v>199</v>
      </c>
      <c r="V25" s="143">
        <v>-178</v>
      </c>
      <c r="W25" s="23">
        <v>804</v>
      </c>
      <c r="X25" s="23">
        <v>915</v>
      </c>
      <c r="Y25" s="23">
        <v>299</v>
      </c>
      <c r="Z25" s="23">
        <v>155</v>
      </c>
      <c r="AA25" s="23">
        <v>-8</v>
      </c>
      <c r="AB25" s="145">
        <v>51600</v>
      </c>
      <c r="AC25" s="153">
        <v>6211</v>
      </c>
      <c r="AD25" s="153">
        <v>1869</v>
      </c>
      <c r="AE25" s="153">
        <v>3527</v>
      </c>
      <c r="AF25" s="110">
        <v>-16989</v>
      </c>
      <c r="AG25" s="24">
        <v>129706</v>
      </c>
      <c r="AH25" s="24">
        <v>19462</v>
      </c>
      <c r="AI25" s="24">
        <v>6189</v>
      </c>
      <c r="AJ25" s="24">
        <v>9165</v>
      </c>
      <c r="AK25" s="24">
        <v>-21707</v>
      </c>
      <c r="AL25" s="145">
        <v>4792</v>
      </c>
      <c r="AM25" s="153">
        <v>1873</v>
      </c>
      <c r="AN25" s="151">
        <v>758</v>
      </c>
      <c r="AO25" s="151">
        <v>535</v>
      </c>
      <c r="AP25" s="143">
        <v>-609</v>
      </c>
      <c r="AQ25" s="24">
        <v>2538</v>
      </c>
      <c r="AR25" s="23">
        <v>906</v>
      </c>
      <c r="AS25" s="23">
        <v>282</v>
      </c>
      <c r="AT25" s="23">
        <v>401</v>
      </c>
      <c r="AU25" s="23">
        <v>-358</v>
      </c>
      <c r="AV25" s="24">
        <v>17001</v>
      </c>
      <c r="AW25" s="24">
        <v>7888</v>
      </c>
      <c r="AX25" s="24">
        <v>2855</v>
      </c>
      <c r="AY25" s="24">
        <v>2462</v>
      </c>
      <c r="AZ25" s="24">
        <v>-2069</v>
      </c>
      <c r="BA25" s="24">
        <v>34808</v>
      </c>
      <c r="BB25" s="24">
        <v>6927</v>
      </c>
      <c r="BC25" s="24">
        <v>3179</v>
      </c>
      <c r="BD25" s="24">
        <v>3181</v>
      </c>
      <c r="BE25" s="24">
        <v>-1338</v>
      </c>
      <c r="BF25" s="142">
        <v>118</v>
      </c>
      <c r="BG25" s="151">
        <v>74</v>
      </c>
      <c r="BH25" s="151">
        <v>25</v>
      </c>
      <c r="BI25" s="151">
        <v>20</v>
      </c>
      <c r="BJ25" s="143">
        <v>7</v>
      </c>
      <c r="BK25" s="23" t="s">
        <v>132</v>
      </c>
      <c r="BL25" s="23" t="s">
        <v>132</v>
      </c>
      <c r="BM25" s="23" t="s">
        <v>132</v>
      </c>
      <c r="BN25" s="23" t="s">
        <v>132</v>
      </c>
      <c r="BO25" s="23" t="s">
        <v>132</v>
      </c>
      <c r="BP25" s="142">
        <v>108</v>
      </c>
      <c r="BQ25" s="151">
        <v>34</v>
      </c>
      <c r="BR25" s="151">
        <v>12</v>
      </c>
      <c r="BS25" s="151">
        <v>16</v>
      </c>
      <c r="BT25" s="143">
        <v>-36</v>
      </c>
      <c r="BU25" s="23">
        <v>10</v>
      </c>
      <c r="BV25" s="23">
        <v>12</v>
      </c>
      <c r="BW25" s="23">
        <v>2</v>
      </c>
      <c r="BX25" s="23">
        <v>4</v>
      </c>
      <c r="BY25" s="23">
        <v>-6</v>
      </c>
    </row>
    <row r="26" spans="1:77">
      <c r="A26" s="22">
        <v>1993</v>
      </c>
      <c r="B26" s="24">
        <v>266890</v>
      </c>
      <c r="C26" s="24">
        <v>43993</v>
      </c>
      <c r="D26" s="24">
        <v>15279</v>
      </c>
      <c r="E26" s="24">
        <v>19744</v>
      </c>
      <c r="F26" s="24">
        <v>-71185</v>
      </c>
      <c r="G26" s="144">
        <f t="shared" si="0"/>
        <v>147247</v>
      </c>
      <c r="H26" s="142">
        <v>806</v>
      </c>
      <c r="I26" s="151">
        <v>258</v>
      </c>
      <c r="J26" s="151">
        <v>85</v>
      </c>
      <c r="K26" s="151">
        <v>58</v>
      </c>
      <c r="L26" s="110">
        <v>1307</v>
      </c>
      <c r="M26" s="23">
        <v>161</v>
      </c>
      <c r="N26" s="23">
        <v>67</v>
      </c>
      <c r="O26" s="23">
        <v>24</v>
      </c>
      <c r="P26" s="23">
        <v>17</v>
      </c>
      <c r="Q26" s="23">
        <v>-7</v>
      </c>
      <c r="R26" s="145">
        <v>2599</v>
      </c>
      <c r="S26" s="151">
        <v>784</v>
      </c>
      <c r="T26" s="151">
        <v>243</v>
      </c>
      <c r="U26" s="151">
        <v>199</v>
      </c>
      <c r="V26" s="143">
        <v>-279</v>
      </c>
      <c r="W26" s="23">
        <v>748</v>
      </c>
      <c r="X26" s="23">
        <v>914</v>
      </c>
      <c r="Y26" s="23">
        <v>275</v>
      </c>
      <c r="Z26" s="23">
        <v>154</v>
      </c>
      <c r="AA26" s="23">
        <v>-249</v>
      </c>
      <c r="AB26" s="145">
        <v>48357</v>
      </c>
      <c r="AC26" s="153">
        <v>5930</v>
      </c>
      <c r="AD26" s="153">
        <v>1804</v>
      </c>
      <c r="AE26" s="153">
        <v>3527</v>
      </c>
      <c r="AF26" s="110">
        <v>-8823</v>
      </c>
      <c r="AG26" s="24">
        <v>145962</v>
      </c>
      <c r="AH26" s="24">
        <v>18635</v>
      </c>
      <c r="AI26" s="24">
        <v>6250</v>
      </c>
      <c r="AJ26" s="24">
        <v>9172</v>
      </c>
      <c r="AK26" s="24">
        <v>-54436</v>
      </c>
      <c r="AL26" s="145">
        <v>5419</v>
      </c>
      <c r="AM26" s="153">
        <v>2195</v>
      </c>
      <c r="AN26" s="151">
        <v>799</v>
      </c>
      <c r="AO26" s="151">
        <v>532</v>
      </c>
      <c r="AP26" s="143">
        <v>-467</v>
      </c>
      <c r="AQ26" s="24">
        <v>2563</v>
      </c>
      <c r="AR26" s="23">
        <v>947</v>
      </c>
      <c r="AS26" s="23">
        <v>286</v>
      </c>
      <c r="AT26" s="23">
        <v>402</v>
      </c>
      <c r="AU26" s="23">
        <v>-352</v>
      </c>
      <c r="AV26" s="24">
        <v>18975</v>
      </c>
      <c r="AW26" s="24">
        <v>7379</v>
      </c>
      <c r="AX26" s="24">
        <v>2561</v>
      </c>
      <c r="AY26" s="24">
        <v>2463</v>
      </c>
      <c r="AZ26" s="24">
        <v>-3651</v>
      </c>
      <c r="BA26" s="24">
        <v>41014</v>
      </c>
      <c r="BB26" s="24">
        <v>6740</v>
      </c>
      <c r="BC26" s="24">
        <v>2916</v>
      </c>
      <c r="BD26" s="24">
        <v>3181</v>
      </c>
      <c r="BE26" s="24">
        <v>-4140</v>
      </c>
      <c r="BF26" s="142">
        <v>128</v>
      </c>
      <c r="BG26" s="151">
        <v>64</v>
      </c>
      <c r="BH26" s="151">
        <v>18</v>
      </c>
      <c r="BI26" s="151">
        <v>19</v>
      </c>
      <c r="BJ26" s="143">
        <v>-23</v>
      </c>
      <c r="BK26" s="23" t="s">
        <v>132</v>
      </c>
      <c r="BL26" s="23" t="s">
        <v>132</v>
      </c>
      <c r="BM26" s="23" t="s">
        <v>132</v>
      </c>
      <c r="BN26" s="23" t="s">
        <v>132</v>
      </c>
      <c r="BO26" s="23" t="s">
        <v>132</v>
      </c>
      <c r="BP26" s="142">
        <v>121</v>
      </c>
      <c r="BQ26" s="151">
        <v>58</v>
      </c>
      <c r="BR26" s="151">
        <v>15</v>
      </c>
      <c r="BS26" s="151">
        <v>16</v>
      </c>
      <c r="BT26" s="143">
        <v>-56</v>
      </c>
      <c r="BU26" s="23">
        <v>37</v>
      </c>
      <c r="BV26" s="23">
        <v>22</v>
      </c>
      <c r="BW26" s="23">
        <v>3</v>
      </c>
      <c r="BX26" s="23">
        <v>4</v>
      </c>
      <c r="BY26" s="23">
        <v>-9</v>
      </c>
    </row>
    <row r="27" spans="1:77">
      <c r="A27" s="22">
        <v>1994</v>
      </c>
      <c r="B27" s="24">
        <v>235360</v>
      </c>
      <c r="C27" s="24">
        <v>49456</v>
      </c>
      <c r="D27" s="24">
        <v>16358</v>
      </c>
      <c r="E27" s="24">
        <v>19746</v>
      </c>
      <c r="F27" s="24">
        <v>-22196</v>
      </c>
      <c r="G27" s="144">
        <f t="shared" si="0"/>
        <v>160320</v>
      </c>
      <c r="H27" s="142">
        <v>704</v>
      </c>
      <c r="I27" s="151">
        <v>237</v>
      </c>
      <c r="J27" s="151">
        <v>83</v>
      </c>
      <c r="K27" s="151">
        <v>59</v>
      </c>
      <c r="L27" s="110">
        <v>-1687</v>
      </c>
      <c r="M27" s="23">
        <v>139</v>
      </c>
      <c r="N27" s="23">
        <v>66</v>
      </c>
      <c r="O27" s="23">
        <v>39</v>
      </c>
      <c r="P27" s="23">
        <v>17</v>
      </c>
      <c r="Q27" s="23">
        <v>34</v>
      </c>
      <c r="R27" s="145">
        <v>3084</v>
      </c>
      <c r="S27" s="151">
        <v>680</v>
      </c>
      <c r="T27" s="151">
        <v>327</v>
      </c>
      <c r="U27" s="151">
        <v>200</v>
      </c>
      <c r="V27" s="143">
        <v>-235</v>
      </c>
      <c r="W27" s="23">
        <v>589</v>
      </c>
      <c r="X27" s="23">
        <v>550</v>
      </c>
      <c r="Y27" s="23">
        <v>232</v>
      </c>
      <c r="Z27" s="23">
        <v>154</v>
      </c>
      <c r="AA27" s="23">
        <v>-16</v>
      </c>
      <c r="AB27" s="145">
        <v>35964</v>
      </c>
      <c r="AC27" s="153">
        <v>6864</v>
      </c>
      <c r="AD27" s="153">
        <v>2191</v>
      </c>
      <c r="AE27" s="153">
        <v>3529</v>
      </c>
      <c r="AF27" s="110">
        <v>-2826</v>
      </c>
      <c r="AG27" s="24">
        <v>120181</v>
      </c>
      <c r="AH27" s="24">
        <v>25821</v>
      </c>
      <c r="AI27" s="24">
        <v>7532</v>
      </c>
      <c r="AJ27" s="24">
        <v>9164</v>
      </c>
      <c r="AK27" s="24">
        <v>-11997</v>
      </c>
      <c r="AL27" s="145">
        <v>4525</v>
      </c>
      <c r="AM27" s="153">
        <v>1631</v>
      </c>
      <c r="AN27" s="151">
        <v>651</v>
      </c>
      <c r="AO27" s="151">
        <v>533</v>
      </c>
      <c r="AP27" s="143">
        <v>-394</v>
      </c>
      <c r="AQ27" s="24">
        <v>2283</v>
      </c>
      <c r="AR27" s="23">
        <v>897</v>
      </c>
      <c r="AS27" s="23">
        <v>214</v>
      </c>
      <c r="AT27" s="23">
        <v>403</v>
      </c>
      <c r="AU27" s="23">
        <v>-374</v>
      </c>
      <c r="AV27" s="24">
        <v>18207</v>
      </c>
      <c r="AW27" s="24">
        <v>6419</v>
      </c>
      <c r="AX27" s="24">
        <v>2304</v>
      </c>
      <c r="AY27" s="24">
        <v>2464</v>
      </c>
      <c r="AZ27" s="24">
        <v>-2725</v>
      </c>
      <c r="BA27" s="24">
        <v>49432</v>
      </c>
      <c r="BB27" s="24">
        <v>6241</v>
      </c>
      <c r="BC27" s="24">
        <v>2748</v>
      </c>
      <c r="BD27" s="24">
        <v>3182</v>
      </c>
      <c r="BE27" s="24">
        <v>-1944</v>
      </c>
      <c r="BF27" s="142">
        <v>108</v>
      </c>
      <c r="BG27" s="151">
        <v>18</v>
      </c>
      <c r="BH27" s="151">
        <v>15</v>
      </c>
      <c r="BI27" s="151">
        <v>21</v>
      </c>
      <c r="BJ27" s="143">
        <v>-12</v>
      </c>
      <c r="BK27" s="23" t="s">
        <v>132</v>
      </c>
      <c r="BL27" s="23" t="s">
        <v>132</v>
      </c>
      <c r="BM27" s="23" t="s">
        <v>132</v>
      </c>
      <c r="BN27" s="23" t="s">
        <v>132</v>
      </c>
      <c r="BO27" s="23" t="s">
        <v>132</v>
      </c>
      <c r="BP27" s="142">
        <v>119</v>
      </c>
      <c r="BQ27" s="151">
        <v>27</v>
      </c>
      <c r="BR27" s="151">
        <v>19</v>
      </c>
      <c r="BS27" s="151">
        <v>16</v>
      </c>
      <c r="BT27" s="143">
        <v>-16</v>
      </c>
      <c r="BU27" s="23">
        <v>25</v>
      </c>
      <c r="BV27" s="23">
        <v>5</v>
      </c>
      <c r="BW27" s="23">
        <v>3</v>
      </c>
      <c r="BX27" s="23">
        <v>4</v>
      </c>
      <c r="BY27" s="23">
        <v>-4</v>
      </c>
    </row>
    <row r="28" spans="1:77">
      <c r="A28" s="22">
        <v>1995</v>
      </c>
      <c r="B28" s="24">
        <v>220738</v>
      </c>
      <c r="C28" s="24">
        <v>52069</v>
      </c>
      <c r="D28" s="24">
        <v>18388</v>
      </c>
      <c r="E28" s="24">
        <v>19745</v>
      </c>
      <c r="F28" s="24">
        <v>-14152</v>
      </c>
      <c r="G28" s="144">
        <f t="shared" si="0"/>
        <v>153160</v>
      </c>
      <c r="H28" s="142">
        <v>615</v>
      </c>
      <c r="I28" s="151">
        <v>297</v>
      </c>
      <c r="J28" s="151">
        <v>106</v>
      </c>
      <c r="K28" s="151">
        <v>60</v>
      </c>
      <c r="L28" s="143">
        <v>-802</v>
      </c>
      <c r="M28" s="23">
        <v>200</v>
      </c>
      <c r="N28" s="23">
        <v>101</v>
      </c>
      <c r="O28" s="23">
        <v>41</v>
      </c>
      <c r="P28" s="23">
        <v>17</v>
      </c>
      <c r="Q28" s="23">
        <v>55</v>
      </c>
      <c r="R28" s="145">
        <v>3726</v>
      </c>
      <c r="S28" s="153">
        <v>1084</v>
      </c>
      <c r="T28" s="151">
        <v>240</v>
      </c>
      <c r="U28" s="151">
        <v>197</v>
      </c>
      <c r="V28" s="143">
        <v>-376</v>
      </c>
      <c r="W28" s="23">
        <v>676</v>
      </c>
      <c r="X28" s="23">
        <v>583</v>
      </c>
      <c r="Y28" s="23">
        <v>181</v>
      </c>
      <c r="Z28" s="23">
        <v>155</v>
      </c>
      <c r="AA28" s="23">
        <v>-233</v>
      </c>
      <c r="AB28" s="145">
        <v>26768</v>
      </c>
      <c r="AC28" s="153">
        <v>8673</v>
      </c>
      <c r="AD28" s="153">
        <v>2490</v>
      </c>
      <c r="AE28" s="153">
        <v>3529</v>
      </c>
      <c r="AF28" s="110">
        <v>1855</v>
      </c>
      <c r="AG28" s="24">
        <v>119730</v>
      </c>
      <c r="AH28" s="24">
        <v>25768</v>
      </c>
      <c r="AI28" s="24">
        <v>8854</v>
      </c>
      <c r="AJ28" s="24">
        <v>9167</v>
      </c>
      <c r="AK28" s="24">
        <v>-16869</v>
      </c>
      <c r="AL28" s="145">
        <v>3811</v>
      </c>
      <c r="AM28" s="153">
        <v>2029</v>
      </c>
      <c r="AN28" s="151">
        <v>830</v>
      </c>
      <c r="AO28" s="151">
        <v>534</v>
      </c>
      <c r="AP28" s="143">
        <v>-84</v>
      </c>
      <c r="AQ28" s="24">
        <v>2191</v>
      </c>
      <c r="AR28" s="23">
        <v>883</v>
      </c>
      <c r="AS28" s="23">
        <v>342</v>
      </c>
      <c r="AT28" s="23">
        <v>401</v>
      </c>
      <c r="AU28" s="23">
        <v>77</v>
      </c>
      <c r="AV28" s="24">
        <v>16515</v>
      </c>
      <c r="AW28" s="24">
        <v>6842</v>
      </c>
      <c r="AX28" s="24">
        <v>2501</v>
      </c>
      <c r="AY28" s="24">
        <v>2462</v>
      </c>
      <c r="AZ28" s="23">
        <v>-321</v>
      </c>
      <c r="BA28" s="24">
        <v>46260</v>
      </c>
      <c r="BB28" s="24">
        <v>5746</v>
      </c>
      <c r="BC28" s="24">
        <v>2756</v>
      </c>
      <c r="BD28" s="24">
        <v>3181</v>
      </c>
      <c r="BE28" s="24">
        <v>2555</v>
      </c>
      <c r="BF28" s="142">
        <v>100</v>
      </c>
      <c r="BG28" s="151">
        <v>19</v>
      </c>
      <c r="BH28" s="151">
        <v>13</v>
      </c>
      <c r="BI28" s="151">
        <v>21</v>
      </c>
      <c r="BJ28" s="143">
        <v>16</v>
      </c>
      <c r="BK28" s="23" t="s">
        <v>132</v>
      </c>
      <c r="BL28" s="23" t="s">
        <v>132</v>
      </c>
      <c r="BM28" s="23" t="s">
        <v>132</v>
      </c>
      <c r="BN28" s="23" t="s">
        <v>132</v>
      </c>
      <c r="BO28" s="23" t="s">
        <v>132</v>
      </c>
      <c r="BP28" s="142">
        <v>127</v>
      </c>
      <c r="BQ28" s="151">
        <v>42</v>
      </c>
      <c r="BR28" s="151">
        <v>28</v>
      </c>
      <c r="BS28" s="151">
        <v>17</v>
      </c>
      <c r="BT28" s="143">
        <v>-21</v>
      </c>
      <c r="BU28" s="23">
        <v>19</v>
      </c>
      <c r="BV28" s="23">
        <v>2</v>
      </c>
      <c r="BW28" s="23">
        <v>6</v>
      </c>
      <c r="BX28" s="23">
        <v>4</v>
      </c>
      <c r="BY28" s="23">
        <v>-4</v>
      </c>
    </row>
    <row r="29" spans="1:77">
      <c r="A29" s="22">
        <v>1996</v>
      </c>
      <c r="B29" s="24">
        <v>217478</v>
      </c>
      <c r="C29" s="24">
        <v>48396</v>
      </c>
      <c r="D29" s="24">
        <v>19035</v>
      </c>
      <c r="E29" s="24">
        <v>19745</v>
      </c>
      <c r="F29" s="23">
        <v>-826</v>
      </c>
      <c r="G29" s="144">
        <f t="shared" si="0"/>
        <v>167546</v>
      </c>
      <c r="H29" s="142">
        <v>557</v>
      </c>
      <c r="I29" s="151">
        <v>223</v>
      </c>
      <c r="J29" s="151">
        <v>79</v>
      </c>
      <c r="K29" s="151">
        <v>59</v>
      </c>
      <c r="L29" s="143">
        <v>-634</v>
      </c>
      <c r="M29" s="23">
        <v>127</v>
      </c>
      <c r="N29" s="23">
        <v>75</v>
      </c>
      <c r="O29" s="23">
        <v>71</v>
      </c>
      <c r="P29" s="23">
        <v>17</v>
      </c>
      <c r="Q29" s="23">
        <v>110</v>
      </c>
      <c r="R29" s="145">
        <v>3397</v>
      </c>
      <c r="S29" s="151">
        <v>915</v>
      </c>
      <c r="T29" s="151">
        <v>284</v>
      </c>
      <c r="U29" s="151">
        <v>200</v>
      </c>
      <c r="V29" s="143">
        <v>154</v>
      </c>
      <c r="W29" s="23">
        <v>646</v>
      </c>
      <c r="X29" s="23">
        <v>493</v>
      </c>
      <c r="Y29" s="23">
        <v>343</v>
      </c>
      <c r="Z29" s="23">
        <v>155</v>
      </c>
      <c r="AA29" s="23">
        <v>-1</v>
      </c>
      <c r="AB29" s="145">
        <v>29490</v>
      </c>
      <c r="AC29" s="153">
        <v>7881</v>
      </c>
      <c r="AD29" s="153">
        <v>2983</v>
      </c>
      <c r="AE29" s="153">
        <v>3528</v>
      </c>
      <c r="AF29" s="110">
        <v>2699</v>
      </c>
      <c r="AG29" s="24">
        <v>115961</v>
      </c>
      <c r="AH29" s="24">
        <v>24208</v>
      </c>
      <c r="AI29" s="24">
        <v>8173</v>
      </c>
      <c r="AJ29" s="24">
        <v>9163</v>
      </c>
      <c r="AK29" s="24">
        <v>-9716</v>
      </c>
      <c r="AL29" s="145">
        <v>3666</v>
      </c>
      <c r="AM29" s="153">
        <v>1352</v>
      </c>
      <c r="AN29" s="151">
        <v>629</v>
      </c>
      <c r="AO29" s="151">
        <v>532</v>
      </c>
      <c r="AP29" s="143">
        <v>-209</v>
      </c>
      <c r="AQ29" s="24">
        <v>1825</v>
      </c>
      <c r="AR29" s="23">
        <v>976</v>
      </c>
      <c r="AS29" s="23">
        <v>284</v>
      </c>
      <c r="AT29" s="23">
        <v>401</v>
      </c>
      <c r="AU29" s="23">
        <v>386</v>
      </c>
      <c r="AV29" s="24">
        <v>13870</v>
      </c>
      <c r="AW29" s="24">
        <v>6331</v>
      </c>
      <c r="AX29" s="24">
        <v>3005</v>
      </c>
      <c r="AY29" s="24">
        <v>2466</v>
      </c>
      <c r="AZ29" s="23">
        <v>873</v>
      </c>
      <c r="BA29" s="24">
        <v>47728</v>
      </c>
      <c r="BB29" s="24">
        <v>5815</v>
      </c>
      <c r="BC29" s="24">
        <v>3151</v>
      </c>
      <c r="BD29" s="24">
        <v>3182</v>
      </c>
      <c r="BE29" s="24">
        <v>5470</v>
      </c>
      <c r="BF29" s="142">
        <v>89</v>
      </c>
      <c r="BG29" s="151">
        <v>79</v>
      </c>
      <c r="BH29" s="151">
        <v>23</v>
      </c>
      <c r="BI29" s="151">
        <v>21</v>
      </c>
      <c r="BJ29" s="143">
        <v>-3</v>
      </c>
      <c r="BK29" s="23" t="s">
        <v>132</v>
      </c>
      <c r="BL29" s="23" t="s">
        <v>132</v>
      </c>
      <c r="BM29" s="23" t="s">
        <v>132</v>
      </c>
      <c r="BN29" s="23" t="s">
        <v>132</v>
      </c>
      <c r="BO29" s="23" t="s">
        <v>132</v>
      </c>
      <c r="BP29" s="142">
        <v>114</v>
      </c>
      <c r="BQ29" s="151">
        <v>43</v>
      </c>
      <c r="BR29" s="151">
        <v>10</v>
      </c>
      <c r="BS29" s="151">
        <v>17</v>
      </c>
      <c r="BT29" s="143">
        <v>37</v>
      </c>
      <c r="BU29" s="23">
        <v>8</v>
      </c>
      <c r="BV29" s="23">
        <v>5</v>
      </c>
      <c r="BW29" s="23">
        <v>0</v>
      </c>
      <c r="BX29" s="23">
        <v>4</v>
      </c>
      <c r="BY29" s="23">
        <v>8</v>
      </c>
    </row>
    <row r="30" spans="1:77">
      <c r="A30" s="22">
        <v>1997</v>
      </c>
      <c r="B30" s="24">
        <v>224857</v>
      </c>
      <c r="C30" s="24">
        <v>52815</v>
      </c>
      <c r="D30" s="24">
        <v>18956</v>
      </c>
      <c r="E30" s="24">
        <v>25564</v>
      </c>
      <c r="F30" s="23">
        <v>182</v>
      </c>
      <c r="G30" s="144">
        <f t="shared" si="0"/>
        <v>165616</v>
      </c>
      <c r="H30" s="142">
        <v>479</v>
      </c>
      <c r="I30" s="151">
        <v>187</v>
      </c>
      <c r="J30" s="151">
        <v>84</v>
      </c>
      <c r="K30" s="151">
        <v>105</v>
      </c>
      <c r="L30" s="143">
        <v>-11</v>
      </c>
      <c r="M30" s="23">
        <v>185</v>
      </c>
      <c r="N30" s="23">
        <v>57</v>
      </c>
      <c r="O30" s="23">
        <v>57</v>
      </c>
      <c r="P30" s="23">
        <v>36</v>
      </c>
      <c r="Q30" s="23">
        <v>-55</v>
      </c>
      <c r="R30" s="145">
        <v>3111</v>
      </c>
      <c r="S30" s="151">
        <v>768</v>
      </c>
      <c r="T30" s="151">
        <v>270</v>
      </c>
      <c r="U30" s="151">
        <v>376</v>
      </c>
      <c r="V30" s="143">
        <v>106</v>
      </c>
      <c r="W30" s="23">
        <v>673</v>
      </c>
      <c r="X30" s="23">
        <v>380</v>
      </c>
      <c r="Y30" s="23">
        <v>334</v>
      </c>
      <c r="Z30" s="23">
        <v>223</v>
      </c>
      <c r="AA30" s="23">
        <v>27</v>
      </c>
      <c r="AB30" s="145">
        <v>27991</v>
      </c>
      <c r="AC30" s="153">
        <v>9424</v>
      </c>
      <c r="AD30" s="153">
        <v>2859</v>
      </c>
      <c r="AE30" s="153">
        <v>4075</v>
      </c>
      <c r="AF30" s="143">
        <v>-954</v>
      </c>
      <c r="AG30" s="24">
        <v>119401</v>
      </c>
      <c r="AH30" s="24">
        <v>24838</v>
      </c>
      <c r="AI30" s="24">
        <v>8329</v>
      </c>
      <c r="AJ30" s="24">
        <v>10621</v>
      </c>
      <c r="AK30" s="24">
        <v>-3156</v>
      </c>
      <c r="AL30" s="145">
        <v>4030</v>
      </c>
      <c r="AM30" s="153">
        <v>1853</v>
      </c>
      <c r="AN30" s="151">
        <v>656</v>
      </c>
      <c r="AO30" s="151">
        <v>562</v>
      </c>
      <c r="AP30" s="143">
        <v>-56</v>
      </c>
      <c r="AQ30" s="24">
        <v>1775</v>
      </c>
      <c r="AR30" s="23">
        <v>925</v>
      </c>
      <c r="AS30" s="23">
        <v>279</v>
      </c>
      <c r="AT30" s="23">
        <v>514</v>
      </c>
      <c r="AU30" s="23">
        <v>108</v>
      </c>
      <c r="AV30" s="24">
        <v>13783</v>
      </c>
      <c r="AW30" s="24">
        <v>7058</v>
      </c>
      <c r="AX30" s="24">
        <v>2973</v>
      </c>
      <c r="AY30" s="24">
        <v>2935</v>
      </c>
      <c r="AZ30" s="24">
        <v>1376</v>
      </c>
      <c r="BA30" s="24">
        <v>53235</v>
      </c>
      <c r="BB30" s="24">
        <v>7257</v>
      </c>
      <c r="BC30" s="24">
        <v>3076</v>
      </c>
      <c r="BD30" s="24">
        <v>6068</v>
      </c>
      <c r="BE30" s="24">
        <v>2816</v>
      </c>
      <c r="BF30" s="142">
        <v>97</v>
      </c>
      <c r="BG30" s="151">
        <v>21</v>
      </c>
      <c r="BH30" s="151">
        <v>28</v>
      </c>
      <c r="BI30" s="151">
        <v>24</v>
      </c>
      <c r="BJ30" s="143">
        <v>-30</v>
      </c>
      <c r="BK30" s="23" t="s">
        <v>132</v>
      </c>
      <c r="BL30" s="23" t="s">
        <v>132</v>
      </c>
      <c r="BM30" s="23" t="s">
        <v>132</v>
      </c>
      <c r="BN30" s="23" t="s">
        <v>132</v>
      </c>
      <c r="BO30" s="23" t="s">
        <v>132</v>
      </c>
      <c r="BP30" s="142">
        <v>79</v>
      </c>
      <c r="BQ30" s="151">
        <v>32</v>
      </c>
      <c r="BR30" s="151">
        <v>11</v>
      </c>
      <c r="BS30" s="151">
        <v>17</v>
      </c>
      <c r="BT30" s="143">
        <v>9</v>
      </c>
      <c r="BU30" s="23">
        <v>18</v>
      </c>
      <c r="BV30" s="23">
        <v>15</v>
      </c>
      <c r="BW30" s="23">
        <v>0</v>
      </c>
      <c r="BX30" s="23">
        <v>8</v>
      </c>
      <c r="BY30" s="23">
        <v>2</v>
      </c>
    </row>
    <row r="31" spans="1:77">
      <c r="A31" s="22">
        <v>1998</v>
      </c>
      <c r="B31" s="24">
        <v>194459</v>
      </c>
      <c r="C31" s="24">
        <v>51816</v>
      </c>
      <c r="D31" s="24">
        <v>18671</v>
      </c>
      <c r="E31" s="24">
        <v>25563</v>
      </c>
      <c r="F31" s="24">
        <v>-3983</v>
      </c>
      <c r="G31" s="144">
        <f t="shared" si="0"/>
        <v>131768</v>
      </c>
      <c r="H31" s="142">
        <v>411</v>
      </c>
      <c r="I31" s="151">
        <v>297</v>
      </c>
      <c r="J31" s="151">
        <v>66</v>
      </c>
      <c r="K31" s="151">
        <v>105</v>
      </c>
      <c r="L31" s="143">
        <v>-285</v>
      </c>
      <c r="M31" s="23">
        <v>123</v>
      </c>
      <c r="N31" s="23">
        <v>89</v>
      </c>
      <c r="O31" s="23">
        <v>62</v>
      </c>
      <c r="P31" s="23">
        <v>34</v>
      </c>
      <c r="Q31" s="23">
        <v>-38</v>
      </c>
      <c r="R31" s="145">
        <v>2590</v>
      </c>
      <c r="S31" s="151">
        <v>793</v>
      </c>
      <c r="T31" s="151">
        <v>273</v>
      </c>
      <c r="U31" s="151">
        <v>375</v>
      </c>
      <c r="V31" s="143">
        <v>327</v>
      </c>
      <c r="W31" s="23">
        <v>717</v>
      </c>
      <c r="X31" s="23">
        <v>565</v>
      </c>
      <c r="Y31" s="23">
        <v>372</v>
      </c>
      <c r="Z31" s="23">
        <v>223</v>
      </c>
      <c r="AA31" s="23">
        <v>6</v>
      </c>
      <c r="AB31" s="145">
        <v>27242</v>
      </c>
      <c r="AC31" s="153">
        <v>9228</v>
      </c>
      <c r="AD31" s="153">
        <v>2851</v>
      </c>
      <c r="AE31" s="153">
        <v>4073</v>
      </c>
      <c r="AF31" s="110">
        <v>-1585</v>
      </c>
      <c r="AG31" s="24">
        <v>106419</v>
      </c>
      <c r="AH31" s="24">
        <v>23009</v>
      </c>
      <c r="AI31" s="24">
        <v>7995</v>
      </c>
      <c r="AJ31" s="24">
        <v>10630</v>
      </c>
      <c r="AK31" s="24">
        <v>-2595</v>
      </c>
      <c r="AL31" s="145">
        <v>3093</v>
      </c>
      <c r="AM31" s="153">
        <v>1765</v>
      </c>
      <c r="AN31" s="151">
        <v>650</v>
      </c>
      <c r="AO31" s="151">
        <v>560</v>
      </c>
      <c r="AP31" s="143">
        <v>171</v>
      </c>
      <c r="AQ31" s="24">
        <v>1599</v>
      </c>
      <c r="AR31" s="23">
        <v>917</v>
      </c>
      <c r="AS31" s="23">
        <v>293</v>
      </c>
      <c r="AT31" s="23">
        <v>513</v>
      </c>
      <c r="AU31" s="23">
        <v>256</v>
      </c>
      <c r="AV31" s="24">
        <v>11648</v>
      </c>
      <c r="AW31" s="24">
        <v>6820</v>
      </c>
      <c r="AX31" s="24">
        <v>3018</v>
      </c>
      <c r="AY31" s="24">
        <v>2934</v>
      </c>
      <c r="AZ31" s="23">
        <v>983</v>
      </c>
      <c r="BA31" s="24">
        <v>40456</v>
      </c>
      <c r="BB31" s="24">
        <v>8190</v>
      </c>
      <c r="BC31" s="24">
        <v>3057</v>
      </c>
      <c r="BD31" s="24">
        <v>6067</v>
      </c>
      <c r="BE31" s="24">
        <v>-1274</v>
      </c>
      <c r="BF31" s="142">
        <v>78</v>
      </c>
      <c r="BG31" s="151">
        <v>79</v>
      </c>
      <c r="BH31" s="151">
        <v>21</v>
      </c>
      <c r="BI31" s="151">
        <v>24</v>
      </c>
      <c r="BJ31" s="143">
        <v>17</v>
      </c>
      <c r="BK31" s="23" t="s">
        <v>132</v>
      </c>
      <c r="BL31" s="23" t="s">
        <v>132</v>
      </c>
      <c r="BM31" s="23" t="s">
        <v>132</v>
      </c>
      <c r="BN31" s="23" t="s">
        <v>132</v>
      </c>
      <c r="BO31" s="23" t="s">
        <v>132</v>
      </c>
      <c r="BP31" s="142">
        <v>68</v>
      </c>
      <c r="BQ31" s="151">
        <v>46</v>
      </c>
      <c r="BR31" s="151">
        <v>13</v>
      </c>
      <c r="BS31" s="151">
        <v>17</v>
      </c>
      <c r="BT31" s="143">
        <v>31</v>
      </c>
      <c r="BU31" s="23">
        <v>15</v>
      </c>
      <c r="BV31" s="23">
        <v>18</v>
      </c>
      <c r="BW31" s="23">
        <v>0</v>
      </c>
      <c r="BX31" s="23">
        <v>8</v>
      </c>
      <c r="BY31" s="23">
        <v>3</v>
      </c>
    </row>
    <row r="32" spans="1:77">
      <c r="A32" s="22">
        <v>1999</v>
      </c>
      <c r="B32" s="24">
        <v>173194</v>
      </c>
      <c r="C32" s="24">
        <v>48008</v>
      </c>
      <c r="D32" s="24">
        <v>17491</v>
      </c>
      <c r="E32" s="24">
        <v>25567</v>
      </c>
      <c r="F32" s="24">
        <v>18317</v>
      </c>
      <c r="G32" s="144">
        <f t="shared" si="0"/>
        <v>135427</v>
      </c>
      <c r="H32" s="142">
        <v>368</v>
      </c>
      <c r="I32" s="151">
        <v>167</v>
      </c>
      <c r="J32" s="151">
        <v>110</v>
      </c>
      <c r="K32" s="151">
        <v>106</v>
      </c>
      <c r="L32" s="143">
        <v>446</v>
      </c>
      <c r="M32" s="23">
        <v>125</v>
      </c>
      <c r="N32" s="23">
        <v>116</v>
      </c>
      <c r="O32" s="23">
        <v>30</v>
      </c>
      <c r="P32" s="23">
        <v>35</v>
      </c>
      <c r="Q32" s="23">
        <v>145</v>
      </c>
      <c r="R32" s="145">
        <v>1624</v>
      </c>
      <c r="S32" s="151">
        <v>966</v>
      </c>
      <c r="T32" s="151">
        <v>427</v>
      </c>
      <c r="U32" s="151">
        <v>375</v>
      </c>
      <c r="V32" s="110">
        <v>1080</v>
      </c>
      <c r="W32" s="23">
        <v>752</v>
      </c>
      <c r="X32" s="23">
        <v>451</v>
      </c>
      <c r="Y32" s="23">
        <v>271</v>
      </c>
      <c r="Z32" s="23">
        <v>223</v>
      </c>
      <c r="AA32" s="23">
        <v>342</v>
      </c>
      <c r="AB32" s="145">
        <v>27739</v>
      </c>
      <c r="AC32" s="153">
        <v>8442</v>
      </c>
      <c r="AD32" s="153">
        <v>2484</v>
      </c>
      <c r="AE32" s="153">
        <v>4074</v>
      </c>
      <c r="AF32" s="110">
        <v>2802</v>
      </c>
      <c r="AG32" s="24">
        <v>91899</v>
      </c>
      <c r="AH32" s="24">
        <v>20961</v>
      </c>
      <c r="AI32" s="24">
        <v>7184</v>
      </c>
      <c r="AJ32" s="24">
        <v>10628</v>
      </c>
      <c r="AK32" s="24">
        <v>6389</v>
      </c>
      <c r="AL32" s="145">
        <v>3293</v>
      </c>
      <c r="AM32" s="153">
        <v>1731</v>
      </c>
      <c r="AN32" s="151">
        <v>846</v>
      </c>
      <c r="AO32" s="151">
        <v>560</v>
      </c>
      <c r="AP32" s="143">
        <v>470</v>
      </c>
      <c r="AQ32" s="24">
        <v>1752</v>
      </c>
      <c r="AR32" s="24">
        <v>1054</v>
      </c>
      <c r="AS32" s="23">
        <v>325</v>
      </c>
      <c r="AT32" s="23">
        <v>514</v>
      </c>
      <c r="AU32" s="23">
        <v>389</v>
      </c>
      <c r="AV32" s="24">
        <v>11243</v>
      </c>
      <c r="AW32" s="24">
        <v>5563</v>
      </c>
      <c r="AX32" s="24">
        <v>2670</v>
      </c>
      <c r="AY32" s="24">
        <v>2934</v>
      </c>
      <c r="AZ32" s="24">
        <v>2045</v>
      </c>
      <c r="BA32" s="24">
        <v>34274</v>
      </c>
      <c r="BB32" s="24">
        <v>8448</v>
      </c>
      <c r="BC32" s="24">
        <v>3113</v>
      </c>
      <c r="BD32" s="24">
        <v>6069</v>
      </c>
      <c r="BE32" s="24">
        <v>4185</v>
      </c>
      <c r="BF32" s="142">
        <v>67</v>
      </c>
      <c r="BG32" s="151">
        <v>46</v>
      </c>
      <c r="BH32" s="151">
        <v>21</v>
      </c>
      <c r="BI32" s="151">
        <v>25</v>
      </c>
      <c r="BJ32" s="143">
        <v>26</v>
      </c>
      <c r="BK32" s="23" t="s">
        <v>132</v>
      </c>
      <c r="BL32" s="23" t="s">
        <v>132</v>
      </c>
      <c r="BM32" s="23" t="s">
        <v>132</v>
      </c>
      <c r="BN32" s="23" t="s">
        <v>132</v>
      </c>
      <c r="BO32" s="23" t="s">
        <v>132</v>
      </c>
      <c r="BP32" s="142">
        <v>46</v>
      </c>
      <c r="BQ32" s="151">
        <v>45</v>
      </c>
      <c r="BR32" s="151">
        <v>10</v>
      </c>
      <c r="BS32" s="151">
        <v>16</v>
      </c>
      <c r="BT32" s="143">
        <v>-3</v>
      </c>
      <c r="BU32" s="23">
        <v>12</v>
      </c>
      <c r="BV32" s="23">
        <v>18</v>
      </c>
      <c r="BW32" s="23">
        <v>0</v>
      </c>
      <c r="BX32" s="23">
        <v>8</v>
      </c>
      <c r="BY32" s="23">
        <v>1</v>
      </c>
    </row>
    <row r="33" spans="1:77">
      <c r="A33" s="22">
        <v>2000</v>
      </c>
      <c r="B33" s="24">
        <v>205710</v>
      </c>
      <c r="C33" s="24">
        <v>48089</v>
      </c>
      <c r="D33" s="24">
        <v>17680</v>
      </c>
      <c r="E33" s="24">
        <v>25564</v>
      </c>
      <c r="F33" s="24">
        <v>25032</v>
      </c>
      <c r="G33" s="144">
        <f t="shared" si="0"/>
        <v>174769</v>
      </c>
      <c r="H33" s="142">
        <v>425</v>
      </c>
      <c r="I33" s="151">
        <v>332</v>
      </c>
      <c r="J33" s="151">
        <v>61</v>
      </c>
      <c r="K33" s="151">
        <v>105</v>
      </c>
      <c r="L33" s="143">
        <v>303</v>
      </c>
      <c r="M33" s="23">
        <v>142</v>
      </c>
      <c r="N33" s="23">
        <v>63</v>
      </c>
      <c r="O33" s="23">
        <v>20</v>
      </c>
      <c r="P33" s="23">
        <v>35</v>
      </c>
      <c r="Q33" s="23">
        <v>-29</v>
      </c>
      <c r="R33" s="145">
        <v>1674</v>
      </c>
      <c r="S33" s="151">
        <v>902</v>
      </c>
      <c r="T33" s="151">
        <v>412</v>
      </c>
      <c r="U33" s="151">
        <v>374</v>
      </c>
      <c r="V33" s="143">
        <v>-414</v>
      </c>
      <c r="W33" s="23">
        <v>609</v>
      </c>
      <c r="X33" s="23">
        <v>614</v>
      </c>
      <c r="Y33" s="23">
        <v>255</v>
      </c>
      <c r="Z33" s="23">
        <v>222</v>
      </c>
      <c r="AA33" s="23">
        <v>424</v>
      </c>
      <c r="AB33" s="145">
        <v>30250</v>
      </c>
      <c r="AC33" s="153">
        <v>7593</v>
      </c>
      <c r="AD33" s="153">
        <v>2620</v>
      </c>
      <c r="AE33" s="153">
        <v>4075</v>
      </c>
      <c r="AF33" s="110">
        <v>3664</v>
      </c>
      <c r="AG33" s="24">
        <v>116744</v>
      </c>
      <c r="AH33" s="24">
        <v>20947</v>
      </c>
      <c r="AI33" s="24">
        <v>7514</v>
      </c>
      <c r="AJ33" s="24">
        <v>10630</v>
      </c>
      <c r="AK33" s="24">
        <v>15804</v>
      </c>
      <c r="AL33" s="145">
        <v>4207</v>
      </c>
      <c r="AM33" s="153">
        <v>1633</v>
      </c>
      <c r="AN33" s="153">
        <v>1174</v>
      </c>
      <c r="AO33" s="151">
        <v>561</v>
      </c>
      <c r="AP33" s="143">
        <v>236</v>
      </c>
      <c r="AQ33" s="24">
        <v>1671</v>
      </c>
      <c r="AR33" s="23">
        <v>956</v>
      </c>
      <c r="AS33" s="23">
        <v>235</v>
      </c>
      <c r="AT33" s="23">
        <v>512</v>
      </c>
      <c r="AU33" s="23">
        <v>174</v>
      </c>
      <c r="AV33" s="24">
        <v>12865</v>
      </c>
      <c r="AW33" s="24">
        <v>5484</v>
      </c>
      <c r="AX33" s="24">
        <v>2810</v>
      </c>
      <c r="AY33" s="24">
        <v>2934</v>
      </c>
      <c r="AZ33" s="24">
        <v>1111</v>
      </c>
      <c r="BA33" s="24">
        <v>36946</v>
      </c>
      <c r="BB33" s="24">
        <v>9480</v>
      </c>
      <c r="BC33" s="24">
        <v>2549</v>
      </c>
      <c r="BD33" s="24">
        <v>6068</v>
      </c>
      <c r="BE33" s="24">
        <v>3723</v>
      </c>
      <c r="BF33" s="142">
        <v>79</v>
      </c>
      <c r="BG33" s="151">
        <v>50</v>
      </c>
      <c r="BH33" s="151">
        <v>20</v>
      </c>
      <c r="BI33" s="151">
        <v>24</v>
      </c>
      <c r="BJ33" s="143">
        <v>19</v>
      </c>
      <c r="BK33" s="23" t="s">
        <v>132</v>
      </c>
      <c r="BL33" s="23" t="s">
        <v>132</v>
      </c>
      <c r="BM33" s="23" t="s">
        <v>132</v>
      </c>
      <c r="BN33" s="23" t="s">
        <v>132</v>
      </c>
      <c r="BO33" s="23" t="s">
        <v>132</v>
      </c>
      <c r="BP33" s="142">
        <v>86</v>
      </c>
      <c r="BQ33" s="151">
        <v>23</v>
      </c>
      <c r="BR33" s="151">
        <v>10</v>
      </c>
      <c r="BS33" s="151">
        <v>16</v>
      </c>
      <c r="BT33" s="143">
        <v>28</v>
      </c>
      <c r="BU33" s="23">
        <v>12</v>
      </c>
      <c r="BV33" s="23">
        <v>12</v>
      </c>
      <c r="BW33" s="23">
        <v>0</v>
      </c>
      <c r="BX33" s="23">
        <v>8</v>
      </c>
      <c r="BY33" s="23">
        <v>-11</v>
      </c>
    </row>
    <row r="34" spans="1:77">
      <c r="A34" s="22">
        <v>2001</v>
      </c>
      <c r="B34" s="24">
        <v>252527</v>
      </c>
      <c r="C34" s="24">
        <v>47766</v>
      </c>
      <c r="D34" s="24">
        <v>17910</v>
      </c>
      <c r="E34" s="24">
        <v>25563</v>
      </c>
      <c r="F34" s="24">
        <v>39592</v>
      </c>
      <c r="G34" s="144">
        <f t="shared" si="0"/>
        <v>236700</v>
      </c>
      <c r="H34" s="142">
        <v>445</v>
      </c>
      <c r="I34" s="151">
        <v>286</v>
      </c>
      <c r="J34" s="151">
        <v>94</v>
      </c>
      <c r="K34" s="151">
        <v>105</v>
      </c>
      <c r="L34" s="143">
        <v>-135</v>
      </c>
      <c r="M34" s="23">
        <v>189</v>
      </c>
      <c r="N34" s="23">
        <v>90</v>
      </c>
      <c r="O34" s="23">
        <v>47</v>
      </c>
      <c r="P34" s="23">
        <v>34</v>
      </c>
      <c r="Q34" s="23">
        <v>4</v>
      </c>
      <c r="R34" s="145">
        <v>1747</v>
      </c>
      <c r="S34" s="153">
        <v>1049</v>
      </c>
      <c r="T34" s="151">
        <v>326</v>
      </c>
      <c r="U34" s="151">
        <v>375</v>
      </c>
      <c r="V34" s="143">
        <v>482</v>
      </c>
      <c r="W34" s="23">
        <v>874</v>
      </c>
      <c r="X34" s="23">
        <v>654</v>
      </c>
      <c r="Y34" s="23">
        <v>181</v>
      </c>
      <c r="Z34" s="23">
        <v>223</v>
      </c>
      <c r="AA34" s="23">
        <v>292</v>
      </c>
      <c r="AB34" s="145">
        <v>36716</v>
      </c>
      <c r="AC34" s="153">
        <v>8159</v>
      </c>
      <c r="AD34" s="153">
        <v>3225</v>
      </c>
      <c r="AE34" s="153">
        <v>4074</v>
      </c>
      <c r="AF34" s="110">
        <v>3938</v>
      </c>
      <c r="AG34" s="24">
        <v>149998</v>
      </c>
      <c r="AH34" s="24">
        <v>19626</v>
      </c>
      <c r="AI34" s="24">
        <v>7543</v>
      </c>
      <c r="AJ34" s="24">
        <v>10632</v>
      </c>
      <c r="AK34" s="24">
        <v>24100</v>
      </c>
      <c r="AL34" s="145">
        <v>4837</v>
      </c>
      <c r="AM34" s="153">
        <v>1604</v>
      </c>
      <c r="AN34" s="153">
        <v>1044</v>
      </c>
      <c r="AO34" s="151">
        <v>563</v>
      </c>
      <c r="AP34" s="143">
        <v>350</v>
      </c>
      <c r="AQ34" s="24">
        <v>1843</v>
      </c>
      <c r="AR34" s="24">
        <v>1215</v>
      </c>
      <c r="AS34" s="23">
        <v>359</v>
      </c>
      <c r="AT34" s="23">
        <v>512</v>
      </c>
      <c r="AU34" s="23">
        <v>217</v>
      </c>
      <c r="AV34" s="24">
        <v>16202</v>
      </c>
      <c r="AW34" s="24">
        <v>6435</v>
      </c>
      <c r="AX34" s="24">
        <v>2598</v>
      </c>
      <c r="AY34" s="24">
        <v>2931</v>
      </c>
      <c r="AZ34" s="24">
        <v>3371</v>
      </c>
      <c r="BA34" s="24">
        <v>39543</v>
      </c>
      <c r="BB34" s="24">
        <v>8579</v>
      </c>
      <c r="BC34" s="24">
        <v>2468</v>
      </c>
      <c r="BD34" s="24">
        <v>6066</v>
      </c>
      <c r="BE34" s="24">
        <v>6910</v>
      </c>
      <c r="BF34" s="142">
        <v>48</v>
      </c>
      <c r="BG34" s="151">
        <v>25</v>
      </c>
      <c r="BH34" s="151">
        <v>15</v>
      </c>
      <c r="BI34" s="151">
        <v>23</v>
      </c>
      <c r="BJ34" s="143">
        <v>-19</v>
      </c>
      <c r="BK34" s="23" t="s">
        <v>132</v>
      </c>
      <c r="BL34" s="23" t="s">
        <v>132</v>
      </c>
      <c r="BM34" s="23" t="s">
        <v>132</v>
      </c>
      <c r="BN34" s="23" t="s">
        <v>132</v>
      </c>
      <c r="BO34" s="23" t="s">
        <v>132</v>
      </c>
      <c r="BP34" s="142">
        <v>74</v>
      </c>
      <c r="BQ34" s="151">
        <v>30</v>
      </c>
      <c r="BR34" s="151">
        <v>10</v>
      </c>
      <c r="BS34" s="151">
        <v>17</v>
      </c>
      <c r="BT34" s="143">
        <v>70</v>
      </c>
      <c r="BU34" s="23">
        <v>11</v>
      </c>
      <c r="BV34" s="23">
        <v>14</v>
      </c>
      <c r="BW34" s="23">
        <v>0</v>
      </c>
      <c r="BX34" s="23">
        <v>8</v>
      </c>
      <c r="BY34" s="23">
        <v>12</v>
      </c>
    </row>
    <row r="35" spans="1:77">
      <c r="A35" s="22">
        <v>2002</v>
      </c>
      <c r="B35" s="24">
        <v>256405</v>
      </c>
      <c r="C35" s="24">
        <v>50149</v>
      </c>
      <c r="D35" s="24">
        <v>25727</v>
      </c>
      <c r="E35" s="24">
        <v>27558</v>
      </c>
      <c r="F35" s="24">
        <v>33510</v>
      </c>
      <c r="G35" s="144">
        <f t="shared" si="0"/>
        <v>237935</v>
      </c>
      <c r="H35" s="142">
        <v>414</v>
      </c>
      <c r="I35" s="151">
        <v>265</v>
      </c>
      <c r="J35" s="151">
        <v>97</v>
      </c>
      <c r="K35" s="151">
        <v>354</v>
      </c>
      <c r="L35" s="143">
        <v>57</v>
      </c>
      <c r="M35" s="23">
        <v>145</v>
      </c>
      <c r="N35" s="23">
        <v>68</v>
      </c>
      <c r="O35" s="23">
        <v>67</v>
      </c>
      <c r="P35" s="23">
        <v>94</v>
      </c>
      <c r="Q35" s="23">
        <v>-7</v>
      </c>
      <c r="R35" s="145">
        <v>1609</v>
      </c>
      <c r="S35" s="151">
        <v>977</v>
      </c>
      <c r="T35" s="151">
        <v>456</v>
      </c>
      <c r="U35" s="151">
        <v>650</v>
      </c>
      <c r="V35" s="110">
        <v>1509</v>
      </c>
      <c r="W35" s="23">
        <v>765</v>
      </c>
      <c r="X35" s="23">
        <v>686</v>
      </c>
      <c r="Y35" s="23">
        <v>415</v>
      </c>
      <c r="Z35" s="23">
        <v>517</v>
      </c>
      <c r="AA35" s="23">
        <v>423</v>
      </c>
      <c r="AB35" s="145">
        <v>39114</v>
      </c>
      <c r="AC35" s="153">
        <v>7455</v>
      </c>
      <c r="AD35" s="153">
        <v>4473</v>
      </c>
      <c r="AE35" s="153">
        <v>3865</v>
      </c>
      <c r="AF35" s="110">
        <v>3657</v>
      </c>
      <c r="AG35" s="24">
        <v>152823</v>
      </c>
      <c r="AH35" s="24">
        <v>20990</v>
      </c>
      <c r="AI35" s="24">
        <v>11102</v>
      </c>
      <c r="AJ35" s="24">
        <v>12759</v>
      </c>
      <c r="AK35" s="24">
        <v>16410</v>
      </c>
      <c r="AL35" s="145">
        <v>4825</v>
      </c>
      <c r="AM35" s="153">
        <v>1370</v>
      </c>
      <c r="AN35" s="153">
        <v>1027</v>
      </c>
      <c r="AO35" s="151">
        <v>789</v>
      </c>
      <c r="AP35" s="143">
        <v>655</v>
      </c>
      <c r="AQ35" s="24">
        <v>1818</v>
      </c>
      <c r="AR35" s="23">
        <v>763</v>
      </c>
      <c r="AS35" s="23">
        <v>280</v>
      </c>
      <c r="AT35" s="23">
        <v>362</v>
      </c>
      <c r="AU35" s="23">
        <v>313</v>
      </c>
      <c r="AV35" s="24">
        <v>16689</v>
      </c>
      <c r="AW35" s="24">
        <v>5562</v>
      </c>
      <c r="AX35" s="24">
        <v>3886</v>
      </c>
      <c r="AY35" s="24">
        <v>3152</v>
      </c>
      <c r="AZ35" s="24">
        <v>2304</v>
      </c>
      <c r="BA35" s="24">
        <v>38024</v>
      </c>
      <c r="BB35" s="24">
        <v>11958</v>
      </c>
      <c r="BC35" s="24">
        <v>3901</v>
      </c>
      <c r="BD35" s="24">
        <v>4925</v>
      </c>
      <c r="BE35" s="24">
        <v>8155</v>
      </c>
      <c r="BF35" s="142">
        <v>66</v>
      </c>
      <c r="BG35" s="151">
        <v>47</v>
      </c>
      <c r="BH35" s="151">
        <v>20</v>
      </c>
      <c r="BI35" s="151">
        <v>29</v>
      </c>
      <c r="BJ35" s="143">
        <v>-10</v>
      </c>
      <c r="BK35" s="23" t="s">
        <v>132</v>
      </c>
      <c r="BL35" s="23" t="s">
        <v>132</v>
      </c>
      <c r="BM35" s="23" t="s">
        <v>132</v>
      </c>
      <c r="BN35" s="23" t="s">
        <v>132</v>
      </c>
      <c r="BO35" s="23" t="s">
        <v>132</v>
      </c>
      <c r="BP35" s="142">
        <v>94</v>
      </c>
      <c r="BQ35" s="151">
        <v>4</v>
      </c>
      <c r="BR35" s="151">
        <v>3</v>
      </c>
      <c r="BS35" s="151">
        <v>36</v>
      </c>
      <c r="BT35" s="143">
        <v>42</v>
      </c>
      <c r="BU35" s="23">
        <v>19</v>
      </c>
      <c r="BV35" s="23">
        <v>4</v>
      </c>
      <c r="BW35" s="23">
        <v>0</v>
      </c>
      <c r="BX35" s="23">
        <v>26</v>
      </c>
      <c r="BY35" s="23">
        <v>2</v>
      </c>
    </row>
    <row r="36" spans="1:77">
      <c r="A36" s="22">
        <v>2003</v>
      </c>
      <c r="B36" s="24">
        <v>199170</v>
      </c>
      <c r="C36" s="24">
        <v>53890</v>
      </c>
      <c r="D36" s="24">
        <v>29257</v>
      </c>
      <c r="E36" s="24">
        <v>27559</v>
      </c>
      <c r="F36" s="24">
        <v>36771</v>
      </c>
      <c r="G36" s="144">
        <f t="shared" si="0"/>
        <v>183749</v>
      </c>
      <c r="H36" s="142">
        <v>316</v>
      </c>
      <c r="I36" s="151">
        <v>215</v>
      </c>
      <c r="J36" s="151">
        <v>190</v>
      </c>
      <c r="K36" s="151">
        <v>354</v>
      </c>
      <c r="L36" s="143">
        <v>76</v>
      </c>
      <c r="M36" s="23">
        <v>89</v>
      </c>
      <c r="N36" s="23">
        <v>52</v>
      </c>
      <c r="O36" s="23">
        <v>52</v>
      </c>
      <c r="P36" s="23">
        <v>95</v>
      </c>
      <c r="Q36" s="23">
        <v>30</v>
      </c>
      <c r="R36" s="145">
        <v>1257</v>
      </c>
      <c r="S36" s="153">
        <v>1020</v>
      </c>
      <c r="T36" s="151">
        <v>598</v>
      </c>
      <c r="U36" s="151">
        <v>651</v>
      </c>
      <c r="V36" s="143">
        <v>288</v>
      </c>
      <c r="W36" s="23">
        <v>645</v>
      </c>
      <c r="X36" s="23">
        <v>422</v>
      </c>
      <c r="Y36" s="23">
        <v>423</v>
      </c>
      <c r="Z36" s="23">
        <v>517</v>
      </c>
      <c r="AA36" s="23">
        <v>395</v>
      </c>
      <c r="AB36" s="145">
        <v>34913</v>
      </c>
      <c r="AC36" s="153">
        <v>7338</v>
      </c>
      <c r="AD36" s="153">
        <v>4932</v>
      </c>
      <c r="AE36" s="153">
        <v>3866</v>
      </c>
      <c r="AF36" s="110">
        <v>4147</v>
      </c>
      <c r="AG36" s="24">
        <v>109814</v>
      </c>
      <c r="AH36" s="24">
        <v>23900</v>
      </c>
      <c r="AI36" s="24">
        <v>12494</v>
      </c>
      <c r="AJ36" s="24">
        <v>12762</v>
      </c>
      <c r="AK36" s="24">
        <v>21995</v>
      </c>
      <c r="AL36" s="145">
        <v>4902</v>
      </c>
      <c r="AM36" s="153">
        <v>1765</v>
      </c>
      <c r="AN36" s="153">
        <v>1395</v>
      </c>
      <c r="AO36" s="151">
        <v>790</v>
      </c>
      <c r="AP36" s="143">
        <v>940</v>
      </c>
      <c r="AQ36" s="24">
        <v>1560</v>
      </c>
      <c r="AR36" s="23">
        <v>787</v>
      </c>
      <c r="AS36" s="23">
        <v>331</v>
      </c>
      <c r="AT36" s="23">
        <v>360</v>
      </c>
      <c r="AU36" s="23">
        <v>306</v>
      </c>
      <c r="AV36" s="24">
        <v>13630</v>
      </c>
      <c r="AW36" s="24">
        <v>5509</v>
      </c>
      <c r="AX36" s="24">
        <v>3950</v>
      </c>
      <c r="AY36" s="24">
        <v>3152</v>
      </c>
      <c r="AZ36" s="24">
        <v>2206</v>
      </c>
      <c r="BA36" s="24">
        <v>31924</v>
      </c>
      <c r="BB36" s="24">
        <v>12837</v>
      </c>
      <c r="BC36" s="24">
        <v>4866</v>
      </c>
      <c r="BD36" s="24">
        <v>4923</v>
      </c>
      <c r="BE36" s="24">
        <v>6345</v>
      </c>
      <c r="BF36" s="142">
        <v>56</v>
      </c>
      <c r="BG36" s="151">
        <v>37</v>
      </c>
      <c r="BH36" s="151">
        <v>26</v>
      </c>
      <c r="BI36" s="151">
        <v>27</v>
      </c>
      <c r="BJ36" s="143">
        <v>55</v>
      </c>
      <c r="BK36" s="23" t="s">
        <v>132</v>
      </c>
      <c r="BL36" s="23" t="s">
        <v>132</v>
      </c>
      <c r="BM36" s="23" t="s">
        <v>132</v>
      </c>
      <c r="BN36" s="23" t="s">
        <v>132</v>
      </c>
      <c r="BO36" s="23" t="s">
        <v>132</v>
      </c>
      <c r="BP36" s="142">
        <v>59</v>
      </c>
      <c r="BQ36" s="151">
        <v>4</v>
      </c>
      <c r="BR36" s="151">
        <v>0</v>
      </c>
      <c r="BS36" s="151">
        <v>36</v>
      </c>
      <c r="BT36" s="143">
        <v>-20</v>
      </c>
      <c r="BU36" s="23">
        <v>5</v>
      </c>
      <c r="BV36" s="23">
        <v>4</v>
      </c>
      <c r="BW36" s="23">
        <v>0</v>
      </c>
      <c r="BX36" s="23">
        <v>26</v>
      </c>
      <c r="BY36" s="23">
        <v>8</v>
      </c>
    </row>
    <row r="37" spans="1:77">
      <c r="A37" s="22">
        <v>2004</v>
      </c>
      <c r="B37" s="24">
        <v>239083</v>
      </c>
      <c r="C37" s="24">
        <v>58184</v>
      </c>
      <c r="D37" s="24">
        <v>30441</v>
      </c>
      <c r="E37" s="24">
        <v>27560</v>
      </c>
      <c r="F37" s="24">
        <v>10348</v>
      </c>
      <c r="G37" s="144">
        <f t="shared" si="0"/>
        <v>194128</v>
      </c>
      <c r="H37" s="142">
        <v>536</v>
      </c>
      <c r="I37" s="151">
        <v>200</v>
      </c>
      <c r="J37" s="151">
        <v>159</v>
      </c>
      <c r="K37" s="151">
        <v>355</v>
      </c>
      <c r="L37" s="143">
        <v>178</v>
      </c>
      <c r="M37" s="23">
        <v>268</v>
      </c>
      <c r="N37" s="23">
        <v>170</v>
      </c>
      <c r="O37" s="23">
        <v>102</v>
      </c>
      <c r="P37" s="23">
        <v>96</v>
      </c>
      <c r="Q37" s="23">
        <v>25</v>
      </c>
      <c r="R37" s="145">
        <v>1707</v>
      </c>
      <c r="S37" s="153">
        <v>1089</v>
      </c>
      <c r="T37" s="151">
        <v>726</v>
      </c>
      <c r="U37" s="151">
        <v>648</v>
      </c>
      <c r="V37" s="143">
        <v>712</v>
      </c>
      <c r="W37" s="23">
        <v>760</v>
      </c>
      <c r="X37" s="23">
        <v>450</v>
      </c>
      <c r="Y37" s="23">
        <v>449</v>
      </c>
      <c r="Z37" s="23">
        <v>518</v>
      </c>
      <c r="AA37" s="23">
        <v>335</v>
      </c>
      <c r="AB37" s="145">
        <v>44555</v>
      </c>
      <c r="AC37" s="153">
        <v>7854</v>
      </c>
      <c r="AD37" s="153">
        <v>5044</v>
      </c>
      <c r="AE37" s="153">
        <v>3864</v>
      </c>
      <c r="AF37" s="143">
        <v>-924</v>
      </c>
      <c r="AG37" s="24">
        <v>127942</v>
      </c>
      <c r="AH37" s="24">
        <v>25685</v>
      </c>
      <c r="AI37" s="24">
        <v>13403</v>
      </c>
      <c r="AJ37" s="24">
        <v>12762</v>
      </c>
      <c r="AK37" s="24">
        <v>4967</v>
      </c>
      <c r="AL37" s="145">
        <v>7417</v>
      </c>
      <c r="AM37" s="153">
        <v>1617</v>
      </c>
      <c r="AN37" s="153">
        <v>1211</v>
      </c>
      <c r="AO37" s="151">
        <v>788</v>
      </c>
      <c r="AP37" s="143">
        <v>697</v>
      </c>
      <c r="AQ37" s="24">
        <v>1894</v>
      </c>
      <c r="AR37" s="23">
        <v>668</v>
      </c>
      <c r="AS37" s="23">
        <v>486</v>
      </c>
      <c r="AT37" s="23">
        <v>363</v>
      </c>
      <c r="AU37" s="23">
        <v>320</v>
      </c>
      <c r="AV37" s="24">
        <v>17116</v>
      </c>
      <c r="AW37" s="24">
        <v>6404</v>
      </c>
      <c r="AX37" s="24">
        <v>4037</v>
      </c>
      <c r="AY37" s="24">
        <v>3154</v>
      </c>
      <c r="AZ37" s="24">
        <v>1258</v>
      </c>
      <c r="BA37" s="24">
        <v>36712</v>
      </c>
      <c r="BB37" s="24">
        <v>13987</v>
      </c>
      <c r="BC37" s="24">
        <v>4815</v>
      </c>
      <c r="BD37" s="24">
        <v>4923</v>
      </c>
      <c r="BE37" s="24">
        <v>2637</v>
      </c>
      <c r="BF37" s="142">
        <v>60</v>
      </c>
      <c r="BG37" s="151">
        <v>6</v>
      </c>
      <c r="BH37" s="151">
        <v>3</v>
      </c>
      <c r="BI37" s="151">
        <v>27</v>
      </c>
      <c r="BJ37" s="143">
        <v>34</v>
      </c>
      <c r="BK37" s="23" t="s">
        <v>132</v>
      </c>
      <c r="BL37" s="23" t="s">
        <v>132</v>
      </c>
      <c r="BM37" s="23" t="s">
        <v>132</v>
      </c>
      <c r="BN37" s="23" t="s">
        <v>132</v>
      </c>
      <c r="BO37" s="23" t="s">
        <v>132</v>
      </c>
      <c r="BP37" s="142">
        <v>105</v>
      </c>
      <c r="BQ37" s="151">
        <v>48</v>
      </c>
      <c r="BR37" s="151">
        <v>3</v>
      </c>
      <c r="BS37" s="151">
        <v>37</v>
      </c>
      <c r="BT37" s="143">
        <v>94</v>
      </c>
      <c r="BU37" s="23">
        <v>11</v>
      </c>
      <c r="BV37" s="23">
        <v>6</v>
      </c>
      <c r="BW37" s="23">
        <v>3</v>
      </c>
      <c r="BX37" s="23">
        <v>25</v>
      </c>
      <c r="BY37" s="23">
        <v>15</v>
      </c>
    </row>
    <row r="38" spans="1:77">
      <c r="A38" s="22">
        <v>2005</v>
      </c>
      <c r="B38" s="24">
        <v>244578</v>
      </c>
      <c r="C38" s="24">
        <v>57633</v>
      </c>
      <c r="D38" s="24">
        <v>31620</v>
      </c>
      <c r="E38" s="24">
        <v>27559</v>
      </c>
      <c r="F38" s="24">
        <v>9148</v>
      </c>
      <c r="G38" s="144">
        <f t="shared" si="0"/>
        <v>200154</v>
      </c>
      <c r="H38" s="142">
        <v>541</v>
      </c>
      <c r="I38" s="151">
        <v>238</v>
      </c>
      <c r="J38" s="151">
        <v>107</v>
      </c>
      <c r="K38" s="151">
        <v>354</v>
      </c>
      <c r="L38" s="143">
        <v>127</v>
      </c>
      <c r="M38" s="23">
        <v>312</v>
      </c>
      <c r="N38" s="23">
        <v>47</v>
      </c>
      <c r="O38" s="23">
        <v>48</v>
      </c>
      <c r="P38" s="23">
        <v>95</v>
      </c>
      <c r="Q38" s="23">
        <v>58</v>
      </c>
      <c r="R38" s="145">
        <v>1708</v>
      </c>
      <c r="S38" s="153">
        <v>1367</v>
      </c>
      <c r="T38" s="151">
        <v>664</v>
      </c>
      <c r="U38" s="151">
        <v>650</v>
      </c>
      <c r="V38" s="143">
        <v>-119</v>
      </c>
      <c r="W38" s="23">
        <v>865</v>
      </c>
      <c r="X38" s="23">
        <v>566</v>
      </c>
      <c r="Y38" s="23">
        <v>428</v>
      </c>
      <c r="Z38" s="23">
        <v>518</v>
      </c>
      <c r="AA38" s="23">
        <v>356</v>
      </c>
      <c r="AB38" s="145">
        <v>43418</v>
      </c>
      <c r="AC38" s="153">
        <v>8113</v>
      </c>
      <c r="AD38" s="153">
        <v>4994</v>
      </c>
      <c r="AE38" s="153">
        <v>3865</v>
      </c>
      <c r="AF38" s="143">
        <v>-911</v>
      </c>
      <c r="AG38" s="24">
        <v>129785</v>
      </c>
      <c r="AH38" s="24">
        <v>26791</v>
      </c>
      <c r="AI38" s="24">
        <v>13449</v>
      </c>
      <c r="AJ38" s="24">
        <v>12762</v>
      </c>
      <c r="AK38" s="23">
        <v>479</v>
      </c>
      <c r="AL38" s="145">
        <v>7686</v>
      </c>
      <c r="AM38" s="153">
        <v>1476</v>
      </c>
      <c r="AN38" s="153">
        <v>1060</v>
      </c>
      <c r="AO38" s="151">
        <v>787</v>
      </c>
      <c r="AP38" s="143">
        <v>558</v>
      </c>
      <c r="AQ38" s="24">
        <v>2099</v>
      </c>
      <c r="AR38" s="23">
        <v>593</v>
      </c>
      <c r="AS38" s="23">
        <v>449</v>
      </c>
      <c r="AT38" s="23">
        <v>361</v>
      </c>
      <c r="AU38" s="23">
        <v>295</v>
      </c>
      <c r="AV38" s="24">
        <v>17441</v>
      </c>
      <c r="AW38" s="24">
        <v>5529</v>
      </c>
      <c r="AX38" s="24">
        <v>4728</v>
      </c>
      <c r="AY38" s="24">
        <v>3152</v>
      </c>
      <c r="AZ38" s="24">
        <v>2654</v>
      </c>
      <c r="BA38" s="24">
        <v>40577</v>
      </c>
      <c r="BB38" s="24">
        <v>12883</v>
      </c>
      <c r="BC38" s="24">
        <v>5678</v>
      </c>
      <c r="BD38" s="24">
        <v>4925</v>
      </c>
      <c r="BE38" s="24">
        <v>5711</v>
      </c>
      <c r="BF38" s="142">
        <v>58</v>
      </c>
      <c r="BG38" s="151">
        <v>13</v>
      </c>
      <c r="BH38" s="151">
        <v>15</v>
      </c>
      <c r="BI38" s="151">
        <v>27</v>
      </c>
      <c r="BJ38" s="143">
        <v>-35</v>
      </c>
      <c r="BK38" s="23" t="s">
        <v>132</v>
      </c>
      <c r="BL38" s="23" t="s">
        <v>132</v>
      </c>
      <c r="BM38" s="23" t="s">
        <v>132</v>
      </c>
      <c r="BN38" s="23" t="s">
        <v>132</v>
      </c>
      <c r="BO38" s="23" t="s">
        <v>132</v>
      </c>
      <c r="BP38" s="142">
        <v>79</v>
      </c>
      <c r="BQ38" s="151">
        <v>17</v>
      </c>
      <c r="BR38" s="151">
        <v>0</v>
      </c>
      <c r="BS38" s="151">
        <v>37</v>
      </c>
      <c r="BT38" s="143">
        <v>-16</v>
      </c>
      <c r="BU38" s="23">
        <v>9</v>
      </c>
      <c r="BV38" s="23">
        <v>0</v>
      </c>
      <c r="BW38" s="23">
        <v>0</v>
      </c>
      <c r="BX38" s="23">
        <v>26</v>
      </c>
      <c r="BY38" s="23">
        <v>-9</v>
      </c>
    </row>
    <row r="39" spans="1:77">
      <c r="A39" s="22">
        <v>2006</v>
      </c>
      <c r="B39" s="24">
        <v>254374</v>
      </c>
      <c r="C39" s="24">
        <v>61412</v>
      </c>
      <c r="D39" s="24">
        <v>34711</v>
      </c>
      <c r="E39" s="24">
        <v>27558</v>
      </c>
      <c r="F39" s="24">
        <v>15978</v>
      </c>
      <c r="G39" s="144">
        <f t="shared" si="0"/>
        <v>216093</v>
      </c>
      <c r="H39" s="142">
        <v>452</v>
      </c>
      <c r="I39" s="151">
        <v>325</v>
      </c>
      <c r="J39" s="151">
        <v>194</v>
      </c>
      <c r="K39" s="151">
        <v>352</v>
      </c>
      <c r="L39" s="143">
        <v>-69</v>
      </c>
      <c r="M39" s="23">
        <v>352</v>
      </c>
      <c r="N39" s="23">
        <v>83</v>
      </c>
      <c r="O39" s="23">
        <v>83</v>
      </c>
      <c r="P39" s="23">
        <v>96</v>
      </c>
      <c r="Q39" s="23">
        <v>76</v>
      </c>
      <c r="R39" s="145">
        <v>2197</v>
      </c>
      <c r="S39" s="151">
        <v>983</v>
      </c>
      <c r="T39" s="151">
        <v>645</v>
      </c>
      <c r="U39" s="151">
        <v>651</v>
      </c>
      <c r="V39" s="143">
        <v>627</v>
      </c>
      <c r="W39" s="24">
        <v>1386</v>
      </c>
      <c r="X39" s="23">
        <v>739</v>
      </c>
      <c r="Y39" s="23">
        <v>424</v>
      </c>
      <c r="Z39" s="23">
        <v>515</v>
      </c>
      <c r="AA39" s="23">
        <v>118</v>
      </c>
      <c r="AB39" s="145">
        <v>42001</v>
      </c>
      <c r="AC39" s="153">
        <v>8353</v>
      </c>
      <c r="AD39" s="153">
        <v>4968</v>
      </c>
      <c r="AE39" s="153">
        <v>3867</v>
      </c>
      <c r="AF39" s="110">
        <v>3130</v>
      </c>
      <c r="AG39" s="24">
        <v>133062</v>
      </c>
      <c r="AH39" s="24">
        <v>29822</v>
      </c>
      <c r="AI39" s="24">
        <v>15589</v>
      </c>
      <c r="AJ39" s="24">
        <v>12763</v>
      </c>
      <c r="AK39" s="23">
        <v>226</v>
      </c>
      <c r="AL39" s="145">
        <v>8880</v>
      </c>
      <c r="AM39" s="153">
        <v>1804</v>
      </c>
      <c r="AN39" s="151">
        <v>854</v>
      </c>
      <c r="AO39" s="151">
        <v>787</v>
      </c>
      <c r="AP39" s="143">
        <v>897</v>
      </c>
      <c r="AQ39" s="24">
        <v>2108</v>
      </c>
      <c r="AR39" s="23">
        <v>625</v>
      </c>
      <c r="AS39" s="23">
        <v>327</v>
      </c>
      <c r="AT39" s="23">
        <v>361</v>
      </c>
      <c r="AU39" s="23">
        <v>287</v>
      </c>
      <c r="AV39" s="24">
        <v>19930</v>
      </c>
      <c r="AW39" s="24">
        <v>6316</v>
      </c>
      <c r="AX39" s="24">
        <v>5003</v>
      </c>
      <c r="AY39" s="24">
        <v>3151</v>
      </c>
      <c r="AZ39" s="24">
        <v>5723</v>
      </c>
      <c r="BA39" s="24">
        <v>43846</v>
      </c>
      <c r="BB39" s="24">
        <v>12296</v>
      </c>
      <c r="BC39" s="24">
        <v>6607</v>
      </c>
      <c r="BD39" s="24">
        <v>4926</v>
      </c>
      <c r="BE39" s="24">
        <v>4858</v>
      </c>
      <c r="BF39" s="142">
        <v>77</v>
      </c>
      <c r="BG39" s="151">
        <v>22</v>
      </c>
      <c r="BH39" s="151">
        <v>11</v>
      </c>
      <c r="BI39" s="151">
        <v>28</v>
      </c>
      <c r="BJ39" s="143">
        <v>52</v>
      </c>
      <c r="BK39" s="23" t="s">
        <v>132</v>
      </c>
      <c r="BL39" s="23" t="s">
        <v>132</v>
      </c>
      <c r="BM39" s="23" t="s">
        <v>132</v>
      </c>
      <c r="BN39" s="23" t="s">
        <v>132</v>
      </c>
      <c r="BO39" s="23" t="s">
        <v>132</v>
      </c>
      <c r="BP39" s="142">
        <v>73</v>
      </c>
      <c r="BQ39" s="151">
        <v>27</v>
      </c>
      <c r="BR39" s="151">
        <v>3</v>
      </c>
      <c r="BS39" s="151">
        <v>36</v>
      </c>
      <c r="BT39" s="143">
        <v>41</v>
      </c>
      <c r="BU39" s="23">
        <v>10</v>
      </c>
      <c r="BV39" s="23">
        <v>17</v>
      </c>
      <c r="BW39" s="23">
        <v>3</v>
      </c>
      <c r="BX39" s="23">
        <v>25</v>
      </c>
      <c r="BY39" s="23">
        <v>12</v>
      </c>
    </row>
    <row r="40" spans="1:77">
      <c r="A40" s="22">
        <v>2007</v>
      </c>
      <c r="B40" s="24">
        <v>238125</v>
      </c>
      <c r="C40" s="24">
        <v>66512</v>
      </c>
      <c r="D40" s="24">
        <v>39235</v>
      </c>
      <c r="E40" s="24">
        <v>18523</v>
      </c>
      <c r="F40" s="24">
        <v>27424</v>
      </c>
      <c r="G40" s="144">
        <f t="shared" si="0"/>
        <v>219749</v>
      </c>
      <c r="H40" s="142">
        <v>516</v>
      </c>
      <c r="I40" s="151">
        <v>222</v>
      </c>
      <c r="J40" s="151">
        <v>176</v>
      </c>
      <c r="K40" s="151">
        <v>127</v>
      </c>
      <c r="L40" s="143">
        <v>142</v>
      </c>
      <c r="M40" s="23">
        <v>738</v>
      </c>
      <c r="N40" s="23">
        <v>76</v>
      </c>
      <c r="O40" s="23">
        <v>67</v>
      </c>
      <c r="P40" s="23">
        <v>35</v>
      </c>
      <c r="Q40" s="23">
        <v>149</v>
      </c>
      <c r="R40" s="145">
        <v>2715</v>
      </c>
      <c r="S40" s="153">
        <v>1152</v>
      </c>
      <c r="T40" s="151">
        <v>828</v>
      </c>
      <c r="U40" s="151">
        <v>231</v>
      </c>
      <c r="V40" s="143">
        <v>-138</v>
      </c>
      <c r="W40" s="24">
        <v>1616</v>
      </c>
      <c r="X40" s="23">
        <v>467</v>
      </c>
      <c r="Y40" s="23">
        <v>467</v>
      </c>
      <c r="Z40" s="23">
        <v>183</v>
      </c>
      <c r="AA40" s="23">
        <v>368</v>
      </c>
      <c r="AB40" s="145">
        <v>45080</v>
      </c>
      <c r="AC40" s="153">
        <v>9448</v>
      </c>
      <c r="AD40" s="153">
        <v>7206</v>
      </c>
      <c r="AE40" s="153">
        <v>2199</v>
      </c>
      <c r="AF40" s="110">
        <v>1578</v>
      </c>
      <c r="AG40" s="24">
        <v>115445</v>
      </c>
      <c r="AH40" s="24">
        <v>32348</v>
      </c>
      <c r="AI40" s="24">
        <v>16430</v>
      </c>
      <c r="AJ40" s="24">
        <v>6963</v>
      </c>
      <c r="AK40" s="24">
        <v>2071</v>
      </c>
      <c r="AL40" s="145">
        <v>10789</v>
      </c>
      <c r="AM40" s="153">
        <v>1711</v>
      </c>
      <c r="AN40" s="153">
        <v>1088</v>
      </c>
      <c r="AO40" s="151">
        <v>420</v>
      </c>
      <c r="AP40" s="110">
        <v>1059</v>
      </c>
      <c r="AQ40" s="24">
        <v>3095</v>
      </c>
      <c r="AR40" s="23">
        <v>634</v>
      </c>
      <c r="AS40" s="23">
        <v>633</v>
      </c>
      <c r="AT40" s="23">
        <v>208</v>
      </c>
      <c r="AU40" s="23">
        <v>229</v>
      </c>
      <c r="AV40" s="24">
        <v>20156</v>
      </c>
      <c r="AW40" s="24">
        <v>7108</v>
      </c>
      <c r="AX40" s="24">
        <v>6125</v>
      </c>
      <c r="AY40" s="24">
        <v>2299</v>
      </c>
      <c r="AZ40" s="24">
        <v>13597</v>
      </c>
      <c r="BA40" s="24">
        <v>37811</v>
      </c>
      <c r="BB40" s="24">
        <v>13259</v>
      </c>
      <c r="BC40" s="24">
        <v>6181</v>
      </c>
      <c r="BD40" s="24">
        <v>5798</v>
      </c>
      <c r="BE40" s="24">
        <v>8328</v>
      </c>
      <c r="BF40" s="142">
        <v>55</v>
      </c>
      <c r="BG40" s="151">
        <v>27</v>
      </c>
      <c r="BH40" s="151">
        <v>25</v>
      </c>
      <c r="BI40" s="151">
        <v>19</v>
      </c>
      <c r="BJ40" s="143">
        <v>10</v>
      </c>
      <c r="BK40" s="23" t="s">
        <v>132</v>
      </c>
      <c r="BL40" s="23" t="s">
        <v>132</v>
      </c>
      <c r="BM40" s="23" t="s">
        <v>132</v>
      </c>
      <c r="BN40" s="23" t="s">
        <v>132</v>
      </c>
      <c r="BO40" s="23" t="s">
        <v>132</v>
      </c>
      <c r="BP40" s="142">
        <v>98</v>
      </c>
      <c r="BQ40" s="151">
        <v>57</v>
      </c>
      <c r="BR40" s="151">
        <v>9</v>
      </c>
      <c r="BS40" s="151">
        <v>23</v>
      </c>
      <c r="BT40" s="143">
        <v>15</v>
      </c>
      <c r="BU40" s="23">
        <v>11</v>
      </c>
      <c r="BV40" s="23">
        <v>3</v>
      </c>
      <c r="BW40" s="23">
        <v>0</v>
      </c>
      <c r="BX40" s="23">
        <v>18</v>
      </c>
      <c r="BY40" s="23">
        <v>16</v>
      </c>
    </row>
    <row r="41" spans="1:77">
      <c r="A41" s="22">
        <v>2008</v>
      </c>
      <c r="B41" s="24">
        <v>249622</v>
      </c>
      <c r="C41" s="24">
        <v>66158</v>
      </c>
      <c r="D41" s="24">
        <v>33576</v>
      </c>
      <c r="E41" s="24">
        <v>18525</v>
      </c>
      <c r="F41" s="24">
        <v>51478</v>
      </c>
      <c r="G41" s="144">
        <f t="shared" si="0"/>
        <v>249993</v>
      </c>
      <c r="H41" s="142">
        <v>635</v>
      </c>
      <c r="I41" s="151">
        <v>312</v>
      </c>
      <c r="J41" s="151">
        <v>231</v>
      </c>
      <c r="K41" s="151">
        <v>127</v>
      </c>
      <c r="L41" s="143">
        <v>249</v>
      </c>
      <c r="M41" s="24">
        <v>1282</v>
      </c>
      <c r="N41" s="23">
        <v>81</v>
      </c>
      <c r="O41" s="23">
        <v>80</v>
      </c>
      <c r="P41" s="23">
        <v>36</v>
      </c>
      <c r="Q41" s="23">
        <v>239</v>
      </c>
      <c r="R41" s="145">
        <v>2668</v>
      </c>
      <c r="S41" s="151">
        <v>908</v>
      </c>
      <c r="T41" s="151">
        <v>733</v>
      </c>
      <c r="U41" s="151">
        <v>230</v>
      </c>
      <c r="V41" s="143">
        <v>408</v>
      </c>
      <c r="W41" s="24">
        <v>1797</v>
      </c>
      <c r="X41" s="23">
        <v>637</v>
      </c>
      <c r="Y41" s="23">
        <v>495</v>
      </c>
      <c r="Z41" s="23">
        <v>183</v>
      </c>
      <c r="AA41" s="23">
        <v>360</v>
      </c>
      <c r="AB41" s="145">
        <v>45870</v>
      </c>
      <c r="AC41" s="153">
        <v>9495</v>
      </c>
      <c r="AD41" s="153">
        <v>4832</v>
      </c>
      <c r="AE41" s="153">
        <v>2199</v>
      </c>
      <c r="AF41" s="110">
        <v>7143</v>
      </c>
      <c r="AG41" s="24">
        <v>115051</v>
      </c>
      <c r="AH41" s="24">
        <v>32564</v>
      </c>
      <c r="AI41" s="24">
        <v>16078</v>
      </c>
      <c r="AJ41" s="24">
        <v>6964</v>
      </c>
      <c r="AK41" s="24">
        <v>10770</v>
      </c>
      <c r="AL41" s="145">
        <v>10739</v>
      </c>
      <c r="AM41" s="153">
        <v>1743</v>
      </c>
      <c r="AN41" s="153">
        <v>1227</v>
      </c>
      <c r="AO41" s="151">
        <v>421</v>
      </c>
      <c r="AP41" s="110">
        <v>1201</v>
      </c>
      <c r="AQ41" s="24">
        <v>4291</v>
      </c>
      <c r="AR41" s="23">
        <v>554</v>
      </c>
      <c r="AS41" s="23">
        <v>555</v>
      </c>
      <c r="AT41" s="23">
        <v>208</v>
      </c>
      <c r="AU41" s="24">
        <v>1143</v>
      </c>
      <c r="AV41" s="24">
        <v>23804</v>
      </c>
      <c r="AW41" s="24">
        <v>7585</v>
      </c>
      <c r="AX41" s="24">
        <v>3634</v>
      </c>
      <c r="AY41" s="24">
        <v>2299</v>
      </c>
      <c r="AZ41" s="24">
        <v>18778</v>
      </c>
      <c r="BA41" s="24">
        <v>43220</v>
      </c>
      <c r="BB41" s="24">
        <v>12163</v>
      </c>
      <c r="BC41" s="24">
        <v>5695</v>
      </c>
      <c r="BD41" s="24">
        <v>5798</v>
      </c>
      <c r="BE41" s="24">
        <v>11119</v>
      </c>
      <c r="BF41" s="142">
        <v>97</v>
      </c>
      <c r="BG41" s="151">
        <v>34</v>
      </c>
      <c r="BH41" s="151">
        <v>3</v>
      </c>
      <c r="BI41" s="151">
        <v>18</v>
      </c>
      <c r="BJ41" s="143">
        <v>114</v>
      </c>
      <c r="BK41" s="23" t="s">
        <v>132</v>
      </c>
      <c r="BL41" s="23" t="s">
        <v>132</v>
      </c>
      <c r="BM41" s="23" t="s">
        <v>132</v>
      </c>
      <c r="BN41" s="23" t="s">
        <v>132</v>
      </c>
      <c r="BO41" s="23" t="s">
        <v>132</v>
      </c>
      <c r="BP41" s="142">
        <v>132</v>
      </c>
      <c r="BQ41" s="151">
        <v>82</v>
      </c>
      <c r="BR41" s="151">
        <v>13</v>
      </c>
      <c r="BS41" s="151">
        <v>24</v>
      </c>
      <c r="BT41" s="143">
        <v>-21</v>
      </c>
      <c r="BU41" s="23">
        <v>36</v>
      </c>
      <c r="BV41" s="23">
        <v>0</v>
      </c>
      <c r="BW41" s="23">
        <v>0</v>
      </c>
      <c r="BX41" s="23">
        <v>18</v>
      </c>
      <c r="BY41" s="23">
        <v>-25</v>
      </c>
    </row>
    <row r="42" spans="1:77">
      <c r="A42" s="22">
        <v>2009</v>
      </c>
      <c r="B42" s="24">
        <v>245289</v>
      </c>
      <c r="C42" s="24">
        <v>61531</v>
      </c>
      <c r="D42" s="24">
        <v>32069</v>
      </c>
      <c r="E42" s="24">
        <v>18529</v>
      </c>
      <c r="F42" s="24">
        <v>71886</v>
      </c>
      <c r="G42" s="144">
        <f t="shared" si="0"/>
        <v>269184</v>
      </c>
      <c r="H42" s="142">
        <v>571</v>
      </c>
      <c r="I42" s="151">
        <v>346</v>
      </c>
      <c r="J42" s="151">
        <v>219</v>
      </c>
      <c r="K42" s="151">
        <v>129</v>
      </c>
      <c r="L42" s="143">
        <v>185</v>
      </c>
      <c r="M42" s="24">
        <v>1723</v>
      </c>
      <c r="N42" s="23">
        <v>60</v>
      </c>
      <c r="O42" s="23">
        <v>60</v>
      </c>
      <c r="P42" s="23">
        <v>34</v>
      </c>
      <c r="Q42" s="23">
        <v>227</v>
      </c>
      <c r="R42" s="145">
        <v>2446</v>
      </c>
      <c r="S42" s="151">
        <v>960</v>
      </c>
      <c r="T42" s="151">
        <v>642</v>
      </c>
      <c r="U42" s="151">
        <v>229</v>
      </c>
      <c r="V42" s="110">
        <v>1273</v>
      </c>
      <c r="W42" s="24">
        <v>1918</v>
      </c>
      <c r="X42" s="23">
        <v>422</v>
      </c>
      <c r="Y42" s="23">
        <v>383</v>
      </c>
      <c r="Z42" s="23">
        <v>184</v>
      </c>
      <c r="AA42" s="23">
        <v>819</v>
      </c>
      <c r="AB42" s="145">
        <v>46508</v>
      </c>
      <c r="AC42" s="153">
        <v>9179</v>
      </c>
      <c r="AD42" s="153">
        <v>4646</v>
      </c>
      <c r="AE42" s="153">
        <v>2198</v>
      </c>
      <c r="AF42" s="110">
        <v>13025</v>
      </c>
      <c r="AG42" s="24">
        <v>105423</v>
      </c>
      <c r="AH42" s="24">
        <v>29281</v>
      </c>
      <c r="AI42" s="24">
        <v>14514</v>
      </c>
      <c r="AJ42" s="24">
        <v>6964</v>
      </c>
      <c r="AK42" s="24">
        <v>16533</v>
      </c>
      <c r="AL42" s="145">
        <v>12963</v>
      </c>
      <c r="AM42" s="153">
        <v>1573</v>
      </c>
      <c r="AN42" s="153">
        <v>1252</v>
      </c>
      <c r="AO42" s="151">
        <v>420</v>
      </c>
      <c r="AP42" s="143">
        <v>210</v>
      </c>
      <c r="AQ42" s="24">
        <v>5928</v>
      </c>
      <c r="AR42" s="23">
        <v>712</v>
      </c>
      <c r="AS42" s="23">
        <v>697</v>
      </c>
      <c r="AT42" s="23">
        <v>209</v>
      </c>
      <c r="AU42" s="24">
        <v>2263</v>
      </c>
      <c r="AV42" s="24">
        <v>25159</v>
      </c>
      <c r="AW42" s="24">
        <v>7668</v>
      </c>
      <c r="AX42" s="24">
        <v>4216</v>
      </c>
      <c r="AY42" s="24">
        <v>2300</v>
      </c>
      <c r="AZ42" s="24">
        <v>19603</v>
      </c>
      <c r="BA42" s="24">
        <v>42375</v>
      </c>
      <c r="BB42" s="24">
        <v>11240</v>
      </c>
      <c r="BC42" s="24">
        <v>5403</v>
      </c>
      <c r="BD42" s="24">
        <v>5800</v>
      </c>
      <c r="BE42" s="24">
        <v>17683</v>
      </c>
      <c r="BF42" s="142">
        <v>134</v>
      </c>
      <c r="BG42" s="151">
        <v>33</v>
      </c>
      <c r="BH42" s="151">
        <v>34</v>
      </c>
      <c r="BI42" s="151">
        <v>19</v>
      </c>
      <c r="BJ42" s="143">
        <v>96</v>
      </c>
      <c r="BK42" s="23" t="s">
        <v>132</v>
      </c>
      <c r="BL42" s="23" t="s">
        <v>132</v>
      </c>
      <c r="BM42" s="23" t="s">
        <v>132</v>
      </c>
      <c r="BN42" s="23" t="s">
        <v>132</v>
      </c>
      <c r="BO42" s="23" t="s">
        <v>132</v>
      </c>
      <c r="BP42" s="142">
        <v>109</v>
      </c>
      <c r="BQ42" s="151">
        <v>54</v>
      </c>
      <c r="BR42" s="151">
        <v>3</v>
      </c>
      <c r="BS42" s="151">
        <v>24</v>
      </c>
      <c r="BT42" s="143">
        <v>-27</v>
      </c>
      <c r="BU42" s="23">
        <v>32</v>
      </c>
      <c r="BV42" s="23">
        <v>3</v>
      </c>
      <c r="BW42" s="23">
        <v>0</v>
      </c>
      <c r="BX42" s="23">
        <v>19</v>
      </c>
      <c r="BY42" s="23">
        <v>-4</v>
      </c>
    </row>
    <row r="43" spans="1:77">
      <c r="A43" s="22">
        <v>2010</v>
      </c>
      <c r="B43" s="24">
        <v>270581</v>
      </c>
      <c r="C43" s="24">
        <v>58046</v>
      </c>
      <c r="D43" s="24">
        <v>34496</v>
      </c>
      <c r="E43" s="24">
        <v>18524</v>
      </c>
      <c r="F43" s="24">
        <v>34243</v>
      </c>
      <c r="G43" s="144">
        <f t="shared" si="0"/>
        <v>262750</v>
      </c>
      <c r="H43" s="142">
        <v>680</v>
      </c>
      <c r="I43" s="151">
        <v>147</v>
      </c>
      <c r="J43" s="151">
        <v>146</v>
      </c>
      <c r="K43" s="151">
        <v>126</v>
      </c>
      <c r="L43" s="143">
        <v>407</v>
      </c>
      <c r="M43" s="24">
        <v>1792</v>
      </c>
      <c r="N43" s="23">
        <v>30</v>
      </c>
      <c r="O43" s="23">
        <v>29</v>
      </c>
      <c r="P43" s="23">
        <v>34</v>
      </c>
      <c r="Q43" s="23">
        <v>151</v>
      </c>
      <c r="R43" s="145">
        <v>2413</v>
      </c>
      <c r="S43" s="151">
        <v>897</v>
      </c>
      <c r="T43" s="151">
        <v>626</v>
      </c>
      <c r="U43" s="151">
        <v>230</v>
      </c>
      <c r="V43" s="110">
        <v>1547</v>
      </c>
      <c r="W43" s="24">
        <v>1928</v>
      </c>
      <c r="X43" s="23">
        <v>533</v>
      </c>
      <c r="Y43" s="23">
        <v>459</v>
      </c>
      <c r="Z43" s="23">
        <v>183</v>
      </c>
      <c r="AA43" s="23">
        <v>43</v>
      </c>
      <c r="AB43" s="145">
        <v>51521</v>
      </c>
      <c r="AC43" s="153">
        <v>8538</v>
      </c>
      <c r="AD43" s="153">
        <v>5283</v>
      </c>
      <c r="AE43" s="153">
        <v>2198</v>
      </c>
      <c r="AF43" s="110">
        <v>7445</v>
      </c>
      <c r="AG43" s="24">
        <v>116572</v>
      </c>
      <c r="AH43" s="24">
        <v>26895</v>
      </c>
      <c r="AI43" s="24">
        <v>16294</v>
      </c>
      <c r="AJ43" s="24">
        <v>6963</v>
      </c>
      <c r="AK43" s="24">
        <v>12747</v>
      </c>
      <c r="AL43" s="145">
        <v>14117</v>
      </c>
      <c r="AM43" s="153">
        <v>1663</v>
      </c>
      <c r="AN43" s="153">
        <v>1045</v>
      </c>
      <c r="AO43" s="151">
        <v>421</v>
      </c>
      <c r="AP43" s="143">
        <v>-190</v>
      </c>
      <c r="AQ43" s="24">
        <v>7204</v>
      </c>
      <c r="AR43" s="23">
        <v>783</v>
      </c>
      <c r="AS43" s="23">
        <v>636</v>
      </c>
      <c r="AT43" s="23">
        <v>209</v>
      </c>
      <c r="AU43" s="23">
        <v>834</v>
      </c>
      <c r="AV43" s="24">
        <v>30005</v>
      </c>
      <c r="AW43" s="24">
        <v>6936</v>
      </c>
      <c r="AX43" s="24">
        <v>4040</v>
      </c>
      <c r="AY43" s="24">
        <v>2300</v>
      </c>
      <c r="AZ43" s="23">
        <v>19</v>
      </c>
      <c r="BA43" s="24">
        <v>43871</v>
      </c>
      <c r="BB43" s="24">
        <v>11589</v>
      </c>
      <c r="BC43" s="24">
        <v>5913</v>
      </c>
      <c r="BD43" s="24">
        <v>5799</v>
      </c>
      <c r="BE43" s="24">
        <v>11174</v>
      </c>
      <c r="BF43" s="142">
        <v>333</v>
      </c>
      <c r="BG43" s="151">
        <v>22</v>
      </c>
      <c r="BH43" s="151">
        <v>22</v>
      </c>
      <c r="BI43" s="151">
        <v>19</v>
      </c>
      <c r="BJ43" s="143">
        <v>94</v>
      </c>
      <c r="BK43" s="23" t="s">
        <v>132</v>
      </c>
      <c r="BL43" s="23" t="s">
        <v>132</v>
      </c>
      <c r="BM43" s="23" t="s">
        <v>132</v>
      </c>
      <c r="BN43" s="23" t="s">
        <v>132</v>
      </c>
      <c r="BO43" s="23" t="s">
        <v>132</v>
      </c>
      <c r="BP43" s="142">
        <v>129</v>
      </c>
      <c r="BQ43" s="151">
        <v>2</v>
      </c>
      <c r="BR43" s="151">
        <v>0</v>
      </c>
      <c r="BS43" s="151">
        <v>24</v>
      </c>
      <c r="BT43" s="143">
        <v>-27</v>
      </c>
      <c r="BU43" s="23">
        <v>16</v>
      </c>
      <c r="BV43" s="23">
        <v>11</v>
      </c>
      <c r="BW43" s="23">
        <v>3</v>
      </c>
      <c r="BX43" s="23">
        <v>18</v>
      </c>
      <c r="BY43" s="23">
        <v>-1</v>
      </c>
    </row>
    <row r="44" spans="1:77">
      <c r="A44" s="22">
        <v>2011</v>
      </c>
      <c r="B44" s="24">
        <v>259110</v>
      </c>
      <c r="C44" s="24">
        <v>61466</v>
      </c>
      <c r="D44" s="24">
        <v>37126</v>
      </c>
      <c r="E44" s="24">
        <v>18522</v>
      </c>
      <c r="F44" s="24">
        <v>14733</v>
      </c>
      <c r="G44" s="144">
        <f t="shared" si="0"/>
        <v>230981</v>
      </c>
      <c r="H44" s="142">
        <v>699</v>
      </c>
      <c r="I44" s="151">
        <v>328</v>
      </c>
      <c r="J44" s="151">
        <v>222</v>
      </c>
      <c r="K44" s="151">
        <v>126</v>
      </c>
      <c r="L44" s="143">
        <v>377</v>
      </c>
      <c r="M44" s="24">
        <v>2611</v>
      </c>
      <c r="N44" s="23">
        <v>138</v>
      </c>
      <c r="O44" s="23">
        <v>50</v>
      </c>
      <c r="P44" s="23">
        <v>34</v>
      </c>
      <c r="Q44" s="23">
        <v>230</v>
      </c>
      <c r="R44" s="145">
        <v>2292</v>
      </c>
      <c r="S44" s="153">
        <v>1118</v>
      </c>
      <c r="T44" s="151">
        <v>621</v>
      </c>
      <c r="U44" s="151">
        <v>230</v>
      </c>
      <c r="V44" s="110">
        <v>1465</v>
      </c>
      <c r="W44" s="24">
        <v>1986</v>
      </c>
      <c r="X44" s="23">
        <v>352</v>
      </c>
      <c r="Y44" s="23">
        <v>344</v>
      </c>
      <c r="Z44" s="23">
        <v>184</v>
      </c>
      <c r="AA44" s="23">
        <v>436</v>
      </c>
      <c r="AB44" s="145">
        <v>53390</v>
      </c>
      <c r="AC44" s="153">
        <v>9815</v>
      </c>
      <c r="AD44" s="153">
        <v>5479</v>
      </c>
      <c r="AE44" s="153">
        <v>2198</v>
      </c>
      <c r="AF44" s="110">
        <v>3742</v>
      </c>
      <c r="AG44" s="24">
        <v>105020</v>
      </c>
      <c r="AH44" s="24">
        <v>28682</v>
      </c>
      <c r="AI44" s="24">
        <v>17683</v>
      </c>
      <c r="AJ44" s="24">
        <v>6963</v>
      </c>
      <c r="AK44" s="24">
        <v>14726</v>
      </c>
      <c r="AL44" s="145">
        <v>15839</v>
      </c>
      <c r="AM44" s="153">
        <v>1604</v>
      </c>
      <c r="AN44" s="153">
        <v>1247</v>
      </c>
      <c r="AO44" s="151">
        <v>423</v>
      </c>
      <c r="AP44" s="143">
        <v>-233</v>
      </c>
      <c r="AQ44" s="24">
        <v>7554</v>
      </c>
      <c r="AR44" s="23">
        <v>743</v>
      </c>
      <c r="AS44" s="23">
        <v>710</v>
      </c>
      <c r="AT44" s="23">
        <v>208</v>
      </c>
      <c r="AU44" s="23">
        <v>653</v>
      </c>
      <c r="AV44" s="24">
        <v>30451</v>
      </c>
      <c r="AW44" s="24">
        <v>6801</v>
      </c>
      <c r="AX44" s="24">
        <v>5414</v>
      </c>
      <c r="AY44" s="24">
        <v>2299</v>
      </c>
      <c r="AZ44" s="24">
        <v>-7121</v>
      </c>
      <c r="BA44" s="24">
        <v>38947</v>
      </c>
      <c r="BB44" s="24">
        <v>11809</v>
      </c>
      <c r="BC44" s="24">
        <v>5334</v>
      </c>
      <c r="BD44" s="24">
        <v>5797</v>
      </c>
      <c r="BE44" s="23">
        <v>399</v>
      </c>
      <c r="BF44" s="142">
        <v>214</v>
      </c>
      <c r="BG44" s="151">
        <v>22</v>
      </c>
      <c r="BH44" s="151">
        <v>22</v>
      </c>
      <c r="BI44" s="151">
        <v>18</v>
      </c>
      <c r="BJ44" s="143">
        <v>50</v>
      </c>
      <c r="BK44" s="23" t="s">
        <v>132</v>
      </c>
      <c r="BL44" s="23" t="s">
        <v>132</v>
      </c>
      <c r="BM44" s="23" t="s">
        <v>132</v>
      </c>
      <c r="BN44" s="23" t="s">
        <v>132</v>
      </c>
      <c r="BO44" s="23" t="s">
        <v>132</v>
      </c>
      <c r="BP44" s="142">
        <v>90</v>
      </c>
      <c r="BQ44" s="151">
        <v>42</v>
      </c>
      <c r="BR44" s="151">
        <v>0</v>
      </c>
      <c r="BS44" s="151">
        <v>24</v>
      </c>
      <c r="BT44" s="143">
        <v>-11</v>
      </c>
      <c r="BU44" s="23">
        <v>17</v>
      </c>
      <c r="BV44" s="23">
        <v>12</v>
      </c>
      <c r="BW44" s="23">
        <v>0</v>
      </c>
      <c r="BX44" s="23">
        <v>18</v>
      </c>
      <c r="BY44" s="23">
        <v>20</v>
      </c>
    </row>
    <row r="45" spans="1:77">
      <c r="A45" s="22">
        <v>2012</v>
      </c>
      <c r="B45" s="24">
        <v>260036</v>
      </c>
      <c r="C45" s="24">
        <v>65393</v>
      </c>
      <c r="D45" s="24">
        <v>37170</v>
      </c>
      <c r="E45" s="24">
        <v>26663</v>
      </c>
      <c r="F45" s="24">
        <v>55414</v>
      </c>
      <c r="G45" s="144">
        <f t="shared" si="0"/>
        <v>260564</v>
      </c>
      <c r="H45" s="142">
        <v>742</v>
      </c>
      <c r="I45" s="151">
        <v>204</v>
      </c>
      <c r="J45" s="151">
        <v>151</v>
      </c>
      <c r="K45" s="151">
        <v>140</v>
      </c>
      <c r="L45" s="143">
        <v>711</v>
      </c>
      <c r="M45" s="24">
        <v>1375</v>
      </c>
      <c r="N45" s="23">
        <v>56</v>
      </c>
      <c r="O45" s="23">
        <v>53</v>
      </c>
      <c r="P45" s="23">
        <v>39</v>
      </c>
      <c r="Q45" s="23">
        <v>248</v>
      </c>
      <c r="R45" s="145">
        <v>2360</v>
      </c>
      <c r="S45" s="153">
        <v>1265</v>
      </c>
      <c r="T45" s="151">
        <v>626</v>
      </c>
      <c r="U45" s="151">
        <v>251</v>
      </c>
      <c r="V45" s="110">
        <v>1533</v>
      </c>
      <c r="W45" s="24">
        <v>2263</v>
      </c>
      <c r="X45" s="23">
        <v>421</v>
      </c>
      <c r="Y45" s="23">
        <v>347</v>
      </c>
      <c r="Z45" s="23">
        <v>202</v>
      </c>
      <c r="AA45" s="23">
        <v>382</v>
      </c>
      <c r="AB45" s="145">
        <v>54213</v>
      </c>
      <c r="AC45" s="153">
        <v>9612</v>
      </c>
      <c r="AD45" s="153">
        <v>5806</v>
      </c>
      <c r="AE45" s="153">
        <v>4484</v>
      </c>
      <c r="AF45" s="110">
        <v>5178</v>
      </c>
      <c r="AG45" s="24">
        <v>101262</v>
      </c>
      <c r="AH45" s="24">
        <v>29715</v>
      </c>
      <c r="AI45" s="24">
        <v>17496</v>
      </c>
      <c r="AJ45" s="24">
        <v>13168</v>
      </c>
      <c r="AK45" s="24">
        <v>24073</v>
      </c>
      <c r="AL45" s="145">
        <v>15091</v>
      </c>
      <c r="AM45" s="153">
        <v>1544</v>
      </c>
      <c r="AN45" s="153">
        <v>1398</v>
      </c>
      <c r="AO45" s="151">
        <v>349</v>
      </c>
      <c r="AP45" s="143">
        <v>778</v>
      </c>
      <c r="AQ45" s="24">
        <v>11439</v>
      </c>
      <c r="AR45" s="24">
        <v>1001</v>
      </c>
      <c r="AS45" s="23">
        <v>721</v>
      </c>
      <c r="AT45" s="23">
        <v>486</v>
      </c>
      <c r="AU45" s="24">
        <v>2255</v>
      </c>
      <c r="AV45" s="24">
        <v>34541</v>
      </c>
      <c r="AW45" s="24">
        <v>8225</v>
      </c>
      <c r="AX45" s="24">
        <v>4981</v>
      </c>
      <c r="AY45" s="24">
        <v>2220</v>
      </c>
      <c r="AZ45" s="24">
        <v>7836</v>
      </c>
      <c r="BA45" s="24">
        <v>36250</v>
      </c>
      <c r="BB45" s="24">
        <v>13258</v>
      </c>
      <c r="BC45" s="24">
        <v>5576</v>
      </c>
      <c r="BD45" s="24">
        <v>5237</v>
      </c>
      <c r="BE45" s="24">
        <v>12420</v>
      </c>
      <c r="BF45" s="142">
        <v>333</v>
      </c>
      <c r="BG45" s="151">
        <v>63</v>
      </c>
      <c r="BH45" s="151">
        <v>15</v>
      </c>
      <c r="BI45" s="151">
        <v>29</v>
      </c>
      <c r="BJ45" s="143">
        <v>-33</v>
      </c>
      <c r="BK45" s="23" t="s">
        <v>132</v>
      </c>
      <c r="BL45" s="23" t="s">
        <v>132</v>
      </c>
      <c r="BM45" s="23" t="s">
        <v>132</v>
      </c>
      <c r="BN45" s="23" t="s">
        <v>132</v>
      </c>
      <c r="BO45" s="23" t="s">
        <v>132</v>
      </c>
      <c r="BP45" s="142">
        <v>141</v>
      </c>
      <c r="BQ45" s="151">
        <v>26</v>
      </c>
      <c r="BR45" s="151">
        <v>0</v>
      </c>
      <c r="BS45" s="151">
        <v>31</v>
      </c>
      <c r="BT45" s="143">
        <v>26</v>
      </c>
      <c r="BU45" s="23">
        <v>26</v>
      </c>
      <c r="BV45" s="23">
        <v>3</v>
      </c>
      <c r="BW45" s="23">
        <v>0</v>
      </c>
      <c r="BX45" s="23">
        <v>27</v>
      </c>
      <c r="BY45" s="23">
        <v>7</v>
      </c>
    </row>
    <row r="46" spans="1:77">
      <c r="A46" s="22">
        <v>2013</v>
      </c>
      <c r="B46" s="24">
        <v>263101</v>
      </c>
      <c r="C46" s="24">
        <v>62129</v>
      </c>
      <c r="D46" s="24">
        <v>36994</v>
      </c>
      <c r="E46" s="24">
        <v>26667</v>
      </c>
      <c r="F46" s="24">
        <v>49521</v>
      </c>
      <c r="G46" s="144">
        <f t="shared" si="0"/>
        <v>260820</v>
      </c>
      <c r="H46" s="142">
        <v>678</v>
      </c>
      <c r="I46" s="151">
        <v>416</v>
      </c>
      <c r="J46" s="151">
        <v>177</v>
      </c>
      <c r="K46" s="151">
        <v>142</v>
      </c>
      <c r="L46" s="143">
        <v>456</v>
      </c>
      <c r="M46" s="23">
        <v>863</v>
      </c>
      <c r="N46" s="23">
        <v>158</v>
      </c>
      <c r="O46" s="23">
        <v>112</v>
      </c>
      <c r="P46" s="23">
        <v>40</v>
      </c>
      <c r="Q46" s="23">
        <v>136</v>
      </c>
      <c r="R46" s="145">
        <v>2246</v>
      </c>
      <c r="S46" s="153">
        <v>1054</v>
      </c>
      <c r="T46" s="151">
        <v>589</v>
      </c>
      <c r="U46" s="151">
        <v>250</v>
      </c>
      <c r="V46" s="143">
        <v>304</v>
      </c>
      <c r="W46" s="24">
        <v>2024</v>
      </c>
      <c r="X46" s="23">
        <v>311</v>
      </c>
      <c r="Y46" s="23">
        <v>310</v>
      </c>
      <c r="Z46" s="23">
        <v>204</v>
      </c>
      <c r="AA46" s="23">
        <v>21</v>
      </c>
      <c r="AB46" s="145">
        <v>56003</v>
      </c>
      <c r="AC46" s="153">
        <v>9124</v>
      </c>
      <c r="AD46" s="153">
        <v>5669</v>
      </c>
      <c r="AE46" s="153">
        <v>4487</v>
      </c>
      <c r="AF46" s="110">
        <v>2142</v>
      </c>
      <c r="AG46" s="24">
        <v>105849</v>
      </c>
      <c r="AH46" s="24">
        <v>28260</v>
      </c>
      <c r="AI46" s="24">
        <v>17766</v>
      </c>
      <c r="AJ46" s="24">
        <v>13169</v>
      </c>
      <c r="AK46" s="24">
        <v>16449</v>
      </c>
      <c r="AL46" s="145">
        <v>12701</v>
      </c>
      <c r="AM46" s="153">
        <v>1495</v>
      </c>
      <c r="AN46" s="153">
        <v>1464</v>
      </c>
      <c r="AO46" s="151">
        <v>348</v>
      </c>
      <c r="AP46" s="110">
        <v>1764</v>
      </c>
      <c r="AQ46" s="24">
        <v>9828</v>
      </c>
      <c r="AR46" s="23">
        <v>705</v>
      </c>
      <c r="AS46" s="23">
        <v>459</v>
      </c>
      <c r="AT46" s="23">
        <v>487</v>
      </c>
      <c r="AU46" s="24">
        <v>3311</v>
      </c>
      <c r="AV46" s="24">
        <v>36794</v>
      </c>
      <c r="AW46" s="24">
        <v>7656</v>
      </c>
      <c r="AX46" s="24">
        <v>4944</v>
      </c>
      <c r="AY46" s="24">
        <v>2218</v>
      </c>
      <c r="AZ46" s="24">
        <v>14140</v>
      </c>
      <c r="BA46" s="24">
        <v>35738</v>
      </c>
      <c r="BB46" s="24">
        <v>12873</v>
      </c>
      <c r="BC46" s="24">
        <v>5486</v>
      </c>
      <c r="BD46" s="24">
        <v>5236</v>
      </c>
      <c r="BE46" s="24">
        <v>10734</v>
      </c>
      <c r="BF46" s="142">
        <v>212</v>
      </c>
      <c r="BG46" s="151">
        <v>47</v>
      </c>
      <c r="BH46" s="151">
        <v>3</v>
      </c>
      <c r="BI46" s="151">
        <v>28</v>
      </c>
      <c r="BJ46" s="143">
        <v>-16</v>
      </c>
      <c r="BK46" s="23" t="s">
        <v>132</v>
      </c>
      <c r="BL46" s="23" t="s">
        <v>132</v>
      </c>
      <c r="BM46" s="23" t="s">
        <v>132</v>
      </c>
      <c r="BN46" s="23" t="s">
        <v>132</v>
      </c>
      <c r="BO46" s="23" t="s">
        <v>132</v>
      </c>
      <c r="BP46" s="142">
        <v>153</v>
      </c>
      <c r="BQ46" s="151">
        <v>30</v>
      </c>
      <c r="BR46" s="151">
        <v>15</v>
      </c>
      <c r="BS46" s="151">
        <v>31</v>
      </c>
      <c r="BT46" s="143">
        <v>65</v>
      </c>
      <c r="BU46" s="23">
        <v>12</v>
      </c>
      <c r="BV46" s="23">
        <v>0</v>
      </c>
      <c r="BW46" s="23">
        <v>0</v>
      </c>
      <c r="BX46" s="23">
        <v>27</v>
      </c>
      <c r="BY46" s="23">
        <v>15</v>
      </c>
    </row>
    <row r="47" spans="1:77">
      <c r="A47" s="22">
        <v>2014</v>
      </c>
      <c r="B47" s="24">
        <v>267924</v>
      </c>
      <c r="C47" s="24">
        <v>63722</v>
      </c>
      <c r="D47" s="24">
        <v>36889</v>
      </c>
      <c r="E47" s="24">
        <v>26668</v>
      </c>
      <c r="F47" s="24">
        <v>32867</v>
      </c>
      <c r="G47" s="144">
        <f t="shared" si="0"/>
        <v>247290</v>
      </c>
      <c r="H47" s="145">
        <v>1026</v>
      </c>
      <c r="I47" s="151">
        <v>227</v>
      </c>
      <c r="J47" s="151">
        <v>141</v>
      </c>
      <c r="K47" s="151">
        <v>140</v>
      </c>
      <c r="L47" s="143">
        <v>416</v>
      </c>
      <c r="M47" s="24">
        <v>1406</v>
      </c>
      <c r="N47" s="23">
        <v>90</v>
      </c>
      <c r="O47" s="23">
        <v>89</v>
      </c>
      <c r="P47" s="23">
        <v>41</v>
      </c>
      <c r="Q47" s="23">
        <v>188</v>
      </c>
      <c r="R47" s="145">
        <v>2779</v>
      </c>
      <c r="S47" s="153">
        <v>1029</v>
      </c>
      <c r="T47" s="151">
        <v>637</v>
      </c>
      <c r="U47" s="151">
        <v>251</v>
      </c>
      <c r="V47" s="143">
        <v>115</v>
      </c>
      <c r="W47" s="24">
        <v>2293</v>
      </c>
      <c r="X47" s="23">
        <v>406</v>
      </c>
      <c r="Y47" s="23">
        <v>293</v>
      </c>
      <c r="Z47" s="23">
        <v>203</v>
      </c>
      <c r="AA47" s="23">
        <v>321</v>
      </c>
      <c r="AB47" s="145">
        <v>51697</v>
      </c>
      <c r="AC47" s="153">
        <v>9649</v>
      </c>
      <c r="AD47" s="153">
        <v>5135</v>
      </c>
      <c r="AE47" s="153">
        <v>4489</v>
      </c>
      <c r="AF47" s="143">
        <v>785</v>
      </c>
      <c r="AG47" s="24">
        <v>101843</v>
      </c>
      <c r="AH47" s="24">
        <v>29203</v>
      </c>
      <c r="AI47" s="24">
        <v>17453</v>
      </c>
      <c r="AJ47" s="24">
        <v>13167</v>
      </c>
      <c r="AK47" s="24">
        <v>10692</v>
      </c>
      <c r="AL47" s="145">
        <v>15482</v>
      </c>
      <c r="AM47" s="153">
        <v>1553</v>
      </c>
      <c r="AN47" s="153">
        <v>1316</v>
      </c>
      <c r="AO47" s="151">
        <v>349</v>
      </c>
      <c r="AP47" s="110">
        <v>1043</v>
      </c>
      <c r="AQ47" s="24">
        <v>12328</v>
      </c>
      <c r="AR47" s="23">
        <v>955</v>
      </c>
      <c r="AS47" s="23">
        <v>651</v>
      </c>
      <c r="AT47" s="23">
        <v>486</v>
      </c>
      <c r="AU47" s="23">
        <v>203</v>
      </c>
      <c r="AV47" s="24">
        <v>41004</v>
      </c>
      <c r="AW47" s="24">
        <v>7592</v>
      </c>
      <c r="AX47" s="24">
        <v>5260</v>
      </c>
      <c r="AY47" s="24">
        <v>2217</v>
      </c>
      <c r="AZ47" s="24">
        <v>7575</v>
      </c>
      <c r="BA47" s="24">
        <v>37520</v>
      </c>
      <c r="BB47" s="24">
        <v>12978</v>
      </c>
      <c r="BC47" s="24">
        <v>5884</v>
      </c>
      <c r="BD47" s="24">
        <v>5237</v>
      </c>
      <c r="BE47" s="24">
        <v>11603</v>
      </c>
      <c r="BF47" s="142">
        <v>360</v>
      </c>
      <c r="BG47" s="151">
        <v>22</v>
      </c>
      <c r="BH47" s="151">
        <v>20</v>
      </c>
      <c r="BI47" s="151">
        <v>29</v>
      </c>
      <c r="BJ47" s="143">
        <v>-48</v>
      </c>
      <c r="BK47" s="23" t="s">
        <v>132</v>
      </c>
      <c r="BL47" s="23" t="s">
        <v>132</v>
      </c>
      <c r="BM47" s="23" t="s">
        <v>132</v>
      </c>
      <c r="BN47" s="23" t="s">
        <v>132</v>
      </c>
      <c r="BO47" s="23" t="s">
        <v>132</v>
      </c>
      <c r="BP47" s="142">
        <v>162</v>
      </c>
      <c r="BQ47" s="151">
        <v>12</v>
      </c>
      <c r="BR47" s="151">
        <v>10</v>
      </c>
      <c r="BS47" s="151">
        <v>32</v>
      </c>
      <c r="BT47" s="143">
        <v>-19</v>
      </c>
      <c r="BU47" s="23">
        <v>24</v>
      </c>
      <c r="BV47" s="23">
        <v>6</v>
      </c>
      <c r="BW47" s="23">
        <v>0</v>
      </c>
      <c r="BX47" s="23">
        <v>27</v>
      </c>
      <c r="BY47" s="23">
        <v>-7</v>
      </c>
    </row>
    <row r="48" spans="1:77">
      <c r="A48" s="22">
        <v>2015</v>
      </c>
      <c r="B48" s="24">
        <v>240763</v>
      </c>
      <c r="C48" s="24">
        <v>65837</v>
      </c>
      <c r="D48" s="24">
        <v>38458</v>
      </c>
      <c r="E48" s="24">
        <v>26665</v>
      </c>
      <c r="F48" s="24">
        <v>-16365</v>
      </c>
      <c r="G48" s="144">
        <f t="shared" si="0"/>
        <v>170354</v>
      </c>
      <c r="H48" s="142">
        <v>847</v>
      </c>
      <c r="I48" s="151">
        <v>258</v>
      </c>
      <c r="J48" s="151">
        <v>139</v>
      </c>
      <c r="K48" s="151">
        <v>142</v>
      </c>
      <c r="L48" s="143">
        <v>201</v>
      </c>
      <c r="M48" s="24">
        <v>1341</v>
      </c>
      <c r="N48" s="23">
        <v>143</v>
      </c>
      <c r="O48" s="23">
        <v>47</v>
      </c>
      <c r="P48" s="23">
        <v>40</v>
      </c>
      <c r="Q48" s="23">
        <v>273</v>
      </c>
      <c r="R48" s="145">
        <v>2688</v>
      </c>
      <c r="S48" s="151">
        <v>989</v>
      </c>
      <c r="T48" s="151">
        <v>516</v>
      </c>
      <c r="U48" s="151">
        <v>248</v>
      </c>
      <c r="V48" s="143">
        <v>479</v>
      </c>
      <c r="W48" s="24">
        <v>2797</v>
      </c>
      <c r="X48" s="23">
        <v>505</v>
      </c>
      <c r="Y48" s="23">
        <v>224</v>
      </c>
      <c r="Z48" s="23">
        <v>203</v>
      </c>
      <c r="AA48" s="23">
        <v>-220</v>
      </c>
      <c r="AB48" s="145">
        <v>45509</v>
      </c>
      <c r="AC48" s="153">
        <v>10556</v>
      </c>
      <c r="AD48" s="153">
        <v>5137</v>
      </c>
      <c r="AE48" s="153">
        <v>4486</v>
      </c>
      <c r="AF48" s="143">
        <v>809</v>
      </c>
      <c r="AG48" s="24">
        <v>89672</v>
      </c>
      <c r="AH48" s="24">
        <v>29321</v>
      </c>
      <c r="AI48" s="24">
        <v>18688</v>
      </c>
      <c r="AJ48" s="24">
        <v>13168</v>
      </c>
      <c r="AK48" s="24">
        <v>2195</v>
      </c>
      <c r="AL48" s="145">
        <v>14801</v>
      </c>
      <c r="AM48" s="153">
        <v>1907</v>
      </c>
      <c r="AN48" s="153">
        <v>1204</v>
      </c>
      <c r="AO48" s="151">
        <v>349</v>
      </c>
      <c r="AP48" s="110">
        <v>1078</v>
      </c>
      <c r="AQ48" s="24">
        <v>11378</v>
      </c>
      <c r="AR48" s="24">
        <v>1045</v>
      </c>
      <c r="AS48" s="23">
        <v>679</v>
      </c>
      <c r="AT48" s="23">
        <v>488</v>
      </c>
      <c r="AU48" s="24">
        <v>-1614</v>
      </c>
      <c r="AV48" s="24">
        <v>39587</v>
      </c>
      <c r="AW48" s="24">
        <v>8332</v>
      </c>
      <c r="AX48" s="24">
        <v>5359</v>
      </c>
      <c r="AY48" s="24">
        <v>2218</v>
      </c>
      <c r="AZ48" s="24">
        <v>-18541</v>
      </c>
      <c r="BA48" s="24">
        <v>31672</v>
      </c>
      <c r="BB48" s="24">
        <v>12771</v>
      </c>
      <c r="BC48" s="24">
        <v>6462</v>
      </c>
      <c r="BD48" s="24">
        <v>5234</v>
      </c>
      <c r="BE48" s="23">
        <v>-923</v>
      </c>
      <c r="BF48" s="142">
        <v>264</v>
      </c>
      <c r="BG48" s="151">
        <v>3</v>
      </c>
      <c r="BH48" s="151">
        <v>0</v>
      </c>
      <c r="BI48" s="151">
        <v>28</v>
      </c>
      <c r="BJ48" s="143">
        <v>-36</v>
      </c>
      <c r="BK48" s="23" t="s">
        <v>132</v>
      </c>
      <c r="BL48" s="23" t="s">
        <v>132</v>
      </c>
      <c r="BM48" s="23" t="s">
        <v>132</v>
      </c>
      <c r="BN48" s="23" t="s">
        <v>132</v>
      </c>
      <c r="BO48" s="23" t="s">
        <v>132</v>
      </c>
      <c r="BP48" s="142">
        <v>179</v>
      </c>
      <c r="BQ48" s="151">
        <v>3</v>
      </c>
      <c r="BR48" s="151">
        <v>0</v>
      </c>
      <c r="BS48" s="151">
        <v>33</v>
      </c>
      <c r="BT48" s="143">
        <v>-48</v>
      </c>
      <c r="BU48" s="23">
        <v>28</v>
      </c>
      <c r="BV48" s="23">
        <v>4</v>
      </c>
      <c r="BW48" s="23">
        <v>3</v>
      </c>
      <c r="BX48" s="23">
        <v>28</v>
      </c>
      <c r="BY48" s="23">
        <v>-18</v>
      </c>
    </row>
    <row r="49" spans="1:77">
      <c r="A49" s="22">
        <v>2016</v>
      </c>
      <c r="B49" s="24">
        <v>323192</v>
      </c>
      <c r="C49" s="24">
        <v>67893</v>
      </c>
      <c r="D49" s="24">
        <v>39660</v>
      </c>
      <c r="E49" s="24">
        <v>26664</v>
      </c>
      <c r="F49" s="24">
        <v>35752</v>
      </c>
      <c r="G49" s="144">
        <f t="shared" si="0"/>
        <v>304047</v>
      </c>
      <c r="H49" s="145">
        <v>1420</v>
      </c>
      <c r="I49" s="151">
        <v>293</v>
      </c>
      <c r="J49" s="151">
        <v>98</v>
      </c>
      <c r="K49" s="151">
        <v>140</v>
      </c>
      <c r="L49" s="143">
        <v>746</v>
      </c>
      <c r="M49" s="24">
        <v>2015</v>
      </c>
      <c r="N49" s="23">
        <v>108</v>
      </c>
      <c r="O49" s="23">
        <v>34</v>
      </c>
      <c r="P49" s="23">
        <v>39</v>
      </c>
      <c r="Q49" s="23">
        <v>680</v>
      </c>
      <c r="R49" s="145">
        <v>5442</v>
      </c>
      <c r="S49" s="153">
        <v>1074</v>
      </c>
      <c r="T49" s="151">
        <v>647</v>
      </c>
      <c r="U49" s="151">
        <v>249</v>
      </c>
      <c r="V49" s="110">
        <v>2484</v>
      </c>
      <c r="W49" s="24">
        <v>4458</v>
      </c>
      <c r="X49" s="23">
        <v>475</v>
      </c>
      <c r="Y49" s="23">
        <v>286</v>
      </c>
      <c r="Z49" s="23">
        <v>204</v>
      </c>
      <c r="AA49" s="23">
        <v>815</v>
      </c>
      <c r="AB49" s="145">
        <v>55357</v>
      </c>
      <c r="AC49" s="153">
        <v>10090</v>
      </c>
      <c r="AD49" s="153">
        <v>5844</v>
      </c>
      <c r="AE49" s="153">
        <v>4486</v>
      </c>
      <c r="AF49" s="110">
        <v>5982</v>
      </c>
      <c r="AG49" s="24">
        <v>120346</v>
      </c>
      <c r="AH49" s="24">
        <v>30703</v>
      </c>
      <c r="AI49" s="24">
        <v>19044</v>
      </c>
      <c r="AJ49" s="24">
        <v>13169</v>
      </c>
      <c r="AK49" s="24">
        <v>31349</v>
      </c>
      <c r="AL49" s="145">
        <v>17407</v>
      </c>
      <c r="AM49" s="153">
        <v>1767</v>
      </c>
      <c r="AN49" s="153">
        <v>1221</v>
      </c>
      <c r="AO49" s="151">
        <v>350</v>
      </c>
      <c r="AP49" s="110">
        <v>4585</v>
      </c>
      <c r="AQ49" s="24">
        <v>15151</v>
      </c>
      <c r="AR49" s="24">
        <v>1144</v>
      </c>
      <c r="AS49" s="23">
        <v>631</v>
      </c>
      <c r="AT49" s="23">
        <v>488</v>
      </c>
      <c r="AU49" s="24">
        <v>1057</v>
      </c>
      <c r="AV49" s="24">
        <v>57841</v>
      </c>
      <c r="AW49" s="24">
        <v>9002</v>
      </c>
      <c r="AX49" s="24">
        <v>5105</v>
      </c>
      <c r="AY49" s="24">
        <v>2218</v>
      </c>
      <c r="AZ49" s="24">
        <v>-10422</v>
      </c>
      <c r="BA49" s="24">
        <v>43242</v>
      </c>
      <c r="BB49" s="24">
        <v>13172</v>
      </c>
      <c r="BC49" s="24">
        <v>6747</v>
      </c>
      <c r="BD49" s="24">
        <v>5234</v>
      </c>
      <c r="BE49" s="24">
        <v>-1664</v>
      </c>
      <c r="BF49" s="142">
        <v>254</v>
      </c>
      <c r="BG49" s="151">
        <v>51</v>
      </c>
      <c r="BH49" s="151">
        <v>3</v>
      </c>
      <c r="BI49" s="151">
        <v>28</v>
      </c>
      <c r="BJ49" s="143">
        <v>112</v>
      </c>
      <c r="BK49" s="23" t="s">
        <v>132</v>
      </c>
      <c r="BL49" s="23" t="s">
        <v>132</v>
      </c>
      <c r="BM49" s="23" t="s">
        <v>132</v>
      </c>
      <c r="BN49" s="23" t="s">
        <v>132</v>
      </c>
      <c r="BO49" s="23" t="s">
        <v>132</v>
      </c>
      <c r="BP49" s="142">
        <v>220</v>
      </c>
      <c r="BQ49" s="151">
        <v>12</v>
      </c>
      <c r="BR49" s="151">
        <v>0</v>
      </c>
      <c r="BS49" s="151">
        <v>32</v>
      </c>
      <c r="BT49" s="143">
        <v>1</v>
      </c>
      <c r="BU49" s="23">
        <v>39</v>
      </c>
      <c r="BV49" s="23">
        <v>2</v>
      </c>
      <c r="BW49" s="23">
        <v>0</v>
      </c>
      <c r="BX49" s="23">
        <v>27</v>
      </c>
      <c r="BY49" s="23">
        <v>27</v>
      </c>
    </row>
    <row r="50" spans="1:77">
      <c r="A50" s="22">
        <v>2017</v>
      </c>
      <c r="B50" s="24">
        <v>272707</v>
      </c>
      <c r="C50" s="24">
        <v>58630</v>
      </c>
      <c r="D50" s="24">
        <v>39756</v>
      </c>
      <c r="E50" s="24">
        <v>26970</v>
      </c>
      <c r="F50" s="24">
        <v>103243</v>
      </c>
      <c r="G50" s="144">
        <f t="shared" si="0"/>
        <v>330106</v>
      </c>
      <c r="H50" s="145">
        <v>1021</v>
      </c>
      <c r="I50" s="151">
        <v>294</v>
      </c>
      <c r="J50" s="151">
        <v>158</v>
      </c>
      <c r="K50" s="151">
        <v>142</v>
      </c>
      <c r="L50" s="143">
        <v>276</v>
      </c>
      <c r="M50" s="24">
        <v>2263</v>
      </c>
      <c r="N50" s="23">
        <v>108</v>
      </c>
      <c r="O50" s="23">
        <v>92</v>
      </c>
      <c r="P50" s="23">
        <v>39</v>
      </c>
      <c r="Q50" s="23">
        <v>666</v>
      </c>
      <c r="R50" s="145">
        <v>4357</v>
      </c>
      <c r="S50" s="151">
        <v>822</v>
      </c>
      <c r="T50" s="151">
        <v>702</v>
      </c>
      <c r="U50" s="151">
        <v>252</v>
      </c>
      <c r="V50" s="110">
        <v>1625</v>
      </c>
      <c r="W50" s="24">
        <v>3448</v>
      </c>
      <c r="X50" s="23">
        <v>330</v>
      </c>
      <c r="Y50" s="23">
        <v>273</v>
      </c>
      <c r="Z50" s="23">
        <v>206</v>
      </c>
      <c r="AA50" s="23">
        <v>453</v>
      </c>
      <c r="AB50" s="145">
        <v>53205</v>
      </c>
      <c r="AC50" s="153">
        <v>9104</v>
      </c>
      <c r="AD50" s="153">
        <v>5834</v>
      </c>
      <c r="AE50" s="153">
        <v>4538</v>
      </c>
      <c r="AF50" s="110">
        <v>19156</v>
      </c>
      <c r="AG50" s="24">
        <v>98428</v>
      </c>
      <c r="AH50" s="24">
        <v>25627</v>
      </c>
      <c r="AI50" s="24">
        <v>19549</v>
      </c>
      <c r="AJ50" s="24">
        <v>13319</v>
      </c>
      <c r="AK50" s="24">
        <v>63462</v>
      </c>
      <c r="AL50" s="145">
        <v>15684</v>
      </c>
      <c r="AM50" s="153">
        <v>1639</v>
      </c>
      <c r="AN50" s="153">
        <v>1255</v>
      </c>
      <c r="AO50" s="151">
        <v>352</v>
      </c>
      <c r="AP50" s="110">
        <v>4893</v>
      </c>
      <c r="AQ50" s="24">
        <v>14319</v>
      </c>
      <c r="AR50" s="23">
        <v>860</v>
      </c>
      <c r="AS50" s="23">
        <v>824</v>
      </c>
      <c r="AT50" s="23">
        <v>493</v>
      </c>
      <c r="AU50" s="23">
        <v>325</v>
      </c>
      <c r="AV50" s="24">
        <v>44089</v>
      </c>
      <c r="AW50" s="24">
        <v>7860</v>
      </c>
      <c r="AX50" s="24">
        <v>4646</v>
      </c>
      <c r="AY50" s="24">
        <v>2244</v>
      </c>
      <c r="AZ50" s="24">
        <v>-7883</v>
      </c>
      <c r="BA50" s="24">
        <v>35397</v>
      </c>
      <c r="BB50" s="24">
        <v>11892</v>
      </c>
      <c r="BC50" s="24">
        <v>6400</v>
      </c>
      <c r="BD50" s="24">
        <v>5296</v>
      </c>
      <c r="BE50" s="24">
        <v>20059</v>
      </c>
      <c r="BF50" s="142">
        <v>233</v>
      </c>
      <c r="BG50" s="151">
        <v>62</v>
      </c>
      <c r="BH50" s="151">
        <v>10</v>
      </c>
      <c r="BI50" s="151">
        <v>28</v>
      </c>
      <c r="BJ50" s="143">
        <v>151</v>
      </c>
      <c r="BK50" s="23" t="s">
        <v>132</v>
      </c>
      <c r="BL50" s="23" t="s">
        <v>132</v>
      </c>
      <c r="BM50" s="23" t="s">
        <v>132</v>
      </c>
      <c r="BN50" s="23" t="s">
        <v>132</v>
      </c>
      <c r="BO50" s="23" t="s">
        <v>132</v>
      </c>
      <c r="BP50" s="142">
        <v>227</v>
      </c>
      <c r="BQ50" s="151">
        <v>28</v>
      </c>
      <c r="BR50" s="151">
        <v>10</v>
      </c>
      <c r="BS50" s="151">
        <v>34</v>
      </c>
      <c r="BT50" s="143">
        <v>83</v>
      </c>
      <c r="BU50" s="23">
        <v>36</v>
      </c>
      <c r="BV50" s="23">
        <v>4</v>
      </c>
      <c r="BW50" s="23">
        <v>3</v>
      </c>
      <c r="BX50" s="23">
        <v>27</v>
      </c>
      <c r="BY50" s="23">
        <v>-23</v>
      </c>
    </row>
    <row r="51" spans="1:77">
      <c r="A51" s="22">
        <v>2018</v>
      </c>
      <c r="B51" s="24">
        <v>303325</v>
      </c>
      <c r="C51" s="24">
        <v>50580</v>
      </c>
      <c r="D51" s="24">
        <v>39117</v>
      </c>
      <c r="E51" s="24">
        <v>27294</v>
      </c>
      <c r="F51" s="24">
        <v>162290</v>
      </c>
      <c r="G51" s="144">
        <f t="shared" si="0"/>
        <v>426858</v>
      </c>
      <c r="H51" s="145">
        <v>1275</v>
      </c>
      <c r="I51" s="151">
        <v>152</v>
      </c>
      <c r="J51" s="151">
        <v>140</v>
      </c>
      <c r="K51" s="151">
        <v>143</v>
      </c>
      <c r="L51" s="143">
        <v>65</v>
      </c>
      <c r="M51" s="24">
        <v>2102</v>
      </c>
      <c r="N51" s="23">
        <v>54</v>
      </c>
      <c r="O51" s="23">
        <v>54</v>
      </c>
      <c r="P51" s="23">
        <v>40</v>
      </c>
      <c r="Q51" s="23">
        <v>828</v>
      </c>
      <c r="R51" s="145">
        <v>5137</v>
      </c>
      <c r="S51" s="153">
        <v>1032</v>
      </c>
      <c r="T51" s="151">
        <v>591</v>
      </c>
      <c r="U51" s="151">
        <v>257</v>
      </c>
      <c r="V51" s="110">
        <v>2364</v>
      </c>
      <c r="W51" s="24">
        <v>4116</v>
      </c>
      <c r="X51" s="23">
        <v>593</v>
      </c>
      <c r="Y51" s="23">
        <v>379</v>
      </c>
      <c r="Z51" s="23">
        <v>209</v>
      </c>
      <c r="AA51" s="23">
        <v>696</v>
      </c>
      <c r="AB51" s="145">
        <v>47906</v>
      </c>
      <c r="AC51" s="153">
        <v>7064</v>
      </c>
      <c r="AD51" s="153">
        <v>5418</v>
      </c>
      <c r="AE51" s="153">
        <v>4594</v>
      </c>
      <c r="AF51" s="110">
        <v>47432</v>
      </c>
      <c r="AG51" s="24">
        <v>132472</v>
      </c>
      <c r="AH51" s="24">
        <v>21812</v>
      </c>
      <c r="AI51" s="24">
        <v>19695</v>
      </c>
      <c r="AJ51" s="24">
        <v>13478</v>
      </c>
      <c r="AK51" s="24">
        <v>77512</v>
      </c>
      <c r="AL51" s="145">
        <v>14160</v>
      </c>
      <c r="AM51" s="153">
        <v>1468</v>
      </c>
      <c r="AN51" s="153">
        <v>1079</v>
      </c>
      <c r="AO51" s="151">
        <v>356</v>
      </c>
      <c r="AP51" s="110">
        <v>5572</v>
      </c>
      <c r="AQ51" s="24">
        <v>14995</v>
      </c>
      <c r="AR51" s="23">
        <v>798</v>
      </c>
      <c r="AS51" s="23">
        <v>680</v>
      </c>
      <c r="AT51" s="23">
        <v>498</v>
      </c>
      <c r="AU51" s="23">
        <v>-324</v>
      </c>
      <c r="AV51" s="24">
        <v>38697</v>
      </c>
      <c r="AW51" s="24">
        <v>6565</v>
      </c>
      <c r="AX51" s="24">
        <v>5000</v>
      </c>
      <c r="AY51" s="24">
        <v>2271</v>
      </c>
      <c r="AZ51" s="24">
        <v>-1318</v>
      </c>
      <c r="BA51" s="24">
        <v>41916</v>
      </c>
      <c r="BB51" s="24">
        <v>10994</v>
      </c>
      <c r="BC51" s="24">
        <v>6062</v>
      </c>
      <c r="BD51" s="24">
        <v>5358</v>
      </c>
      <c r="BE51" s="24">
        <v>29297</v>
      </c>
      <c r="BF51" s="142">
        <v>263</v>
      </c>
      <c r="BG51" s="151">
        <v>25</v>
      </c>
      <c r="BH51" s="151">
        <v>0</v>
      </c>
      <c r="BI51" s="151">
        <v>29</v>
      </c>
      <c r="BJ51" s="143">
        <v>255</v>
      </c>
      <c r="BK51" s="23" t="s">
        <v>132</v>
      </c>
      <c r="BL51" s="23" t="s">
        <v>132</v>
      </c>
      <c r="BM51" s="23" t="s">
        <v>132</v>
      </c>
      <c r="BN51" s="23" t="s">
        <v>132</v>
      </c>
      <c r="BO51" s="23" t="s">
        <v>132</v>
      </c>
      <c r="BP51" s="142">
        <v>255</v>
      </c>
      <c r="BQ51" s="151">
        <v>23</v>
      </c>
      <c r="BR51" s="151">
        <v>19</v>
      </c>
      <c r="BS51" s="151">
        <v>33</v>
      </c>
      <c r="BT51" s="143">
        <v>-84</v>
      </c>
      <c r="BU51" s="23">
        <v>31</v>
      </c>
      <c r="BV51" s="23">
        <v>0</v>
      </c>
      <c r="BW51" s="23">
        <v>0</v>
      </c>
      <c r="BX51" s="23">
        <v>28</v>
      </c>
      <c r="BY51" s="23">
        <v>-5</v>
      </c>
    </row>
    <row r="52" spans="1:77">
      <c r="A52" s="22">
        <v>2019</v>
      </c>
      <c r="B52" s="24">
        <v>313601</v>
      </c>
      <c r="C52" s="24">
        <v>51290</v>
      </c>
      <c r="D52" s="24">
        <v>39663</v>
      </c>
      <c r="E52" s="24">
        <v>27676</v>
      </c>
      <c r="F52" s="24">
        <v>168662</v>
      </c>
      <c r="G52" s="144">
        <f t="shared" si="0"/>
        <v>442960</v>
      </c>
      <c r="H52" s="145">
        <v>1653</v>
      </c>
      <c r="I52" s="151">
        <v>152</v>
      </c>
      <c r="J52" s="151">
        <v>140</v>
      </c>
      <c r="K52" s="151">
        <v>147</v>
      </c>
      <c r="L52" s="143">
        <v>417</v>
      </c>
      <c r="M52" s="24">
        <v>2267</v>
      </c>
      <c r="N52" s="23">
        <v>54</v>
      </c>
      <c r="O52" s="23">
        <v>54</v>
      </c>
      <c r="P52" s="23">
        <v>41</v>
      </c>
      <c r="Q52" s="24">
        <v>1059</v>
      </c>
      <c r="R52" s="145">
        <v>6395</v>
      </c>
      <c r="S52" s="153">
        <v>1047</v>
      </c>
      <c r="T52" s="151">
        <v>597</v>
      </c>
      <c r="U52" s="151">
        <v>261</v>
      </c>
      <c r="V52" s="110">
        <v>3893</v>
      </c>
      <c r="W52" s="24">
        <v>5076</v>
      </c>
      <c r="X52" s="23">
        <v>601</v>
      </c>
      <c r="Y52" s="23">
        <v>382</v>
      </c>
      <c r="Z52" s="23">
        <v>210</v>
      </c>
      <c r="AA52" s="24">
        <v>1633</v>
      </c>
      <c r="AB52" s="145">
        <v>44866</v>
      </c>
      <c r="AC52" s="153">
        <v>7163</v>
      </c>
      <c r="AD52" s="153">
        <v>5494</v>
      </c>
      <c r="AE52" s="153">
        <v>4656</v>
      </c>
      <c r="AF52" s="110">
        <v>49361</v>
      </c>
      <c r="AG52" s="24">
        <v>139089</v>
      </c>
      <c r="AH52" s="24">
        <v>22120</v>
      </c>
      <c r="AI52" s="24">
        <v>19971</v>
      </c>
      <c r="AJ52" s="24">
        <v>13668</v>
      </c>
      <c r="AK52" s="24">
        <v>75050</v>
      </c>
      <c r="AL52" s="145">
        <v>15915</v>
      </c>
      <c r="AM52" s="153">
        <v>1489</v>
      </c>
      <c r="AN52" s="153">
        <v>1095</v>
      </c>
      <c r="AO52" s="151">
        <v>362</v>
      </c>
      <c r="AP52" s="110">
        <v>3244</v>
      </c>
      <c r="AQ52" s="24">
        <v>13911</v>
      </c>
      <c r="AR52" s="23">
        <v>808</v>
      </c>
      <c r="AS52" s="23">
        <v>691</v>
      </c>
      <c r="AT52" s="23">
        <v>506</v>
      </c>
      <c r="AU52" s="24">
        <v>1735</v>
      </c>
      <c r="AV52" s="24">
        <v>40732</v>
      </c>
      <c r="AW52" s="24">
        <v>6658</v>
      </c>
      <c r="AX52" s="24">
        <v>5071</v>
      </c>
      <c r="AY52" s="24">
        <v>2301</v>
      </c>
      <c r="AZ52" s="24">
        <v>2759</v>
      </c>
      <c r="BA52" s="24">
        <v>43135</v>
      </c>
      <c r="BB52" s="24">
        <v>11150</v>
      </c>
      <c r="BC52" s="24">
        <v>6149</v>
      </c>
      <c r="BD52" s="24">
        <v>5433</v>
      </c>
      <c r="BE52" s="24">
        <v>29490</v>
      </c>
      <c r="BF52" s="142">
        <v>310</v>
      </c>
      <c r="BG52" s="151">
        <v>25</v>
      </c>
      <c r="BH52" s="151">
        <v>0</v>
      </c>
      <c r="BI52" s="151">
        <v>30</v>
      </c>
      <c r="BJ52" s="143">
        <v>23</v>
      </c>
      <c r="BK52" s="23" t="s">
        <v>132</v>
      </c>
      <c r="BL52" s="23" t="s">
        <v>132</v>
      </c>
      <c r="BM52" s="23" t="s">
        <v>132</v>
      </c>
      <c r="BN52" s="23" t="s">
        <v>132</v>
      </c>
      <c r="BO52" s="23" t="s">
        <v>132</v>
      </c>
      <c r="BP52" s="142">
        <v>227</v>
      </c>
      <c r="BQ52" s="151">
        <v>23</v>
      </c>
      <c r="BR52" s="151">
        <v>19</v>
      </c>
      <c r="BS52" s="151">
        <v>33</v>
      </c>
      <c r="BT52" s="143">
        <v>-25</v>
      </c>
      <c r="BU52" s="23">
        <v>25</v>
      </c>
      <c r="BV52" s="23">
        <v>0</v>
      </c>
      <c r="BW52" s="23">
        <v>0</v>
      </c>
      <c r="BX52" s="23">
        <v>28</v>
      </c>
      <c r="BY52" s="23">
        <v>23</v>
      </c>
    </row>
    <row r="53" spans="1:77">
      <c r="A53" s="22">
        <v>2020</v>
      </c>
      <c r="B53" s="24">
        <v>284387</v>
      </c>
      <c r="C53" s="24">
        <v>39129</v>
      </c>
      <c r="D53" s="24">
        <v>33732</v>
      </c>
      <c r="E53" s="24">
        <v>18879</v>
      </c>
      <c r="F53" s="24">
        <v>77172</v>
      </c>
      <c r="G53" s="144">
        <f>B53-C53+D53-E53+F53</f>
        <v>337283</v>
      </c>
      <c r="H53" s="145">
        <v>1564</v>
      </c>
      <c r="I53" s="151">
        <v>112</v>
      </c>
      <c r="J53" s="151">
        <v>118</v>
      </c>
      <c r="K53" s="151">
        <v>100</v>
      </c>
      <c r="L53" s="143">
        <v>234</v>
      </c>
      <c r="M53" s="24">
        <v>2082</v>
      </c>
      <c r="N53" s="23">
        <v>40</v>
      </c>
      <c r="O53" s="23">
        <v>44</v>
      </c>
      <c r="P53" s="23">
        <v>28</v>
      </c>
      <c r="Q53" s="23">
        <v>781</v>
      </c>
      <c r="R53" s="145">
        <v>6239</v>
      </c>
      <c r="S53" s="151">
        <v>786</v>
      </c>
      <c r="T53" s="151">
        <v>512</v>
      </c>
      <c r="U53" s="151">
        <v>176</v>
      </c>
      <c r="V53" s="110">
        <v>1441</v>
      </c>
      <c r="W53" s="24">
        <v>4909</v>
      </c>
      <c r="X53" s="23">
        <v>453</v>
      </c>
      <c r="Y53" s="23">
        <v>328</v>
      </c>
      <c r="Z53" s="23">
        <v>142</v>
      </c>
      <c r="AA53" s="23">
        <v>632</v>
      </c>
      <c r="AB53" s="145">
        <v>33295</v>
      </c>
      <c r="AC53" s="153">
        <v>5378</v>
      </c>
      <c r="AD53" s="153">
        <v>4674</v>
      </c>
      <c r="AE53" s="153">
        <v>3177</v>
      </c>
      <c r="AF53" s="110">
        <v>33142</v>
      </c>
      <c r="AG53" s="24">
        <v>127191</v>
      </c>
      <c r="AH53" s="24">
        <v>16937</v>
      </c>
      <c r="AI53" s="24">
        <v>16983</v>
      </c>
      <c r="AJ53" s="24">
        <v>9328</v>
      </c>
      <c r="AK53" s="24">
        <v>43411</v>
      </c>
      <c r="AL53" s="145">
        <v>14789</v>
      </c>
      <c r="AM53" s="153">
        <v>1141</v>
      </c>
      <c r="AN53" s="151">
        <v>931</v>
      </c>
      <c r="AO53" s="151">
        <v>245</v>
      </c>
      <c r="AP53" s="110">
        <v>-1493</v>
      </c>
      <c r="AQ53" s="24">
        <v>13364</v>
      </c>
      <c r="AR53" s="23">
        <v>623</v>
      </c>
      <c r="AS53" s="23">
        <v>587</v>
      </c>
      <c r="AT53" s="23">
        <v>345</v>
      </c>
      <c r="AU53" s="23">
        <v>65</v>
      </c>
      <c r="AV53" s="24">
        <v>35519</v>
      </c>
      <c r="AW53" s="24">
        <v>5040</v>
      </c>
      <c r="AX53" s="24">
        <v>4311</v>
      </c>
      <c r="AY53" s="24">
        <v>1569</v>
      </c>
      <c r="AZ53" s="23">
        <v>8</v>
      </c>
      <c r="BA53" s="24">
        <v>44899</v>
      </c>
      <c r="BB53" s="24">
        <v>8582</v>
      </c>
      <c r="BC53" s="24">
        <v>5228</v>
      </c>
      <c r="BD53" s="24">
        <v>3707</v>
      </c>
      <c r="BE53" s="23">
        <v>-858</v>
      </c>
      <c r="BF53" s="142">
        <v>336</v>
      </c>
      <c r="BG53" s="151">
        <v>18</v>
      </c>
      <c r="BH53" s="151">
        <v>0</v>
      </c>
      <c r="BI53" s="151">
        <v>20</v>
      </c>
      <c r="BJ53" s="143">
        <v>-175</v>
      </c>
      <c r="BK53" s="23" t="s">
        <v>132</v>
      </c>
      <c r="BL53" s="23" t="s">
        <v>132</v>
      </c>
      <c r="BM53" s="23" t="s">
        <v>132</v>
      </c>
      <c r="BN53" s="23" t="s">
        <v>132</v>
      </c>
      <c r="BO53" s="23" t="s">
        <v>132</v>
      </c>
      <c r="BP53" s="142">
        <v>161</v>
      </c>
      <c r="BQ53" s="151">
        <v>19</v>
      </c>
      <c r="BR53" s="151">
        <v>16</v>
      </c>
      <c r="BS53" s="151">
        <v>24</v>
      </c>
      <c r="BT53" s="143">
        <v>-21</v>
      </c>
      <c r="BU53" s="23">
        <v>39</v>
      </c>
      <c r="BV53" s="23">
        <v>0</v>
      </c>
      <c r="BW53" s="23">
        <v>0</v>
      </c>
      <c r="BX53" s="23">
        <v>18</v>
      </c>
      <c r="BY53" s="23">
        <v>5</v>
      </c>
    </row>
    <row r="54" spans="1:77">
      <c r="B54" s="24"/>
      <c r="C54" s="24"/>
      <c r="D54" s="24"/>
      <c r="E54" s="24"/>
      <c r="F54" s="24"/>
      <c r="G54" s="144"/>
      <c r="H54" s="24"/>
      <c r="I54" s="23"/>
      <c r="J54" s="23"/>
      <c r="K54" s="23"/>
      <c r="L54" s="23"/>
      <c r="M54" s="24"/>
      <c r="N54" s="23"/>
      <c r="O54" s="23"/>
      <c r="P54" s="23"/>
      <c r="Q54" s="23"/>
      <c r="R54" s="24"/>
      <c r="S54" s="23"/>
      <c r="T54" s="23"/>
      <c r="U54" s="23"/>
      <c r="V54" s="24"/>
      <c r="W54" s="24"/>
      <c r="X54" s="23"/>
      <c r="Y54" s="23"/>
      <c r="Z54" s="23"/>
      <c r="AA54" s="23"/>
      <c r="AB54" s="24"/>
      <c r="AC54" s="24"/>
      <c r="AD54" s="24"/>
      <c r="AE54" s="24"/>
      <c r="AF54" s="24"/>
      <c r="AG54" s="24"/>
      <c r="AH54" s="24"/>
      <c r="AI54" s="24"/>
      <c r="AJ54" s="24"/>
      <c r="AK54" s="24"/>
      <c r="AL54" s="24"/>
      <c r="AM54" s="24"/>
      <c r="AN54" s="23"/>
      <c r="AO54" s="23"/>
      <c r="AP54" s="24"/>
      <c r="AQ54" s="24"/>
      <c r="AR54" s="23"/>
      <c r="AS54" s="23"/>
      <c r="AT54" s="23"/>
      <c r="AU54" s="23"/>
      <c r="AV54" s="24"/>
      <c r="AW54" s="24"/>
      <c r="AX54" s="24"/>
      <c r="AY54" s="24"/>
      <c r="AZ54" s="23"/>
      <c r="BA54" s="24"/>
      <c r="BB54" s="24"/>
      <c r="BC54" s="24"/>
      <c r="BD54" s="24"/>
      <c r="BE54" s="23"/>
      <c r="BF54" s="23"/>
      <c r="BG54" s="23"/>
      <c r="BH54" s="23"/>
      <c r="BI54" s="23"/>
      <c r="BJ54" s="23"/>
      <c r="BK54" s="23"/>
      <c r="BL54" s="23"/>
      <c r="BM54" s="23"/>
      <c r="BN54" s="23"/>
      <c r="BO54" s="23"/>
      <c r="BP54" s="23"/>
      <c r="BQ54" s="23"/>
      <c r="BR54" s="23"/>
      <c r="BS54" s="23"/>
      <c r="BT54" s="23"/>
      <c r="BU54" s="23"/>
      <c r="BV54" s="23"/>
      <c r="BW54" s="23"/>
      <c r="BX54" s="23"/>
      <c r="BY54" s="23"/>
    </row>
    <row r="55" spans="1:77">
      <c r="B55" s="144"/>
      <c r="C55" s="144"/>
      <c r="D55" s="144"/>
      <c r="E55" s="144"/>
      <c r="F55" s="144"/>
      <c r="G55" s="144"/>
      <c r="H55" s="144"/>
      <c r="I55" s="139"/>
      <c r="J55" s="139"/>
      <c r="K55" s="139"/>
      <c r="L55" s="139"/>
      <c r="M55" s="144"/>
      <c r="N55" s="139"/>
      <c r="O55" s="139"/>
      <c r="P55" s="139"/>
      <c r="Q55" s="139"/>
      <c r="R55" s="144"/>
      <c r="S55" s="139"/>
      <c r="T55" s="139"/>
      <c r="U55" s="139"/>
      <c r="V55" s="144"/>
      <c r="W55" s="144"/>
      <c r="X55" s="139"/>
      <c r="Y55" s="139"/>
      <c r="Z55" s="139"/>
      <c r="AA55" s="139"/>
      <c r="AB55" s="144"/>
      <c r="AC55" s="144"/>
      <c r="AD55" s="144"/>
      <c r="AE55" s="144"/>
      <c r="AF55" s="144"/>
      <c r="AG55" s="144"/>
      <c r="AH55" s="144"/>
      <c r="AI55" s="144"/>
      <c r="AJ55" s="144"/>
      <c r="AK55" s="144"/>
      <c r="AL55" s="144"/>
      <c r="AM55" s="144"/>
      <c r="AN55" s="139"/>
      <c r="AO55" s="139"/>
      <c r="AP55" s="144"/>
      <c r="AQ55" s="144"/>
      <c r="AR55" s="139"/>
      <c r="AS55" s="139"/>
      <c r="AT55" s="139"/>
      <c r="AU55" s="139"/>
      <c r="AV55" s="144"/>
      <c r="AW55" s="144"/>
      <c r="AX55" s="144"/>
      <c r="AY55" s="144"/>
      <c r="AZ55" s="139"/>
      <c r="BA55" s="144"/>
      <c r="BB55" s="144"/>
      <c r="BC55" s="144"/>
      <c r="BD55" s="144"/>
      <c r="BE55" s="139"/>
      <c r="BF55" s="139"/>
      <c r="BG55" s="139"/>
      <c r="BH55" s="139"/>
      <c r="BI55" s="139"/>
      <c r="BJ55" s="139"/>
      <c r="BK55" s="139"/>
      <c r="BL55" s="139"/>
      <c r="BM55" s="139"/>
      <c r="BN55" s="139"/>
      <c r="BO55" s="139"/>
      <c r="BP55" s="139"/>
      <c r="BQ55" s="139"/>
      <c r="BR55" s="139"/>
      <c r="BS55" s="139"/>
      <c r="BT55" s="139"/>
      <c r="BU55" s="139"/>
      <c r="BV55" s="139"/>
      <c r="BW55" s="139"/>
      <c r="BX55" s="139"/>
      <c r="BY55" s="139"/>
    </row>
    <row r="56" spans="1:77">
      <c r="A56" s="22" t="s">
        <v>664</v>
      </c>
      <c r="B56" s="144"/>
      <c r="C56" s="144"/>
      <c r="D56" s="144"/>
      <c r="E56" s="144"/>
      <c r="F56" s="144"/>
      <c r="G56" s="144"/>
      <c r="H56" s="144"/>
      <c r="I56" s="139"/>
      <c r="J56" s="139"/>
      <c r="K56" s="139"/>
      <c r="L56" s="139"/>
      <c r="M56" s="144"/>
      <c r="N56" s="139"/>
      <c r="O56" s="139"/>
      <c r="P56" s="139"/>
      <c r="Q56" s="139"/>
      <c r="R56" s="144"/>
      <c r="S56" s="139"/>
      <c r="T56" s="139"/>
      <c r="U56" s="139"/>
      <c r="V56" s="144"/>
      <c r="W56" s="144"/>
      <c r="X56" s="139"/>
      <c r="Y56" s="139"/>
      <c r="Z56" s="139"/>
      <c r="AA56" s="139"/>
      <c r="AB56" s="144"/>
      <c r="AC56" s="144"/>
      <c r="AD56" s="144"/>
      <c r="AE56" s="144"/>
      <c r="AF56" s="144"/>
      <c r="AG56" s="144"/>
      <c r="AH56" s="144"/>
      <c r="AI56" s="144"/>
      <c r="AJ56" s="144"/>
      <c r="AK56" s="144"/>
      <c r="AL56" s="144"/>
      <c r="AM56" s="144"/>
      <c r="AN56" s="139"/>
      <c r="AO56" s="139"/>
      <c r="AP56" s="144"/>
      <c r="AQ56" s="144"/>
      <c r="AR56" s="139"/>
      <c r="AS56" s="139"/>
      <c r="AT56" s="139"/>
      <c r="AU56" s="139"/>
      <c r="AV56" s="144"/>
      <c r="AW56" s="144"/>
      <c r="AX56" s="144"/>
      <c r="AY56" s="144"/>
      <c r="AZ56" s="139"/>
      <c r="BA56" s="144"/>
      <c r="BB56" s="144"/>
      <c r="BC56" s="144"/>
      <c r="BD56" s="144"/>
      <c r="BE56" s="139"/>
      <c r="BF56" s="139"/>
      <c r="BG56" s="139"/>
      <c r="BH56" s="139"/>
      <c r="BI56" s="139"/>
      <c r="BJ56" s="139"/>
      <c r="BK56" s="139"/>
      <c r="BL56" s="139"/>
      <c r="BM56" s="139"/>
      <c r="BN56" s="139"/>
      <c r="BO56" s="139"/>
      <c r="BP56" s="139"/>
      <c r="BQ56" s="139"/>
      <c r="BR56" s="139"/>
      <c r="BS56" s="139"/>
      <c r="BT56" s="139"/>
      <c r="BU56" s="139"/>
      <c r="BV56" s="139"/>
      <c r="BW56" s="139"/>
      <c r="BX56" s="139"/>
      <c r="BY56" s="139"/>
    </row>
    <row r="58" spans="1:77">
      <c r="A58" s="22" t="s">
        <v>243</v>
      </c>
    </row>
  </sheetData>
  <mergeCells count="15">
    <mergeCell ref="BK3:BO3"/>
    <mergeCell ref="BP3:BT3"/>
    <mergeCell ref="BU3:BY3"/>
    <mergeCell ref="AG3:AK3"/>
    <mergeCell ref="AL3:AP3"/>
    <mergeCell ref="AQ3:AU3"/>
    <mergeCell ref="AV3:AZ3"/>
    <mergeCell ref="BA3:BE3"/>
    <mergeCell ref="BF3:BJ3"/>
    <mergeCell ref="B3:G3"/>
    <mergeCell ref="AB3:AF3"/>
    <mergeCell ref="H3:L3"/>
    <mergeCell ref="M3:Q3"/>
    <mergeCell ref="R3:V3"/>
    <mergeCell ref="W3:A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8C17-2367-486D-9248-F5D9257B6EDC}">
  <dimension ref="A1:S88"/>
  <sheetViews>
    <sheetView zoomScale="80" zoomScaleNormal="80" workbookViewId="0"/>
  </sheetViews>
  <sheetFormatPr baseColWidth="10" defaultColWidth="12.5" defaultRowHeight="16"/>
  <cols>
    <col min="1" max="1" width="21.1640625" style="160" customWidth="1"/>
    <col min="2" max="16" width="18.1640625" style="160" customWidth="1"/>
    <col min="17" max="16384" width="12.5" style="160"/>
  </cols>
  <sheetData>
    <row r="1" spans="1:16">
      <c r="A1" s="159" t="s">
        <v>0</v>
      </c>
    </row>
    <row r="3" spans="1:16" ht="48" customHeight="1">
      <c r="A3" s="161"/>
      <c r="B3" s="162" t="s">
        <v>117</v>
      </c>
      <c r="C3" s="162" t="s">
        <v>118</v>
      </c>
      <c r="D3" s="162" t="s">
        <v>119</v>
      </c>
      <c r="E3" s="162" t="s">
        <v>120</v>
      </c>
      <c r="F3" s="162" t="s">
        <v>121</v>
      </c>
      <c r="G3" s="162" t="s">
        <v>122</v>
      </c>
      <c r="H3" s="162" t="s">
        <v>123</v>
      </c>
      <c r="I3" s="162" t="s">
        <v>124</v>
      </c>
      <c r="J3" s="162" t="s">
        <v>125</v>
      </c>
      <c r="K3" s="162" t="s">
        <v>126</v>
      </c>
      <c r="L3" s="162" t="s">
        <v>127</v>
      </c>
      <c r="M3" s="162" t="s">
        <v>128</v>
      </c>
      <c r="N3" s="162" t="s">
        <v>244</v>
      </c>
      <c r="O3" s="162" t="s">
        <v>130</v>
      </c>
      <c r="P3" s="162" t="s">
        <v>131</v>
      </c>
    </row>
    <row r="4" spans="1:16">
      <c r="A4" s="163">
        <v>1951</v>
      </c>
      <c r="B4" s="84">
        <v>14050000</v>
      </c>
      <c r="C4" s="84">
        <v>362000</v>
      </c>
      <c r="D4" s="84">
        <v>99000</v>
      </c>
      <c r="E4" s="84">
        <v>643000</v>
      </c>
      <c r="F4" s="84">
        <v>517000</v>
      </c>
      <c r="G4" s="84">
        <v>4066000</v>
      </c>
      <c r="H4" s="84">
        <v>4615000</v>
      </c>
      <c r="I4" s="84">
        <v>778000</v>
      </c>
      <c r="J4" s="84">
        <v>834000</v>
      </c>
      <c r="K4" s="84">
        <v>943000</v>
      </c>
      <c r="L4" s="84">
        <v>1168000</v>
      </c>
      <c r="M4" s="84">
        <v>9000</v>
      </c>
      <c r="N4" s="84">
        <v>16000</v>
      </c>
    </row>
    <row r="5" spans="1:16">
      <c r="A5" s="163">
        <v>1952</v>
      </c>
      <c r="B5" s="84">
        <v>14496000</v>
      </c>
      <c r="C5" s="84">
        <v>375000</v>
      </c>
      <c r="D5" s="84">
        <v>100000</v>
      </c>
      <c r="E5" s="84">
        <v>654000</v>
      </c>
      <c r="F5" s="84">
        <v>527000</v>
      </c>
      <c r="G5" s="84">
        <v>4183000</v>
      </c>
      <c r="H5" s="84">
        <v>4802000</v>
      </c>
      <c r="I5" s="84">
        <v>799000</v>
      </c>
      <c r="J5" s="84">
        <v>845000</v>
      </c>
      <c r="K5" s="84">
        <v>977000</v>
      </c>
      <c r="L5" s="84">
        <v>1209000</v>
      </c>
      <c r="M5" s="84">
        <v>9000</v>
      </c>
      <c r="N5" s="84">
        <v>16000</v>
      </c>
    </row>
    <row r="6" spans="1:16">
      <c r="A6" s="163">
        <v>1953</v>
      </c>
      <c r="B6" s="84">
        <v>14886000</v>
      </c>
      <c r="C6" s="84">
        <v>384000</v>
      </c>
      <c r="D6" s="84">
        <v>101000</v>
      </c>
      <c r="E6" s="84">
        <v>664000</v>
      </c>
      <c r="F6" s="84">
        <v>533000</v>
      </c>
      <c r="G6" s="84">
        <v>4281000</v>
      </c>
      <c r="H6" s="84">
        <v>4956000</v>
      </c>
      <c r="I6" s="84">
        <v>810000</v>
      </c>
      <c r="J6" s="84">
        <v>863000</v>
      </c>
      <c r="K6" s="84">
        <v>1016000</v>
      </c>
      <c r="L6" s="84">
        <v>1253000</v>
      </c>
      <c r="M6" s="84">
        <v>9000</v>
      </c>
      <c r="N6" s="84">
        <v>16000</v>
      </c>
    </row>
    <row r="7" spans="1:16">
      <c r="A7" s="163">
        <v>1954</v>
      </c>
      <c r="B7" s="84">
        <v>15330000</v>
      </c>
      <c r="C7" s="84">
        <v>396000</v>
      </c>
      <c r="D7" s="84">
        <v>101000</v>
      </c>
      <c r="E7" s="84">
        <v>674000</v>
      </c>
      <c r="F7" s="84">
        <v>541000</v>
      </c>
      <c r="G7" s="84">
        <v>4402000</v>
      </c>
      <c r="H7" s="84">
        <v>5130000</v>
      </c>
      <c r="I7" s="84">
        <v>825000</v>
      </c>
      <c r="J7" s="84">
        <v>874000</v>
      </c>
      <c r="K7" s="84">
        <v>1061000</v>
      </c>
      <c r="L7" s="84">
        <v>1299000</v>
      </c>
      <c r="M7" s="84">
        <v>10000</v>
      </c>
      <c r="N7" s="84">
        <v>17000</v>
      </c>
    </row>
    <row r="8" spans="1:16">
      <c r="A8" s="163">
        <v>1955</v>
      </c>
      <c r="B8" s="84">
        <v>15736000</v>
      </c>
      <c r="C8" s="84">
        <v>407000</v>
      </c>
      <c r="D8" s="84">
        <v>100000</v>
      </c>
      <c r="E8" s="84">
        <v>684000</v>
      </c>
      <c r="F8" s="84">
        <v>548000</v>
      </c>
      <c r="G8" s="84">
        <v>4529000</v>
      </c>
      <c r="H8" s="84">
        <v>5278000</v>
      </c>
      <c r="I8" s="84">
        <v>841000</v>
      </c>
      <c r="J8" s="84">
        <v>879000</v>
      </c>
      <c r="K8" s="84">
        <v>1094000</v>
      </c>
      <c r="L8" s="84">
        <v>1347000</v>
      </c>
      <c r="M8" s="84">
        <v>11000</v>
      </c>
      <c r="N8" s="84">
        <v>18000</v>
      </c>
    </row>
    <row r="9" spans="1:16">
      <c r="A9" s="163">
        <v>1956</v>
      </c>
      <c r="B9" s="84">
        <v>16123000</v>
      </c>
      <c r="C9" s="84">
        <v>416000</v>
      </c>
      <c r="D9" s="84">
        <v>99000</v>
      </c>
      <c r="E9" s="84">
        <v>695000</v>
      </c>
      <c r="F9" s="84">
        <v>556000</v>
      </c>
      <c r="G9" s="84">
        <v>4641000</v>
      </c>
      <c r="H9" s="84">
        <v>5423000</v>
      </c>
      <c r="I9" s="84">
        <v>850000</v>
      </c>
      <c r="J9" s="84">
        <v>881000</v>
      </c>
      <c r="K9" s="84">
        <v>1126000</v>
      </c>
      <c r="L9" s="84">
        <v>1405000</v>
      </c>
      <c r="M9" s="84">
        <v>12000</v>
      </c>
      <c r="N9" s="84">
        <v>19000</v>
      </c>
    </row>
    <row r="10" spans="1:16">
      <c r="A10" s="163">
        <v>1957</v>
      </c>
      <c r="B10" s="84">
        <v>16677000</v>
      </c>
      <c r="C10" s="84">
        <v>425000</v>
      </c>
      <c r="D10" s="84">
        <v>99000</v>
      </c>
      <c r="E10" s="84">
        <v>701000</v>
      </c>
      <c r="F10" s="84">
        <v>563000</v>
      </c>
      <c r="G10" s="84">
        <v>4786000</v>
      </c>
      <c r="H10" s="84">
        <v>5668000</v>
      </c>
      <c r="I10" s="84">
        <v>863000</v>
      </c>
      <c r="J10" s="84">
        <v>882000</v>
      </c>
      <c r="K10" s="84">
        <v>1169000</v>
      </c>
      <c r="L10" s="84">
        <v>1490000</v>
      </c>
      <c r="M10" s="84">
        <v>12000</v>
      </c>
      <c r="N10" s="84">
        <v>19000</v>
      </c>
    </row>
    <row r="11" spans="1:16">
      <c r="A11" s="163">
        <v>1958</v>
      </c>
      <c r="B11" s="84">
        <v>17120000</v>
      </c>
      <c r="C11" s="84">
        <v>433000</v>
      </c>
      <c r="D11" s="84">
        <v>100000</v>
      </c>
      <c r="E11" s="84">
        <v>710000</v>
      </c>
      <c r="F11" s="84">
        <v>572000</v>
      </c>
      <c r="G11" s="84">
        <v>4915000</v>
      </c>
      <c r="H11" s="84">
        <v>5835000</v>
      </c>
      <c r="I11" s="84">
        <v>877000</v>
      </c>
      <c r="J11" s="84">
        <v>894000</v>
      </c>
      <c r="K11" s="84">
        <v>1211000</v>
      </c>
      <c r="L11" s="84">
        <v>1540000</v>
      </c>
      <c r="M11" s="84">
        <v>13000</v>
      </c>
      <c r="N11" s="84">
        <v>20000</v>
      </c>
    </row>
    <row r="12" spans="1:16">
      <c r="A12" s="163">
        <v>1959</v>
      </c>
      <c r="B12" s="84">
        <v>17522000</v>
      </c>
      <c r="C12" s="84">
        <v>441000</v>
      </c>
      <c r="D12" s="84">
        <v>102000</v>
      </c>
      <c r="E12" s="84">
        <v>720000</v>
      </c>
      <c r="F12" s="84">
        <v>583000</v>
      </c>
      <c r="G12" s="84">
        <v>5035000</v>
      </c>
      <c r="H12" s="84">
        <v>5985000</v>
      </c>
      <c r="I12" s="84">
        <v>892000</v>
      </c>
      <c r="J12" s="84">
        <v>908000</v>
      </c>
      <c r="K12" s="84">
        <v>1252000</v>
      </c>
      <c r="L12" s="84">
        <v>1570000</v>
      </c>
      <c r="M12" s="84">
        <v>13000</v>
      </c>
      <c r="N12" s="84">
        <v>21000</v>
      </c>
    </row>
    <row r="13" spans="1:16">
      <c r="A13" s="163">
        <v>1960</v>
      </c>
      <c r="B13" s="84">
        <v>17909000</v>
      </c>
      <c r="C13" s="84">
        <v>449000</v>
      </c>
      <c r="D13" s="84">
        <v>103000</v>
      </c>
      <c r="E13" s="84">
        <v>728000</v>
      </c>
      <c r="F13" s="84">
        <v>589000</v>
      </c>
      <c r="G13" s="84">
        <v>5152000</v>
      </c>
      <c r="H13" s="84">
        <v>6127000</v>
      </c>
      <c r="I13" s="84">
        <v>908000</v>
      </c>
      <c r="J13" s="84">
        <v>916000</v>
      </c>
      <c r="K13" s="84">
        <v>1296000</v>
      </c>
      <c r="L13" s="84">
        <v>1605000</v>
      </c>
      <c r="M13" s="84">
        <v>14000</v>
      </c>
      <c r="N13" s="84">
        <v>22000</v>
      </c>
    </row>
    <row r="14" spans="1:16">
      <c r="A14" s="163">
        <v>1961</v>
      </c>
      <c r="B14" s="84">
        <v>18271000</v>
      </c>
      <c r="C14" s="84">
        <v>459000</v>
      </c>
      <c r="D14" s="84">
        <v>105000</v>
      </c>
      <c r="E14" s="84">
        <v>738000</v>
      </c>
      <c r="F14" s="84">
        <v>599000</v>
      </c>
      <c r="G14" s="84">
        <v>5268000</v>
      </c>
      <c r="H14" s="84">
        <v>6248000</v>
      </c>
      <c r="I14" s="84">
        <v>923000</v>
      </c>
      <c r="J14" s="84">
        <v>926000</v>
      </c>
      <c r="K14" s="84">
        <v>1335000</v>
      </c>
      <c r="L14" s="84">
        <v>1632000</v>
      </c>
      <c r="M14" s="84">
        <v>15000</v>
      </c>
      <c r="N14" s="84">
        <v>23000</v>
      </c>
    </row>
    <row r="15" spans="1:16">
      <c r="A15" s="163">
        <v>1962</v>
      </c>
      <c r="B15" s="84">
        <v>18614000</v>
      </c>
      <c r="C15" s="84">
        <v>469000</v>
      </c>
      <c r="D15" s="84">
        <v>107000</v>
      </c>
      <c r="E15" s="84">
        <v>746000</v>
      </c>
      <c r="F15" s="84">
        <v>605000</v>
      </c>
      <c r="G15" s="84">
        <v>5381000</v>
      </c>
      <c r="H15" s="84">
        <v>6362000</v>
      </c>
      <c r="I15" s="84">
        <v>937000</v>
      </c>
      <c r="J15" s="84">
        <v>931000</v>
      </c>
      <c r="K15" s="84">
        <v>1373000</v>
      </c>
      <c r="L15" s="84">
        <v>1663000</v>
      </c>
      <c r="M15" s="84">
        <v>15000</v>
      </c>
      <c r="N15" s="84">
        <v>25000</v>
      </c>
    </row>
    <row r="16" spans="1:16">
      <c r="A16" s="163">
        <v>1963</v>
      </c>
      <c r="B16" s="84">
        <v>18964000</v>
      </c>
      <c r="C16" s="84">
        <v>477000</v>
      </c>
      <c r="D16" s="84">
        <v>108000</v>
      </c>
      <c r="E16" s="84">
        <v>751000</v>
      </c>
      <c r="F16" s="84">
        <v>609000</v>
      </c>
      <c r="G16" s="84">
        <v>5489000</v>
      </c>
      <c r="H16" s="84">
        <v>6497000</v>
      </c>
      <c r="I16" s="84">
        <v>950000</v>
      </c>
      <c r="J16" s="84">
        <v>933000</v>
      </c>
      <c r="K16" s="84">
        <v>1407000</v>
      </c>
      <c r="L16" s="84">
        <v>1702000</v>
      </c>
      <c r="M16" s="84">
        <v>15000</v>
      </c>
      <c r="N16" s="84">
        <v>26000</v>
      </c>
    </row>
    <row r="17" spans="1:14">
      <c r="A17" s="163">
        <v>1964</v>
      </c>
      <c r="B17" s="84">
        <v>19325000</v>
      </c>
      <c r="C17" s="84">
        <v>484000</v>
      </c>
      <c r="D17" s="84">
        <v>109000</v>
      </c>
      <c r="E17" s="84">
        <v>755000</v>
      </c>
      <c r="F17" s="84">
        <v>612000</v>
      </c>
      <c r="G17" s="84">
        <v>5593000</v>
      </c>
      <c r="H17" s="84">
        <v>6646000</v>
      </c>
      <c r="I17" s="84">
        <v>960000</v>
      </c>
      <c r="J17" s="84">
        <v>943000</v>
      </c>
      <c r="K17" s="84">
        <v>1431000</v>
      </c>
      <c r="L17" s="84">
        <v>1750000</v>
      </c>
      <c r="M17" s="84">
        <v>15000</v>
      </c>
      <c r="N17" s="84">
        <v>27000</v>
      </c>
    </row>
    <row r="18" spans="1:14">
      <c r="A18" s="163">
        <v>1965</v>
      </c>
      <c r="B18" s="84">
        <v>19678000</v>
      </c>
      <c r="C18" s="84">
        <v>488000</v>
      </c>
      <c r="D18" s="84">
        <v>109000</v>
      </c>
      <c r="E18" s="84">
        <v>756000</v>
      </c>
      <c r="F18" s="84">
        <v>615000</v>
      </c>
      <c r="G18" s="84">
        <v>5694000</v>
      </c>
      <c r="H18" s="84">
        <v>6803000</v>
      </c>
      <c r="I18" s="84">
        <v>965000</v>
      </c>
      <c r="J18" s="84">
        <v>951000</v>
      </c>
      <c r="K18" s="84">
        <v>1451000</v>
      </c>
      <c r="L18" s="84">
        <v>1804000</v>
      </c>
      <c r="M18" s="84">
        <v>14000</v>
      </c>
      <c r="N18" s="84">
        <v>28000</v>
      </c>
    </row>
    <row r="19" spans="1:14">
      <c r="A19" s="163">
        <v>1966</v>
      </c>
      <c r="B19" s="84">
        <v>20048000</v>
      </c>
      <c r="C19" s="84">
        <v>494000</v>
      </c>
      <c r="D19" s="84">
        <v>109000</v>
      </c>
      <c r="E19" s="84">
        <v>757000</v>
      </c>
      <c r="F19" s="84">
        <v>617000</v>
      </c>
      <c r="G19" s="84">
        <v>5787000</v>
      </c>
      <c r="H19" s="84">
        <v>6977000</v>
      </c>
      <c r="I19" s="84">
        <v>963000</v>
      </c>
      <c r="J19" s="84">
        <v>956000</v>
      </c>
      <c r="K19" s="84">
        <v>1465000</v>
      </c>
      <c r="L19" s="84">
        <v>1880000</v>
      </c>
      <c r="M19" s="84">
        <v>14000</v>
      </c>
      <c r="N19" s="84">
        <v>29000</v>
      </c>
    </row>
    <row r="20" spans="1:14">
      <c r="A20" s="163">
        <v>1967</v>
      </c>
      <c r="B20" s="84">
        <v>20412000</v>
      </c>
      <c r="C20" s="84">
        <v>500000</v>
      </c>
      <c r="D20" s="84">
        <v>109000</v>
      </c>
      <c r="E20" s="84">
        <v>761000</v>
      </c>
      <c r="F20" s="84">
        <v>621000</v>
      </c>
      <c r="G20" s="84">
        <v>5870000</v>
      </c>
      <c r="H20" s="84">
        <v>7142000</v>
      </c>
      <c r="I20" s="84">
        <v>964000</v>
      </c>
      <c r="J20" s="84">
        <v>958000</v>
      </c>
      <c r="K20" s="84">
        <v>1493000</v>
      </c>
      <c r="L20" s="84">
        <v>1950000</v>
      </c>
      <c r="M20" s="84">
        <v>15000</v>
      </c>
      <c r="N20" s="84">
        <v>29000</v>
      </c>
    </row>
    <row r="21" spans="1:14">
      <c r="A21" s="163">
        <v>1968</v>
      </c>
      <c r="B21" s="84">
        <v>20729000</v>
      </c>
      <c r="C21" s="84">
        <v>507000</v>
      </c>
      <c r="D21" s="84">
        <v>110000</v>
      </c>
      <c r="E21" s="84">
        <v>768000</v>
      </c>
      <c r="F21" s="84">
        <v>626000</v>
      </c>
      <c r="G21" s="84">
        <v>5931000</v>
      </c>
      <c r="H21" s="84">
        <v>7275000</v>
      </c>
      <c r="I21" s="84">
        <v>972000</v>
      </c>
      <c r="J21" s="84">
        <v>961000</v>
      </c>
      <c r="K21" s="84">
        <v>1527000</v>
      </c>
      <c r="L21" s="84">
        <v>2006000</v>
      </c>
      <c r="M21" s="84">
        <v>16000</v>
      </c>
      <c r="N21" s="84">
        <v>30000</v>
      </c>
    </row>
    <row r="22" spans="1:14">
      <c r="A22" s="163">
        <v>1969</v>
      </c>
      <c r="B22" s="84">
        <v>21028000</v>
      </c>
      <c r="C22" s="84">
        <v>515000</v>
      </c>
      <c r="D22" s="84">
        <v>111000</v>
      </c>
      <c r="E22" s="84">
        <v>777000</v>
      </c>
      <c r="F22" s="84">
        <v>628000</v>
      </c>
      <c r="G22" s="84">
        <v>5987000</v>
      </c>
      <c r="H22" s="84">
        <v>7399000</v>
      </c>
      <c r="I22" s="84">
        <v>979000</v>
      </c>
      <c r="J22" s="84">
        <v>958000</v>
      </c>
      <c r="K22" s="84">
        <v>1562000</v>
      </c>
      <c r="L22" s="84">
        <v>2065000</v>
      </c>
      <c r="M22" s="84">
        <v>16000</v>
      </c>
      <c r="N22" s="84">
        <v>31000</v>
      </c>
    </row>
    <row r="23" spans="1:14">
      <c r="A23" s="163">
        <v>1970</v>
      </c>
      <c r="B23" s="84">
        <v>21324000</v>
      </c>
      <c r="C23" s="84">
        <v>518000</v>
      </c>
      <c r="D23" s="84">
        <v>110000</v>
      </c>
      <c r="E23" s="84">
        <v>783000</v>
      </c>
      <c r="F23" s="84">
        <v>628000</v>
      </c>
      <c r="G23" s="84">
        <v>6015000</v>
      </c>
      <c r="H23" s="84">
        <v>7566000</v>
      </c>
      <c r="I23" s="84">
        <v>983000</v>
      </c>
      <c r="J23" s="84">
        <v>940000</v>
      </c>
      <c r="K23" s="84">
        <v>1597000</v>
      </c>
      <c r="L23" s="84">
        <v>2134000</v>
      </c>
      <c r="M23" s="84">
        <v>17000</v>
      </c>
      <c r="N23" s="84">
        <v>33000</v>
      </c>
    </row>
    <row r="24" spans="1:14">
      <c r="A24" s="163">
        <v>1971</v>
      </c>
      <c r="B24" s="84">
        <v>21962032</v>
      </c>
      <c r="C24" s="84">
        <v>530854</v>
      </c>
      <c r="D24" s="84">
        <v>112591</v>
      </c>
      <c r="E24" s="84">
        <v>797294</v>
      </c>
      <c r="F24" s="84">
        <v>642471</v>
      </c>
      <c r="G24" s="84">
        <v>6137305</v>
      </c>
      <c r="H24" s="84">
        <v>7849027</v>
      </c>
      <c r="I24" s="84">
        <v>998876</v>
      </c>
      <c r="J24" s="84">
        <v>932038</v>
      </c>
      <c r="K24" s="84">
        <v>1665717</v>
      </c>
      <c r="L24" s="84">
        <v>2240470</v>
      </c>
      <c r="M24" s="84">
        <v>18991</v>
      </c>
      <c r="N24" s="84">
        <v>36398</v>
      </c>
    </row>
    <row r="25" spans="1:14">
      <c r="A25" s="163">
        <v>1972</v>
      </c>
      <c r="B25" s="84">
        <v>22218463</v>
      </c>
      <c r="C25" s="84">
        <v>539124</v>
      </c>
      <c r="D25" s="84">
        <v>113460</v>
      </c>
      <c r="E25" s="84">
        <v>802255</v>
      </c>
      <c r="F25" s="84">
        <v>648769</v>
      </c>
      <c r="G25" s="84">
        <v>6174216</v>
      </c>
      <c r="H25" s="84">
        <v>7963117</v>
      </c>
      <c r="I25" s="84">
        <v>1001652</v>
      </c>
      <c r="J25" s="84">
        <v>920780</v>
      </c>
      <c r="K25" s="84">
        <v>1694090</v>
      </c>
      <c r="L25" s="84">
        <v>2302086</v>
      </c>
      <c r="M25" s="84">
        <v>20143</v>
      </c>
      <c r="N25" s="84">
        <v>38771</v>
      </c>
    </row>
    <row r="26" spans="1:14">
      <c r="A26" s="163">
        <v>1973</v>
      </c>
      <c r="B26" s="84">
        <v>22491777</v>
      </c>
      <c r="C26" s="84">
        <v>545561</v>
      </c>
      <c r="D26" s="84">
        <v>114620</v>
      </c>
      <c r="E26" s="84">
        <v>812386</v>
      </c>
      <c r="F26" s="84">
        <v>656720</v>
      </c>
      <c r="G26" s="84">
        <v>6213149</v>
      </c>
      <c r="H26" s="84">
        <v>8075547</v>
      </c>
      <c r="I26" s="84">
        <v>1007358</v>
      </c>
      <c r="J26" s="84">
        <v>911937</v>
      </c>
      <c r="K26" s="84">
        <v>1725327</v>
      </c>
      <c r="L26" s="84">
        <v>2367271</v>
      </c>
      <c r="M26" s="84">
        <v>21148</v>
      </c>
      <c r="N26" s="84">
        <v>40753</v>
      </c>
    </row>
    <row r="27" spans="1:14">
      <c r="A27" s="163">
        <v>1974</v>
      </c>
      <c r="B27" s="84">
        <v>22807969</v>
      </c>
      <c r="C27" s="84">
        <v>549604</v>
      </c>
      <c r="D27" s="84">
        <v>115962</v>
      </c>
      <c r="E27" s="84">
        <v>818751</v>
      </c>
      <c r="F27" s="84">
        <v>664744</v>
      </c>
      <c r="G27" s="84">
        <v>6268571</v>
      </c>
      <c r="H27" s="84">
        <v>8204275</v>
      </c>
      <c r="I27" s="84">
        <v>1018206</v>
      </c>
      <c r="J27" s="84">
        <v>908457</v>
      </c>
      <c r="K27" s="84">
        <v>1754621</v>
      </c>
      <c r="L27" s="84">
        <v>2442578</v>
      </c>
      <c r="M27" s="84">
        <v>21069</v>
      </c>
      <c r="N27" s="84">
        <v>41131</v>
      </c>
    </row>
    <row r="28" spans="1:14">
      <c r="A28" s="163">
        <v>1975</v>
      </c>
      <c r="B28" s="84">
        <v>23143275</v>
      </c>
      <c r="C28" s="84">
        <v>556496</v>
      </c>
      <c r="D28" s="84">
        <v>117724</v>
      </c>
      <c r="E28" s="84">
        <v>826549</v>
      </c>
      <c r="F28" s="84">
        <v>677008</v>
      </c>
      <c r="G28" s="84">
        <v>6330303</v>
      </c>
      <c r="H28" s="84">
        <v>8319795</v>
      </c>
      <c r="I28" s="84">
        <v>1024975</v>
      </c>
      <c r="J28" s="84">
        <v>917415</v>
      </c>
      <c r="K28" s="84">
        <v>1808689</v>
      </c>
      <c r="L28" s="84">
        <v>2499564</v>
      </c>
      <c r="M28" s="84">
        <v>21908</v>
      </c>
      <c r="N28" s="84">
        <v>42849</v>
      </c>
    </row>
    <row r="29" spans="1:14">
      <c r="A29" s="163">
        <v>1976</v>
      </c>
      <c r="B29" s="84">
        <v>23449808</v>
      </c>
      <c r="C29" s="84">
        <v>562639</v>
      </c>
      <c r="D29" s="84">
        <v>118648</v>
      </c>
      <c r="E29" s="84">
        <v>835166</v>
      </c>
      <c r="F29" s="84">
        <v>689494</v>
      </c>
      <c r="G29" s="84">
        <v>6396761</v>
      </c>
      <c r="H29" s="84">
        <v>8413779</v>
      </c>
      <c r="I29" s="84">
        <v>1031758</v>
      </c>
      <c r="J29" s="84">
        <v>931612</v>
      </c>
      <c r="K29" s="84">
        <v>1869287</v>
      </c>
      <c r="L29" s="84">
        <v>2533899</v>
      </c>
      <c r="M29" s="84">
        <v>22441</v>
      </c>
      <c r="N29" s="84">
        <v>44324</v>
      </c>
    </row>
    <row r="30" spans="1:14">
      <c r="A30" s="163">
        <v>1977</v>
      </c>
      <c r="B30" s="84">
        <v>23725843</v>
      </c>
      <c r="C30" s="84">
        <v>565348</v>
      </c>
      <c r="D30" s="84">
        <v>119902</v>
      </c>
      <c r="E30" s="84">
        <v>840028</v>
      </c>
      <c r="F30" s="84">
        <v>695843</v>
      </c>
      <c r="G30" s="84">
        <v>6433133</v>
      </c>
      <c r="H30" s="84">
        <v>8504080</v>
      </c>
      <c r="I30" s="84">
        <v>1037369</v>
      </c>
      <c r="J30" s="84">
        <v>944621</v>
      </c>
      <c r="K30" s="84">
        <v>1948263</v>
      </c>
      <c r="L30" s="84">
        <v>2570315</v>
      </c>
      <c r="M30" s="84">
        <v>22462</v>
      </c>
      <c r="N30" s="84">
        <v>44479</v>
      </c>
    </row>
    <row r="31" spans="1:14">
      <c r="A31" s="163">
        <v>1978</v>
      </c>
      <c r="B31" s="84">
        <v>23963203</v>
      </c>
      <c r="C31" s="84">
        <v>567639</v>
      </c>
      <c r="D31" s="84">
        <v>121684</v>
      </c>
      <c r="E31" s="84">
        <v>844628</v>
      </c>
      <c r="F31" s="84">
        <v>699514</v>
      </c>
      <c r="G31" s="84">
        <v>6440459</v>
      </c>
      <c r="H31" s="84">
        <v>8590144</v>
      </c>
      <c r="I31" s="84">
        <v>1040881</v>
      </c>
      <c r="J31" s="84">
        <v>952430</v>
      </c>
      <c r="K31" s="84">
        <v>2022241</v>
      </c>
      <c r="L31" s="84">
        <v>2615162</v>
      </c>
      <c r="M31" s="84">
        <v>23157</v>
      </c>
      <c r="N31" s="84">
        <v>45264</v>
      </c>
    </row>
    <row r="32" spans="1:14">
      <c r="A32" s="163">
        <v>1979</v>
      </c>
      <c r="B32" s="84">
        <v>24201544</v>
      </c>
      <c r="C32" s="84">
        <v>570075</v>
      </c>
      <c r="D32" s="84">
        <v>122885</v>
      </c>
      <c r="E32" s="84">
        <v>849396</v>
      </c>
      <c r="F32" s="84">
        <v>703158</v>
      </c>
      <c r="G32" s="84">
        <v>6465996</v>
      </c>
      <c r="H32" s="84">
        <v>8662088</v>
      </c>
      <c r="I32" s="84">
        <v>1037272</v>
      </c>
      <c r="J32" s="84">
        <v>959735</v>
      </c>
      <c r="K32" s="84">
        <v>2096966</v>
      </c>
      <c r="L32" s="84">
        <v>2665238</v>
      </c>
      <c r="M32" s="84">
        <v>22972</v>
      </c>
      <c r="N32" s="84">
        <v>45763</v>
      </c>
    </row>
    <row r="33" spans="1:16">
      <c r="A33" s="163">
        <v>1980</v>
      </c>
      <c r="B33" s="84">
        <v>24515667</v>
      </c>
      <c r="C33" s="84">
        <v>572759</v>
      </c>
      <c r="D33" s="84">
        <v>123735</v>
      </c>
      <c r="E33" s="84">
        <v>852659</v>
      </c>
      <c r="F33" s="84">
        <v>706219</v>
      </c>
      <c r="G33" s="84">
        <v>6505997</v>
      </c>
      <c r="H33" s="84">
        <v>8746013</v>
      </c>
      <c r="I33" s="84">
        <v>1034435</v>
      </c>
      <c r="J33" s="84">
        <v>967548</v>
      </c>
      <c r="K33" s="84">
        <v>2191029</v>
      </c>
      <c r="L33" s="84">
        <v>2745861</v>
      </c>
      <c r="M33" s="84">
        <v>23019</v>
      </c>
      <c r="N33" s="84">
        <v>46393</v>
      </c>
    </row>
    <row r="34" spans="1:16">
      <c r="A34" s="163">
        <v>1981</v>
      </c>
      <c r="B34" s="84">
        <v>24819915</v>
      </c>
      <c r="C34" s="84">
        <v>575302</v>
      </c>
      <c r="D34" s="84">
        <v>123551</v>
      </c>
      <c r="E34" s="84">
        <v>854871</v>
      </c>
      <c r="F34" s="84">
        <v>706438</v>
      </c>
      <c r="G34" s="84">
        <v>6547207</v>
      </c>
      <c r="H34" s="84">
        <v>8812286</v>
      </c>
      <c r="I34" s="84">
        <v>1035545</v>
      </c>
      <c r="J34" s="84">
        <v>975759</v>
      </c>
      <c r="K34" s="84">
        <v>2291104</v>
      </c>
      <c r="L34" s="84">
        <v>2826558</v>
      </c>
      <c r="M34" s="84">
        <v>23880</v>
      </c>
      <c r="N34" s="84">
        <v>47414</v>
      </c>
    </row>
    <row r="35" spans="1:16">
      <c r="A35" s="163">
        <v>1982</v>
      </c>
      <c r="B35" s="84">
        <v>25116942</v>
      </c>
      <c r="C35" s="84">
        <v>573795</v>
      </c>
      <c r="D35" s="84">
        <v>123588</v>
      </c>
      <c r="E35" s="84">
        <v>859038</v>
      </c>
      <c r="F35" s="84">
        <v>707457</v>
      </c>
      <c r="G35" s="84">
        <v>6580631</v>
      </c>
      <c r="H35" s="84">
        <v>8920288</v>
      </c>
      <c r="I35" s="84">
        <v>1045224</v>
      </c>
      <c r="J35" s="84">
        <v>986582</v>
      </c>
      <c r="K35" s="84">
        <v>2369827</v>
      </c>
      <c r="L35" s="84">
        <v>2876513</v>
      </c>
      <c r="M35" s="84">
        <v>24668</v>
      </c>
      <c r="N35" s="84">
        <v>49331</v>
      </c>
    </row>
    <row r="36" spans="1:16">
      <c r="A36" s="163">
        <v>1983</v>
      </c>
      <c r="B36" s="84">
        <v>25366451</v>
      </c>
      <c r="C36" s="84">
        <v>579164</v>
      </c>
      <c r="D36" s="84">
        <v>125102</v>
      </c>
      <c r="E36" s="84">
        <v>868289</v>
      </c>
      <c r="F36" s="84">
        <v>714842</v>
      </c>
      <c r="G36" s="84">
        <v>6602976</v>
      </c>
      <c r="H36" s="84">
        <v>9039564</v>
      </c>
      <c r="I36" s="84">
        <v>1059752</v>
      </c>
      <c r="J36" s="84">
        <v>1001249</v>
      </c>
      <c r="K36" s="84">
        <v>2393587</v>
      </c>
      <c r="L36" s="84">
        <v>2907502</v>
      </c>
      <c r="M36" s="84">
        <v>23664</v>
      </c>
      <c r="N36" s="84">
        <v>50760</v>
      </c>
    </row>
    <row r="37" spans="1:16">
      <c r="A37" s="163">
        <v>1984</v>
      </c>
      <c r="B37" s="84">
        <v>25607053</v>
      </c>
      <c r="C37" s="84">
        <v>580065</v>
      </c>
      <c r="D37" s="84">
        <v>126563</v>
      </c>
      <c r="E37" s="84">
        <v>877471</v>
      </c>
      <c r="F37" s="84">
        <v>720488</v>
      </c>
      <c r="G37" s="84">
        <v>6631220</v>
      </c>
      <c r="H37" s="84">
        <v>9167484</v>
      </c>
      <c r="I37" s="84">
        <v>1071810</v>
      </c>
      <c r="J37" s="84">
        <v>1014615</v>
      </c>
      <c r="K37" s="84">
        <v>2393907</v>
      </c>
      <c r="L37" s="84">
        <v>2947181</v>
      </c>
      <c r="M37" s="84">
        <v>23921</v>
      </c>
      <c r="N37" s="84">
        <v>52328</v>
      </c>
    </row>
    <row r="38" spans="1:16">
      <c r="A38" s="163">
        <v>1985</v>
      </c>
      <c r="B38" s="84">
        <v>25842116</v>
      </c>
      <c r="C38" s="84">
        <v>579275</v>
      </c>
      <c r="D38" s="84">
        <v>127619</v>
      </c>
      <c r="E38" s="84">
        <v>885848</v>
      </c>
      <c r="F38" s="84">
        <v>723287</v>
      </c>
      <c r="G38" s="84">
        <v>6665802</v>
      </c>
      <c r="H38" s="84">
        <v>9294657</v>
      </c>
      <c r="I38" s="84">
        <v>1082495</v>
      </c>
      <c r="J38" s="84">
        <v>1024928</v>
      </c>
      <c r="K38" s="84">
        <v>2404490</v>
      </c>
      <c r="L38" s="84">
        <v>2975131</v>
      </c>
      <c r="M38" s="84">
        <v>24375</v>
      </c>
      <c r="N38" s="84">
        <v>54209</v>
      </c>
    </row>
    <row r="39" spans="1:16">
      <c r="A39" s="163">
        <v>1986</v>
      </c>
      <c r="B39" s="84">
        <v>26100278</v>
      </c>
      <c r="C39" s="84">
        <v>576306</v>
      </c>
      <c r="D39" s="84">
        <v>128436</v>
      </c>
      <c r="E39" s="84">
        <v>889087</v>
      </c>
      <c r="F39" s="84">
        <v>725019</v>
      </c>
      <c r="G39" s="84">
        <v>6708170</v>
      </c>
      <c r="H39" s="84">
        <v>9437359</v>
      </c>
      <c r="I39" s="84">
        <v>1091552</v>
      </c>
      <c r="J39" s="84">
        <v>1028717</v>
      </c>
      <c r="K39" s="84">
        <v>2432930</v>
      </c>
      <c r="L39" s="84">
        <v>3003621</v>
      </c>
      <c r="M39" s="84">
        <v>24430</v>
      </c>
      <c r="N39" s="84">
        <v>54651</v>
      </c>
    </row>
    <row r="40" spans="1:16">
      <c r="A40" s="163">
        <v>1987</v>
      </c>
      <c r="B40" s="84">
        <v>26446601</v>
      </c>
      <c r="C40" s="84">
        <v>575242</v>
      </c>
      <c r="D40" s="84">
        <v>128641</v>
      </c>
      <c r="E40" s="84">
        <v>893606</v>
      </c>
      <c r="F40" s="84">
        <v>727768</v>
      </c>
      <c r="G40" s="84">
        <v>6781984</v>
      </c>
      <c r="H40" s="84">
        <v>9637945</v>
      </c>
      <c r="I40" s="84">
        <v>1098373</v>
      </c>
      <c r="J40" s="84">
        <v>1032799</v>
      </c>
      <c r="K40" s="84">
        <v>2440877</v>
      </c>
      <c r="L40" s="84">
        <v>3048651</v>
      </c>
      <c r="M40" s="84">
        <v>25706</v>
      </c>
      <c r="N40" s="84">
        <v>55009</v>
      </c>
    </row>
    <row r="41" spans="1:16">
      <c r="A41" s="163">
        <v>1988</v>
      </c>
      <c r="B41" s="84">
        <v>26791747</v>
      </c>
      <c r="C41" s="84">
        <v>574982</v>
      </c>
      <c r="D41" s="84">
        <v>129289</v>
      </c>
      <c r="E41" s="84">
        <v>897216</v>
      </c>
      <c r="F41" s="84">
        <v>730349</v>
      </c>
      <c r="G41" s="84">
        <v>6837077</v>
      </c>
      <c r="H41" s="84">
        <v>9838620</v>
      </c>
      <c r="I41" s="84">
        <v>1102152</v>
      </c>
      <c r="J41" s="84">
        <v>1028225</v>
      </c>
      <c r="K41" s="84">
        <v>2456614</v>
      </c>
      <c r="L41" s="84">
        <v>3114761</v>
      </c>
      <c r="M41" s="84">
        <v>26653</v>
      </c>
      <c r="N41" s="84">
        <v>55809</v>
      </c>
    </row>
    <row r="42" spans="1:16">
      <c r="A42" s="163">
        <v>1989</v>
      </c>
      <c r="B42" s="84">
        <v>27276781</v>
      </c>
      <c r="C42" s="84">
        <v>576551</v>
      </c>
      <c r="D42" s="84">
        <v>130153</v>
      </c>
      <c r="E42" s="84">
        <v>903841</v>
      </c>
      <c r="F42" s="84">
        <v>735129</v>
      </c>
      <c r="G42" s="84">
        <v>6925128</v>
      </c>
      <c r="H42" s="84">
        <v>10103305</v>
      </c>
      <c r="I42" s="84">
        <v>1103792</v>
      </c>
      <c r="J42" s="84">
        <v>1019439</v>
      </c>
      <c r="K42" s="84">
        <v>2498325</v>
      </c>
      <c r="L42" s="84">
        <v>3196725</v>
      </c>
      <c r="M42" s="84">
        <v>27167</v>
      </c>
      <c r="N42" s="84">
        <v>57226</v>
      </c>
    </row>
    <row r="43" spans="1:16">
      <c r="A43" s="163">
        <v>1990</v>
      </c>
      <c r="B43" s="84">
        <v>27691138</v>
      </c>
      <c r="C43" s="84">
        <v>577368</v>
      </c>
      <c r="D43" s="84">
        <v>130404</v>
      </c>
      <c r="E43" s="84">
        <v>910451</v>
      </c>
      <c r="F43" s="84">
        <v>740156</v>
      </c>
      <c r="G43" s="84">
        <v>6996986</v>
      </c>
      <c r="H43" s="84">
        <v>10295832</v>
      </c>
      <c r="I43" s="84">
        <v>1105421</v>
      </c>
      <c r="J43" s="84">
        <v>1007727</v>
      </c>
      <c r="K43" s="84">
        <v>2547788</v>
      </c>
      <c r="L43" s="84">
        <v>3292111</v>
      </c>
      <c r="M43" s="84">
        <v>27957</v>
      </c>
      <c r="N43" s="84">
        <v>58937</v>
      </c>
    </row>
    <row r="44" spans="1:16">
      <c r="A44" s="163">
        <v>1991</v>
      </c>
      <c r="B44" s="84">
        <v>28037420</v>
      </c>
      <c r="C44" s="84">
        <v>579644</v>
      </c>
      <c r="D44" s="84">
        <v>130369</v>
      </c>
      <c r="E44" s="84">
        <v>914969</v>
      </c>
      <c r="F44" s="84">
        <v>745567</v>
      </c>
      <c r="G44" s="84">
        <v>7067396</v>
      </c>
      <c r="H44" s="84">
        <v>10431316</v>
      </c>
      <c r="I44" s="84">
        <v>1109604</v>
      </c>
      <c r="J44" s="84">
        <v>1002713</v>
      </c>
      <c r="K44" s="84">
        <v>2592306</v>
      </c>
      <c r="L44" s="84">
        <v>3373787</v>
      </c>
      <c r="M44" s="84">
        <v>28871</v>
      </c>
      <c r="N44" s="84">
        <v>60878</v>
      </c>
      <c r="O44" s="84">
        <v>38724</v>
      </c>
      <c r="P44" s="84">
        <v>22154</v>
      </c>
    </row>
    <row r="45" spans="1:16">
      <c r="A45" s="163">
        <v>1992</v>
      </c>
      <c r="B45" s="84">
        <v>28371264</v>
      </c>
      <c r="C45" s="84">
        <v>580109</v>
      </c>
      <c r="D45" s="84">
        <v>130827</v>
      </c>
      <c r="E45" s="84">
        <v>919451</v>
      </c>
      <c r="F45" s="84">
        <v>748121</v>
      </c>
      <c r="G45" s="84">
        <v>7110010</v>
      </c>
      <c r="H45" s="84">
        <v>10572205</v>
      </c>
      <c r="I45" s="84">
        <v>1112689</v>
      </c>
      <c r="J45" s="84">
        <v>1003995</v>
      </c>
      <c r="K45" s="84">
        <v>2632672</v>
      </c>
      <c r="L45" s="84">
        <v>3468802</v>
      </c>
      <c r="M45" s="84">
        <v>30084</v>
      </c>
      <c r="O45" s="84">
        <v>39416</v>
      </c>
      <c r="P45" s="84">
        <v>22883</v>
      </c>
    </row>
    <row r="46" spans="1:16">
      <c r="A46" s="163">
        <v>1993</v>
      </c>
      <c r="B46" s="84">
        <v>28684764</v>
      </c>
      <c r="C46" s="84">
        <v>579977</v>
      </c>
      <c r="D46" s="84">
        <v>132177</v>
      </c>
      <c r="E46" s="84">
        <v>923925</v>
      </c>
      <c r="F46" s="84">
        <v>748812</v>
      </c>
      <c r="G46" s="84">
        <v>7156537</v>
      </c>
      <c r="H46" s="84">
        <v>10690038</v>
      </c>
      <c r="I46" s="84">
        <v>1117618</v>
      </c>
      <c r="J46" s="84">
        <v>1006900</v>
      </c>
      <c r="K46" s="84">
        <v>2667292</v>
      </c>
      <c r="L46" s="84">
        <v>3567772</v>
      </c>
      <c r="M46" s="84">
        <v>30337</v>
      </c>
      <c r="O46" s="84">
        <v>39820</v>
      </c>
      <c r="P46" s="84">
        <v>23559</v>
      </c>
    </row>
    <row r="47" spans="1:16">
      <c r="A47" s="163">
        <v>1994</v>
      </c>
      <c r="B47" s="84">
        <v>29000663</v>
      </c>
      <c r="C47" s="84">
        <v>574466</v>
      </c>
      <c r="D47" s="84">
        <v>133437</v>
      </c>
      <c r="E47" s="84">
        <v>926871</v>
      </c>
      <c r="F47" s="84">
        <v>750185</v>
      </c>
      <c r="G47" s="84">
        <v>7192403</v>
      </c>
      <c r="H47" s="84">
        <v>10819146</v>
      </c>
      <c r="I47" s="84">
        <v>1123230</v>
      </c>
      <c r="J47" s="84">
        <v>1009575</v>
      </c>
      <c r="K47" s="84">
        <v>2700606</v>
      </c>
      <c r="L47" s="84">
        <v>3676075</v>
      </c>
      <c r="M47" s="84">
        <v>29684</v>
      </c>
      <c r="O47" s="84">
        <v>40578</v>
      </c>
      <c r="P47" s="84">
        <v>24407</v>
      </c>
    </row>
    <row r="48" spans="1:16">
      <c r="A48" s="163">
        <v>1995</v>
      </c>
      <c r="B48" s="84">
        <v>29302311</v>
      </c>
      <c r="C48" s="84">
        <v>567397</v>
      </c>
      <c r="D48" s="84">
        <v>134415</v>
      </c>
      <c r="E48" s="84">
        <v>928120</v>
      </c>
      <c r="F48" s="84">
        <v>750943</v>
      </c>
      <c r="G48" s="84">
        <v>7219219</v>
      </c>
      <c r="H48" s="84">
        <v>10950119</v>
      </c>
      <c r="I48" s="84">
        <v>1129150</v>
      </c>
      <c r="J48" s="84">
        <v>1014187</v>
      </c>
      <c r="K48" s="84">
        <v>2734519</v>
      </c>
      <c r="L48" s="84">
        <v>3777390</v>
      </c>
      <c r="M48" s="84">
        <v>30442</v>
      </c>
      <c r="O48" s="84">
        <v>41432</v>
      </c>
      <c r="P48" s="84">
        <v>24978</v>
      </c>
    </row>
    <row r="49" spans="1:16">
      <c r="A49" s="163">
        <v>1996</v>
      </c>
      <c r="B49" s="84">
        <v>29610218</v>
      </c>
      <c r="C49" s="84">
        <v>559698</v>
      </c>
      <c r="D49" s="84">
        <v>135737</v>
      </c>
      <c r="E49" s="84">
        <v>931327</v>
      </c>
      <c r="F49" s="84">
        <v>752268</v>
      </c>
      <c r="G49" s="84">
        <v>7246897</v>
      </c>
      <c r="H49" s="84">
        <v>11082903</v>
      </c>
      <c r="I49" s="84">
        <v>1134196</v>
      </c>
      <c r="J49" s="84">
        <v>1018945</v>
      </c>
      <c r="K49" s="84">
        <v>2775133</v>
      </c>
      <c r="L49" s="84">
        <v>3874317</v>
      </c>
      <c r="M49" s="84">
        <v>31387</v>
      </c>
      <c r="O49" s="84">
        <v>41741</v>
      </c>
      <c r="P49" s="84">
        <v>25669</v>
      </c>
    </row>
    <row r="50" spans="1:16">
      <c r="A50" s="163">
        <v>1997</v>
      </c>
      <c r="B50" s="84">
        <v>29905948</v>
      </c>
      <c r="C50" s="84">
        <v>550911</v>
      </c>
      <c r="D50" s="84">
        <v>136095</v>
      </c>
      <c r="E50" s="84">
        <v>932402</v>
      </c>
      <c r="F50" s="84">
        <v>752511</v>
      </c>
      <c r="G50" s="84">
        <v>7274611</v>
      </c>
      <c r="H50" s="84">
        <v>11227651</v>
      </c>
      <c r="I50" s="84">
        <v>1136128</v>
      </c>
      <c r="J50" s="84">
        <v>1017902</v>
      </c>
      <c r="K50" s="84">
        <v>2829848</v>
      </c>
      <c r="L50" s="84">
        <v>3948583</v>
      </c>
      <c r="M50" s="84">
        <v>31797</v>
      </c>
      <c r="O50" s="84">
        <v>41625</v>
      </c>
      <c r="P50" s="84">
        <v>25884</v>
      </c>
    </row>
    <row r="51" spans="1:16">
      <c r="A51" s="163">
        <v>1998</v>
      </c>
      <c r="B51" s="84">
        <v>30155173</v>
      </c>
      <c r="C51" s="84">
        <v>539843</v>
      </c>
      <c r="D51" s="84">
        <v>135804</v>
      </c>
      <c r="E51" s="84">
        <v>931836</v>
      </c>
      <c r="F51" s="84">
        <v>750530</v>
      </c>
      <c r="G51" s="84">
        <v>7295935</v>
      </c>
      <c r="H51" s="84">
        <v>11365901</v>
      </c>
      <c r="I51" s="84">
        <v>1137489</v>
      </c>
      <c r="J51" s="84">
        <v>1017332</v>
      </c>
      <c r="K51" s="84">
        <v>2899066</v>
      </c>
      <c r="L51" s="84">
        <v>3983113</v>
      </c>
      <c r="M51" s="84">
        <v>31149</v>
      </c>
      <c r="O51" s="84">
        <v>40802</v>
      </c>
      <c r="P51" s="84">
        <v>26373</v>
      </c>
    </row>
    <row r="52" spans="1:16">
      <c r="A52" s="163">
        <v>1999</v>
      </c>
      <c r="B52" s="84">
        <v>30401286</v>
      </c>
      <c r="C52" s="84">
        <v>533329</v>
      </c>
      <c r="D52" s="84">
        <v>136281</v>
      </c>
      <c r="E52" s="84">
        <v>933784</v>
      </c>
      <c r="F52" s="84">
        <v>750601</v>
      </c>
      <c r="G52" s="84">
        <v>7323250</v>
      </c>
      <c r="H52" s="84">
        <v>11504759</v>
      </c>
      <c r="I52" s="84">
        <v>1142448</v>
      </c>
      <c r="J52" s="84">
        <v>1014524</v>
      </c>
      <c r="K52" s="84">
        <v>2952692</v>
      </c>
      <c r="L52" s="84">
        <v>4011375</v>
      </c>
      <c r="M52" s="84">
        <v>30785</v>
      </c>
      <c r="O52" s="84">
        <v>40638</v>
      </c>
      <c r="P52" s="84">
        <v>26820</v>
      </c>
    </row>
    <row r="53" spans="1:16">
      <c r="A53" s="163">
        <v>2000</v>
      </c>
      <c r="B53" s="84">
        <v>30685730</v>
      </c>
      <c r="C53" s="84">
        <v>527966</v>
      </c>
      <c r="D53" s="84">
        <v>136470</v>
      </c>
      <c r="E53" s="84">
        <v>933821</v>
      </c>
      <c r="F53" s="84">
        <v>750517</v>
      </c>
      <c r="G53" s="84">
        <v>7356951</v>
      </c>
      <c r="H53" s="84">
        <v>11683290</v>
      </c>
      <c r="I53" s="84">
        <v>1147313</v>
      </c>
      <c r="J53" s="84">
        <v>1007565</v>
      </c>
      <c r="K53" s="84">
        <v>3004198</v>
      </c>
      <c r="L53" s="84">
        <v>4039230</v>
      </c>
      <c r="M53" s="84">
        <v>30431</v>
      </c>
      <c r="O53" s="84">
        <v>40480</v>
      </c>
      <c r="P53" s="84">
        <v>27498</v>
      </c>
    </row>
    <row r="54" spans="1:16">
      <c r="A54" s="163">
        <v>2001</v>
      </c>
      <c r="B54" s="84">
        <v>31020902</v>
      </c>
      <c r="C54" s="84">
        <v>522046</v>
      </c>
      <c r="D54" s="84">
        <v>136665</v>
      </c>
      <c r="E54" s="84">
        <v>932494</v>
      </c>
      <c r="F54" s="84">
        <v>749820</v>
      </c>
      <c r="G54" s="84">
        <v>7396456</v>
      </c>
      <c r="H54" s="84">
        <v>11897534</v>
      </c>
      <c r="I54" s="84">
        <v>1151454</v>
      </c>
      <c r="J54" s="84">
        <v>1000239</v>
      </c>
      <c r="K54" s="84">
        <v>3058108</v>
      </c>
      <c r="L54" s="84">
        <v>4076950</v>
      </c>
      <c r="M54" s="84">
        <v>30158</v>
      </c>
      <c r="O54" s="84">
        <v>40845</v>
      </c>
      <c r="P54" s="84">
        <v>28133</v>
      </c>
    </row>
    <row r="55" spans="1:16">
      <c r="A55" s="163">
        <v>2002</v>
      </c>
      <c r="B55" s="84">
        <v>31360079</v>
      </c>
      <c r="C55" s="84">
        <v>519481</v>
      </c>
      <c r="D55" s="84">
        <v>136880</v>
      </c>
      <c r="E55" s="84">
        <v>935179</v>
      </c>
      <c r="F55" s="84">
        <v>749372</v>
      </c>
      <c r="G55" s="84">
        <v>7441656</v>
      </c>
      <c r="H55" s="84">
        <v>12094174</v>
      </c>
      <c r="I55" s="84">
        <v>1156680</v>
      </c>
      <c r="J55" s="84">
        <v>996807</v>
      </c>
      <c r="K55" s="84">
        <v>3128429</v>
      </c>
      <c r="L55" s="84">
        <v>4100564</v>
      </c>
      <c r="M55" s="84">
        <v>30336</v>
      </c>
      <c r="O55" s="84">
        <v>41699</v>
      </c>
      <c r="P55" s="84">
        <v>28822</v>
      </c>
    </row>
    <row r="56" spans="1:16">
      <c r="A56" s="163">
        <v>2003</v>
      </c>
      <c r="B56" s="84">
        <v>31644028</v>
      </c>
      <c r="C56" s="84">
        <v>518459</v>
      </c>
      <c r="D56" s="84">
        <v>137227</v>
      </c>
      <c r="E56" s="84">
        <v>937717</v>
      </c>
      <c r="F56" s="84">
        <v>749441</v>
      </c>
      <c r="G56" s="84">
        <v>7485753</v>
      </c>
      <c r="H56" s="84">
        <v>12245039</v>
      </c>
      <c r="I56" s="84">
        <v>1163596</v>
      </c>
      <c r="J56" s="84">
        <v>996386</v>
      </c>
      <c r="K56" s="84">
        <v>3183065</v>
      </c>
      <c r="L56" s="84">
        <v>4124482</v>
      </c>
      <c r="M56" s="84">
        <v>30941</v>
      </c>
      <c r="O56" s="84">
        <v>42600</v>
      </c>
      <c r="P56" s="84">
        <v>29322</v>
      </c>
    </row>
    <row r="57" spans="1:16">
      <c r="A57" s="163">
        <v>2004</v>
      </c>
      <c r="B57" s="84">
        <v>31940655</v>
      </c>
      <c r="C57" s="84">
        <v>517423</v>
      </c>
      <c r="D57" s="84">
        <v>137680</v>
      </c>
      <c r="E57" s="84">
        <v>939664</v>
      </c>
      <c r="F57" s="84">
        <v>749419</v>
      </c>
      <c r="G57" s="84">
        <v>7535590</v>
      </c>
      <c r="H57" s="84">
        <v>12391421</v>
      </c>
      <c r="I57" s="84">
        <v>1173238</v>
      </c>
      <c r="J57" s="84">
        <v>997283</v>
      </c>
      <c r="K57" s="84">
        <v>3238668</v>
      </c>
      <c r="L57" s="84">
        <v>4155651</v>
      </c>
      <c r="M57" s="84">
        <v>31455</v>
      </c>
      <c r="O57" s="84">
        <v>43306</v>
      </c>
      <c r="P57" s="84">
        <v>29857</v>
      </c>
    </row>
    <row r="58" spans="1:16">
      <c r="A58" s="163">
        <v>2005</v>
      </c>
      <c r="B58" s="84">
        <v>32243753</v>
      </c>
      <c r="C58" s="84">
        <v>514332</v>
      </c>
      <c r="D58" s="84">
        <v>138064</v>
      </c>
      <c r="E58" s="84">
        <v>937926</v>
      </c>
      <c r="F58" s="84">
        <v>748057</v>
      </c>
      <c r="G58" s="84">
        <v>7581476</v>
      </c>
      <c r="H58" s="84">
        <v>12528663</v>
      </c>
      <c r="I58" s="84">
        <v>1178264</v>
      </c>
      <c r="J58" s="84">
        <v>993500</v>
      </c>
      <c r="K58" s="84">
        <v>3321768</v>
      </c>
      <c r="L58" s="84">
        <v>4196062</v>
      </c>
      <c r="M58" s="84">
        <v>31902</v>
      </c>
      <c r="O58" s="84">
        <v>43400</v>
      </c>
      <c r="P58" s="84">
        <v>30339</v>
      </c>
    </row>
    <row r="59" spans="1:16">
      <c r="A59" s="163">
        <v>2006</v>
      </c>
      <c r="B59" s="84">
        <v>32571174</v>
      </c>
      <c r="C59" s="84">
        <v>510592</v>
      </c>
      <c r="D59" s="84">
        <v>137867</v>
      </c>
      <c r="E59" s="84">
        <v>937882</v>
      </c>
      <c r="F59" s="84">
        <v>745621</v>
      </c>
      <c r="G59" s="84">
        <v>7631966</v>
      </c>
      <c r="H59" s="84">
        <v>12661878</v>
      </c>
      <c r="I59" s="84">
        <v>1183562</v>
      </c>
      <c r="J59" s="84">
        <v>992314</v>
      </c>
      <c r="K59" s="84">
        <v>3421434</v>
      </c>
      <c r="L59" s="84">
        <v>4241794</v>
      </c>
      <c r="M59" s="84">
        <v>32272</v>
      </c>
      <c r="O59" s="84">
        <v>43179</v>
      </c>
      <c r="P59" s="84">
        <v>30813</v>
      </c>
    </row>
    <row r="60" spans="1:16">
      <c r="A60" s="163">
        <v>2007</v>
      </c>
      <c r="B60" s="84">
        <v>32889025</v>
      </c>
      <c r="C60" s="84">
        <v>509055</v>
      </c>
      <c r="D60" s="84">
        <v>137711</v>
      </c>
      <c r="E60" s="84">
        <v>935115</v>
      </c>
      <c r="F60" s="84">
        <v>745433</v>
      </c>
      <c r="G60" s="84">
        <v>7692916</v>
      </c>
      <c r="H60" s="84">
        <v>12764806</v>
      </c>
      <c r="I60" s="84">
        <v>1189451</v>
      </c>
      <c r="J60" s="84">
        <v>1002086</v>
      </c>
      <c r="K60" s="84">
        <v>3514147</v>
      </c>
      <c r="L60" s="84">
        <v>4290984</v>
      </c>
      <c r="M60" s="84">
        <v>32554</v>
      </c>
      <c r="O60" s="84">
        <v>43372</v>
      </c>
      <c r="P60" s="84">
        <v>31395</v>
      </c>
    </row>
    <row r="61" spans="1:16">
      <c r="A61" s="163">
        <v>2008</v>
      </c>
      <c r="B61" s="84">
        <v>33247118</v>
      </c>
      <c r="C61" s="84">
        <v>511581</v>
      </c>
      <c r="D61" s="84">
        <v>138749</v>
      </c>
      <c r="E61" s="84">
        <v>935897</v>
      </c>
      <c r="F61" s="84">
        <v>746877</v>
      </c>
      <c r="G61" s="84">
        <v>7761725</v>
      </c>
      <c r="H61" s="84">
        <v>12883583</v>
      </c>
      <c r="I61" s="84">
        <v>1197775</v>
      </c>
      <c r="J61" s="84">
        <v>1017404</v>
      </c>
      <c r="K61" s="84">
        <v>3595856</v>
      </c>
      <c r="L61" s="84">
        <v>4349336</v>
      </c>
      <c r="M61" s="84">
        <v>33083</v>
      </c>
      <c r="O61" s="84">
        <v>43360</v>
      </c>
      <c r="P61" s="84">
        <v>31892</v>
      </c>
    </row>
    <row r="62" spans="1:16">
      <c r="A62" s="163">
        <v>2009</v>
      </c>
      <c r="B62" s="84">
        <v>33628895</v>
      </c>
      <c r="C62" s="84">
        <v>516751</v>
      </c>
      <c r="D62" s="84">
        <v>139891</v>
      </c>
      <c r="E62" s="84">
        <v>938208</v>
      </c>
      <c r="F62" s="84">
        <v>749956</v>
      </c>
      <c r="G62" s="84">
        <v>7843383</v>
      </c>
      <c r="H62" s="84">
        <v>12998345</v>
      </c>
      <c r="I62" s="84">
        <v>1208556</v>
      </c>
      <c r="J62" s="84">
        <v>1034819</v>
      </c>
      <c r="K62" s="84">
        <v>3678996</v>
      </c>
      <c r="L62" s="84">
        <v>4410506</v>
      </c>
      <c r="M62" s="84">
        <v>33731</v>
      </c>
      <c r="O62" s="84">
        <v>43156</v>
      </c>
      <c r="P62" s="84">
        <v>32597</v>
      </c>
    </row>
    <row r="63" spans="1:16">
      <c r="A63" s="163">
        <v>2010</v>
      </c>
      <c r="B63" s="84">
        <v>34004889</v>
      </c>
      <c r="C63" s="84">
        <v>522009</v>
      </c>
      <c r="D63" s="84">
        <v>141654</v>
      </c>
      <c r="E63" s="84">
        <v>942107</v>
      </c>
      <c r="F63" s="84">
        <v>753035</v>
      </c>
      <c r="G63" s="84">
        <v>7929222</v>
      </c>
      <c r="H63" s="84">
        <v>13135778</v>
      </c>
      <c r="I63" s="84">
        <v>1220780</v>
      </c>
      <c r="J63" s="84">
        <v>1051443</v>
      </c>
      <c r="K63" s="84">
        <v>3732082</v>
      </c>
      <c r="L63" s="84">
        <v>4465546</v>
      </c>
      <c r="M63" s="84">
        <v>34596</v>
      </c>
      <c r="O63" s="84">
        <v>43285</v>
      </c>
      <c r="P63" s="84">
        <v>33352</v>
      </c>
    </row>
    <row r="64" spans="1:16">
      <c r="A64" s="163">
        <v>2011</v>
      </c>
      <c r="B64" s="84">
        <v>34339328</v>
      </c>
      <c r="C64" s="84">
        <v>524999</v>
      </c>
      <c r="D64" s="84">
        <v>143963</v>
      </c>
      <c r="E64" s="84">
        <v>944274</v>
      </c>
      <c r="F64" s="84">
        <v>755705</v>
      </c>
      <c r="G64" s="84">
        <v>8005090</v>
      </c>
      <c r="H64" s="84">
        <v>13261381</v>
      </c>
      <c r="I64" s="84">
        <v>1233649</v>
      </c>
      <c r="J64" s="84">
        <v>1066026</v>
      </c>
      <c r="K64" s="84">
        <v>3789030</v>
      </c>
      <c r="L64" s="84">
        <v>4502104</v>
      </c>
      <c r="M64" s="84">
        <v>35411</v>
      </c>
      <c r="O64" s="84">
        <v>43504</v>
      </c>
      <c r="P64" s="84">
        <v>34192</v>
      </c>
    </row>
    <row r="65" spans="1:19">
      <c r="A65" s="163">
        <v>2012</v>
      </c>
      <c r="B65" s="84">
        <v>34714222</v>
      </c>
      <c r="C65" s="84">
        <v>526345</v>
      </c>
      <c r="D65" s="84">
        <v>144530</v>
      </c>
      <c r="E65" s="84">
        <v>943635</v>
      </c>
      <c r="F65" s="84">
        <v>758378</v>
      </c>
      <c r="G65" s="84">
        <v>8061101</v>
      </c>
      <c r="H65" s="84">
        <v>13390632</v>
      </c>
      <c r="I65" s="84">
        <v>1249975</v>
      </c>
      <c r="J65" s="84">
        <v>1083755</v>
      </c>
      <c r="K65" s="84">
        <v>3874548</v>
      </c>
      <c r="L65" s="84">
        <v>4566769</v>
      </c>
      <c r="M65" s="84">
        <v>36234</v>
      </c>
      <c r="O65" s="84">
        <v>43648</v>
      </c>
      <c r="P65" s="84">
        <v>34672</v>
      </c>
    </row>
    <row r="66" spans="1:19">
      <c r="A66" s="163">
        <v>2013</v>
      </c>
      <c r="B66" s="84">
        <v>35082954</v>
      </c>
      <c r="C66" s="84">
        <v>527114</v>
      </c>
      <c r="D66" s="84">
        <v>144094</v>
      </c>
      <c r="E66" s="84">
        <v>940434</v>
      </c>
      <c r="F66" s="84">
        <v>758544</v>
      </c>
      <c r="G66" s="84">
        <v>8110880</v>
      </c>
      <c r="H66" s="84">
        <v>13510781</v>
      </c>
      <c r="I66" s="84">
        <v>1264620</v>
      </c>
      <c r="J66" s="84">
        <v>1099736</v>
      </c>
      <c r="K66" s="84">
        <v>3981011</v>
      </c>
      <c r="L66" s="84">
        <v>4630077</v>
      </c>
      <c r="M66" s="84">
        <v>36521</v>
      </c>
      <c r="O66" s="84">
        <v>43805</v>
      </c>
      <c r="P66" s="84">
        <v>35337</v>
      </c>
    </row>
    <row r="67" spans="1:19">
      <c r="A67" s="163">
        <v>2014</v>
      </c>
      <c r="B67" s="84">
        <v>35437435</v>
      </c>
      <c r="C67" s="84">
        <v>528159</v>
      </c>
      <c r="D67" s="84">
        <v>144283</v>
      </c>
      <c r="E67" s="84">
        <v>938545</v>
      </c>
      <c r="F67" s="84">
        <v>758976</v>
      </c>
      <c r="G67" s="84">
        <v>8150183</v>
      </c>
      <c r="H67" s="84">
        <v>13617553</v>
      </c>
      <c r="I67" s="84">
        <v>1279014</v>
      </c>
      <c r="J67" s="84">
        <v>1112979</v>
      </c>
      <c r="K67" s="84">
        <v>4083648</v>
      </c>
      <c r="L67" s="84">
        <v>4707103</v>
      </c>
      <c r="M67" s="84">
        <v>37137</v>
      </c>
      <c r="O67" s="84">
        <v>43884</v>
      </c>
      <c r="P67" s="84">
        <v>35971</v>
      </c>
    </row>
    <row r="68" spans="1:19">
      <c r="A68" s="163">
        <v>2015</v>
      </c>
      <c r="B68" s="84">
        <v>35702908</v>
      </c>
      <c r="C68" s="84">
        <v>528117</v>
      </c>
      <c r="D68" s="84">
        <v>144546</v>
      </c>
      <c r="E68" s="84">
        <v>936525</v>
      </c>
      <c r="F68" s="84">
        <v>758842</v>
      </c>
      <c r="G68" s="84">
        <v>8175272</v>
      </c>
      <c r="H68" s="84">
        <v>13707118</v>
      </c>
      <c r="I68" s="84">
        <v>1292227</v>
      </c>
      <c r="J68" s="84">
        <v>1120967</v>
      </c>
      <c r="K68" s="84">
        <v>4144491</v>
      </c>
      <c r="L68" s="84">
        <v>4776388</v>
      </c>
      <c r="M68" s="84">
        <v>37690</v>
      </c>
      <c r="O68" s="84">
        <v>44237</v>
      </c>
      <c r="P68" s="84">
        <v>36488</v>
      </c>
    </row>
    <row r="69" spans="1:19">
      <c r="A69" s="163">
        <v>2016</v>
      </c>
      <c r="B69" s="84">
        <v>36109487</v>
      </c>
      <c r="C69" s="84">
        <v>529426</v>
      </c>
      <c r="D69" s="84">
        <v>146969</v>
      </c>
      <c r="E69" s="84">
        <v>942790</v>
      </c>
      <c r="F69" s="84">
        <v>763350</v>
      </c>
      <c r="G69" s="84">
        <v>8225950</v>
      </c>
      <c r="H69" s="84">
        <v>13875394</v>
      </c>
      <c r="I69" s="84">
        <v>1314139</v>
      </c>
      <c r="J69" s="84">
        <v>1135987</v>
      </c>
      <c r="K69" s="84">
        <v>4196061</v>
      </c>
      <c r="L69" s="84">
        <v>4859250</v>
      </c>
      <c r="M69" s="84">
        <v>38547</v>
      </c>
      <c r="O69" s="84">
        <v>44649</v>
      </c>
      <c r="P69" s="84">
        <v>36975</v>
      </c>
    </row>
    <row r="70" spans="1:19">
      <c r="A70" s="163">
        <v>2017</v>
      </c>
      <c r="B70" s="84">
        <v>36545295</v>
      </c>
      <c r="C70" s="84">
        <v>528249</v>
      </c>
      <c r="D70" s="84">
        <v>150402</v>
      </c>
      <c r="E70" s="84">
        <v>950108</v>
      </c>
      <c r="F70" s="84">
        <v>766621</v>
      </c>
      <c r="G70" s="84">
        <v>8302063</v>
      </c>
      <c r="H70" s="84">
        <v>14070141</v>
      </c>
      <c r="I70" s="84">
        <v>1334790</v>
      </c>
      <c r="J70" s="84">
        <v>1150331</v>
      </c>
      <c r="K70" s="84">
        <v>4241100</v>
      </c>
      <c r="L70" s="84">
        <v>4929384</v>
      </c>
      <c r="M70" s="84">
        <v>39669</v>
      </c>
      <c r="O70" s="84">
        <v>44891</v>
      </c>
      <c r="P70" s="84">
        <v>37546</v>
      </c>
    </row>
    <row r="71" spans="1:19">
      <c r="A71" s="163">
        <v>2018</v>
      </c>
      <c r="B71" s="84">
        <v>37065178</v>
      </c>
      <c r="C71" s="84">
        <v>525560</v>
      </c>
      <c r="D71" s="84">
        <v>153396</v>
      </c>
      <c r="E71" s="84">
        <v>958406</v>
      </c>
      <c r="F71" s="84">
        <v>770301</v>
      </c>
      <c r="G71" s="84">
        <v>8401738</v>
      </c>
      <c r="H71" s="84">
        <v>14308697</v>
      </c>
      <c r="I71" s="84">
        <v>1352825</v>
      </c>
      <c r="J71" s="84">
        <v>1161767</v>
      </c>
      <c r="K71" s="84">
        <v>4298275</v>
      </c>
      <c r="L71" s="84">
        <v>5010476</v>
      </c>
      <c r="M71" s="84">
        <v>40613</v>
      </c>
      <c r="O71" s="84">
        <v>44981</v>
      </c>
      <c r="P71" s="84">
        <v>38143</v>
      </c>
    </row>
    <row r="72" spans="1:19">
      <c r="A72" s="163">
        <v>2019</v>
      </c>
      <c r="B72" s="84">
        <v>37593384</v>
      </c>
      <c r="C72" s="84">
        <v>523476</v>
      </c>
      <c r="D72" s="84">
        <v>157262</v>
      </c>
      <c r="E72" s="84">
        <v>969747</v>
      </c>
      <c r="F72" s="84">
        <v>776868</v>
      </c>
      <c r="G72" s="84">
        <v>8501703</v>
      </c>
      <c r="H72" s="84">
        <v>14544718</v>
      </c>
      <c r="I72" s="84">
        <v>1369540</v>
      </c>
      <c r="J72" s="84">
        <v>1172302</v>
      </c>
      <c r="K72" s="84">
        <v>4361694</v>
      </c>
      <c r="L72" s="84">
        <v>5090955</v>
      </c>
      <c r="M72" s="84">
        <v>41477</v>
      </c>
      <c r="O72" s="84">
        <v>45028</v>
      </c>
      <c r="P72" s="84">
        <v>38614</v>
      </c>
    </row>
    <row r="73" spans="1:19">
      <c r="A73" s="163">
        <v>2020</v>
      </c>
      <c r="B73" s="84">
        <v>38005238</v>
      </c>
      <c r="C73" s="84">
        <v>522103</v>
      </c>
      <c r="D73" s="84">
        <v>159625</v>
      </c>
      <c r="E73" s="84">
        <v>979351</v>
      </c>
      <c r="F73" s="84">
        <v>781476</v>
      </c>
      <c r="G73" s="84">
        <v>8574571</v>
      </c>
      <c r="H73" s="84">
        <v>14734014</v>
      </c>
      <c r="I73" s="84">
        <v>1379263</v>
      </c>
      <c r="J73" s="84">
        <v>1178681</v>
      </c>
      <c r="K73" s="84">
        <v>4421876</v>
      </c>
      <c r="L73" s="84">
        <v>5147712</v>
      </c>
      <c r="M73" s="84">
        <v>42052</v>
      </c>
      <c r="O73" s="84">
        <v>45161</v>
      </c>
      <c r="P73" s="84">
        <v>39353</v>
      </c>
    </row>
    <row r="74" spans="1:19">
      <c r="A74" s="161"/>
      <c r="B74" s="84"/>
      <c r="C74" s="84"/>
      <c r="D74" s="84"/>
      <c r="E74" s="84"/>
      <c r="F74" s="84"/>
      <c r="G74" s="84"/>
      <c r="H74" s="84"/>
      <c r="I74" s="84"/>
      <c r="J74" s="84"/>
      <c r="K74" s="84"/>
      <c r="L74" s="84"/>
      <c r="M74" s="84"/>
      <c r="N74" s="161"/>
      <c r="O74" s="84"/>
      <c r="P74" s="84"/>
    </row>
    <row r="75" spans="1:19" ht="51">
      <c r="B75" s="162" t="s">
        <v>117</v>
      </c>
      <c r="C75" s="162" t="s">
        <v>118</v>
      </c>
      <c r="D75" s="162" t="s">
        <v>119</v>
      </c>
      <c r="E75" s="162" t="s">
        <v>120</v>
      </c>
      <c r="F75" s="162" t="s">
        <v>121</v>
      </c>
      <c r="G75" s="162" t="s">
        <v>122</v>
      </c>
      <c r="H75" s="162" t="s">
        <v>123</v>
      </c>
      <c r="I75" s="162" t="s">
        <v>124</v>
      </c>
      <c r="J75" s="162" t="s">
        <v>125</v>
      </c>
      <c r="K75" s="162" t="s">
        <v>126</v>
      </c>
      <c r="L75" s="162" t="s">
        <v>127</v>
      </c>
      <c r="M75" s="162" t="s">
        <v>128</v>
      </c>
      <c r="N75" s="162" t="s">
        <v>129</v>
      </c>
      <c r="O75" s="162" t="s">
        <v>130</v>
      </c>
      <c r="P75" s="162" t="s">
        <v>131</v>
      </c>
    </row>
    <row r="76" spans="1:19">
      <c r="A76" s="160" t="s">
        <v>133</v>
      </c>
      <c r="B76" s="164">
        <f>100*((B73/B4)^(1/69)-1)</f>
        <v>1.4526257613727722</v>
      </c>
      <c r="C76" s="164">
        <f t="shared" ref="C76:M76" si="0">100*((C73/C4)^(1/69)-1)</f>
        <v>0.53216559830790988</v>
      </c>
      <c r="D76" s="164">
        <f t="shared" si="0"/>
        <v>0.69473180044692384</v>
      </c>
      <c r="E76" s="164">
        <f t="shared" si="0"/>
        <v>0.61163883557109333</v>
      </c>
      <c r="F76" s="164">
        <f t="shared" si="0"/>
        <v>0.6005520169808376</v>
      </c>
      <c r="G76" s="164">
        <f t="shared" si="0"/>
        <v>1.0872320005510527</v>
      </c>
      <c r="H76" s="164">
        <f t="shared" si="0"/>
        <v>1.6966185354994279</v>
      </c>
      <c r="I76" s="164">
        <f t="shared" si="0"/>
        <v>0.83327584246208897</v>
      </c>
      <c r="J76" s="164">
        <f t="shared" si="0"/>
        <v>0.50258904302038498</v>
      </c>
      <c r="K76" s="164">
        <f t="shared" si="0"/>
        <v>2.264762142676302</v>
      </c>
      <c r="L76" s="164">
        <f t="shared" si="0"/>
        <v>2.1729228489898</v>
      </c>
      <c r="M76" s="164">
        <f t="shared" si="0"/>
        <v>2.2594702020608981</v>
      </c>
      <c r="R76" s="165"/>
      <c r="S76" s="165"/>
    </row>
    <row r="77" spans="1:19">
      <c r="A77" s="160" t="s">
        <v>134</v>
      </c>
      <c r="B77" s="164">
        <f>100*((B53/B4)^(1/49)-1)</f>
        <v>1.6070111006419419</v>
      </c>
      <c r="C77" s="164">
        <f t="shared" ref="C77:M77" si="1">100*((C53/C4)^(1/49)-1)</f>
        <v>0.7731524371382914</v>
      </c>
      <c r="D77" s="164">
        <f t="shared" si="1"/>
        <v>0.65722163226002994</v>
      </c>
      <c r="E77" s="164">
        <f t="shared" si="1"/>
        <v>0.76441716328177201</v>
      </c>
      <c r="F77" s="164">
        <f t="shared" si="1"/>
        <v>0.76355219921651063</v>
      </c>
      <c r="G77" s="164">
        <f t="shared" si="1"/>
        <v>1.2175274844412165</v>
      </c>
      <c r="H77" s="164">
        <f t="shared" si="1"/>
        <v>1.913688356215526</v>
      </c>
      <c r="I77" s="164">
        <f t="shared" si="1"/>
        <v>0.79590869065124803</v>
      </c>
      <c r="J77" s="164">
        <f t="shared" si="1"/>
        <v>0.38657877623167192</v>
      </c>
      <c r="K77" s="164">
        <f t="shared" si="1"/>
        <v>2.3928737010623147</v>
      </c>
      <c r="L77" s="164">
        <f t="shared" si="1"/>
        <v>2.5644973406070859</v>
      </c>
      <c r="M77" s="164">
        <f t="shared" si="1"/>
        <v>2.5173621074227048</v>
      </c>
      <c r="R77" s="165"/>
      <c r="S77" s="165"/>
    </row>
    <row r="78" spans="1:19">
      <c r="A78" s="160" t="s">
        <v>135</v>
      </c>
      <c r="B78" s="164">
        <f>100*((B73/B53)^(1/20)-1)</f>
        <v>1.0753723401334625</v>
      </c>
      <c r="C78" s="164">
        <f t="shared" ref="C78:P78" si="2">100*((C73/C53)^(1/20)-1)</f>
        <v>-5.5819421500191702E-2</v>
      </c>
      <c r="D78" s="164">
        <f t="shared" si="2"/>
        <v>0.78669079876285686</v>
      </c>
      <c r="E78" s="164">
        <f t="shared" si="2"/>
        <v>0.23831019013360599</v>
      </c>
      <c r="F78" s="164">
        <f t="shared" si="2"/>
        <v>0.20231506548535894</v>
      </c>
      <c r="G78" s="164">
        <f t="shared" si="2"/>
        <v>0.76871648031431317</v>
      </c>
      <c r="H78" s="164">
        <f t="shared" si="2"/>
        <v>1.1667494501594211</v>
      </c>
      <c r="I78" s="164">
        <f t="shared" si="2"/>
        <v>0.92488392022118671</v>
      </c>
      <c r="J78" s="164">
        <f t="shared" si="2"/>
        <v>0.78738110770428804</v>
      </c>
      <c r="K78" s="164">
        <f t="shared" si="2"/>
        <v>1.9515658413662873</v>
      </c>
      <c r="L78" s="164">
        <f t="shared" si="2"/>
        <v>1.2198717968935791</v>
      </c>
      <c r="M78" s="164">
        <f t="shared" si="2"/>
        <v>1.6303734848692075</v>
      </c>
      <c r="O78" s="164">
        <f t="shared" si="2"/>
        <v>0.54862877348322847</v>
      </c>
      <c r="P78" s="164">
        <f t="shared" si="2"/>
        <v>1.8084526701064529</v>
      </c>
      <c r="R78" s="165"/>
      <c r="S78" s="165"/>
    </row>
    <row r="79" spans="1:19">
      <c r="A79" s="160" t="s">
        <v>136</v>
      </c>
      <c r="B79" s="164">
        <f>100*((B13/B4)^(1/9)-1)</f>
        <v>2.7331387102004667</v>
      </c>
      <c r="C79" s="164">
        <f t="shared" ref="C79:N79" si="3">100*((C13/C4)^(1/9)-1)</f>
        <v>2.4219607415543187</v>
      </c>
      <c r="D79" s="164">
        <f t="shared" si="3"/>
        <v>0.44107140347320328</v>
      </c>
      <c r="E79" s="164">
        <f t="shared" si="3"/>
        <v>1.3890739211668723</v>
      </c>
      <c r="F79" s="164">
        <f t="shared" si="3"/>
        <v>1.4592480014357756</v>
      </c>
      <c r="G79" s="164">
        <f t="shared" si="3"/>
        <v>2.6651779964143696</v>
      </c>
      <c r="H79" s="164">
        <f t="shared" si="3"/>
        <v>3.1989148262221656</v>
      </c>
      <c r="I79" s="164">
        <f t="shared" si="3"/>
        <v>1.7316878849849671</v>
      </c>
      <c r="J79" s="164">
        <f t="shared" si="3"/>
        <v>1.0474809847083932</v>
      </c>
      <c r="K79" s="164">
        <f t="shared" si="3"/>
        <v>3.5961703211623064</v>
      </c>
      <c r="L79" s="164">
        <f t="shared" si="3"/>
        <v>3.5945505259444621</v>
      </c>
      <c r="M79" s="164">
        <f t="shared" si="3"/>
        <v>5.0317530057038873</v>
      </c>
      <c r="N79" s="164">
        <f t="shared" si="3"/>
        <v>3.6017201953910449</v>
      </c>
      <c r="R79" s="165"/>
      <c r="S79" s="165"/>
    </row>
    <row r="80" spans="1:19">
      <c r="A80" s="160" t="s">
        <v>137</v>
      </c>
      <c r="B80" s="164">
        <f>100*((B23/B13)^(1/10)-1)</f>
        <v>1.7606175134931012</v>
      </c>
      <c r="C80" s="164">
        <f t="shared" ref="C80:N80" si="4">100*((C23/C13)^(1/10)-1)</f>
        <v>1.4397900955883003</v>
      </c>
      <c r="D80" s="164">
        <f t="shared" si="4"/>
        <v>0.65968014290520571</v>
      </c>
      <c r="E80" s="164">
        <f t="shared" si="4"/>
        <v>0.73097515300488691</v>
      </c>
      <c r="F80" s="164">
        <f t="shared" si="4"/>
        <v>0.64319952906384259</v>
      </c>
      <c r="G80" s="164">
        <f t="shared" si="4"/>
        <v>1.5607683260474792</v>
      </c>
      <c r="H80" s="164">
        <f t="shared" si="4"/>
        <v>2.1320021398695932</v>
      </c>
      <c r="I80" s="164">
        <f t="shared" si="4"/>
        <v>0.79680514477689091</v>
      </c>
      <c r="J80" s="164">
        <f t="shared" si="4"/>
        <v>0.25896985501991931</v>
      </c>
      <c r="K80" s="164">
        <f t="shared" si="4"/>
        <v>2.1104032894412539</v>
      </c>
      <c r="L80" s="164">
        <f t="shared" si="4"/>
        <v>2.8897087425003853</v>
      </c>
      <c r="M80" s="164">
        <f t="shared" si="4"/>
        <v>1.9605310013415256</v>
      </c>
      <c r="N80" s="164">
        <f t="shared" si="4"/>
        <v>4.1379743992410623</v>
      </c>
      <c r="R80" s="165"/>
      <c r="S80" s="165"/>
    </row>
    <row r="81" spans="1:19">
      <c r="A81" s="160" t="s">
        <v>138</v>
      </c>
      <c r="B81" s="164">
        <f>100*((B33/B23)^(1/10)-1)</f>
        <v>1.4045644403430924</v>
      </c>
      <c r="C81" s="164">
        <f t="shared" ref="C81:N81" si="5">100*((C33/C23)^(1/10)-1)</f>
        <v>1.0099639806768312</v>
      </c>
      <c r="D81" s="164">
        <f t="shared" si="5"/>
        <v>1.1835675425240888</v>
      </c>
      <c r="E81" s="164">
        <f t="shared" si="5"/>
        <v>0.85591222134135947</v>
      </c>
      <c r="F81" s="164">
        <f t="shared" si="5"/>
        <v>1.1807688947005346</v>
      </c>
      <c r="G81" s="164">
        <f t="shared" si="5"/>
        <v>0.78776685825019399</v>
      </c>
      <c r="H81" s="164">
        <f t="shared" si="5"/>
        <v>1.4598879036858747</v>
      </c>
      <c r="I81" s="164">
        <f t="shared" si="5"/>
        <v>0.5113182203382971</v>
      </c>
      <c r="J81" s="164">
        <f t="shared" si="5"/>
        <v>0.28926918634457621</v>
      </c>
      <c r="K81" s="164">
        <f t="shared" si="5"/>
        <v>3.2129808650986247</v>
      </c>
      <c r="L81" s="164">
        <f t="shared" si="5"/>
        <v>2.5530103871259424</v>
      </c>
      <c r="M81" s="164">
        <f t="shared" si="5"/>
        <v>3.0774706524124174</v>
      </c>
      <c r="N81" s="164">
        <f t="shared" si="5"/>
        <v>3.465092824276117</v>
      </c>
      <c r="R81" s="165"/>
      <c r="S81" s="165"/>
    </row>
    <row r="82" spans="1:19">
      <c r="A82" s="160" t="s">
        <v>139</v>
      </c>
      <c r="B82" s="164">
        <f>100*((B43/B33)^(1/10)-1)</f>
        <v>1.2254483502177171</v>
      </c>
      <c r="C82" s="164">
        <f t="shared" ref="C82:N82" si="6">100*((C43/C33)^(1/10)-1)</f>
        <v>8.0180226858383996E-2</v>
      </c>
      <c r="D82" s="164">
        <f t="shared" si="6"/>
        <v>0.52633170305684818</v>
      </c>
      <c r="E82" s="164">
        <f t="shared" si="6"/>
        <v>0.65795889261004437</v>
      </c>
      <c r="F82" s="164">
        <f t="shared" si="6"/>
        <v>0.4704590709665446</v>
      </c>
      <c r="G82" s="164">
        <f t="shared" si="6"/>
        <v>0.73020426353338497</v>
      </c>
      <c r="H82" s="164">
        <f t="shared" si="6"/>
        <v>1.6447923284143018</v>
      </c>
      <c r="I82" s="164">
        <f t="shared" si="6"/>
        <v>0.66591616679287924</v>
      </c>
      <c r="J82" s="164">
        <f t="shared" si="6"/>
        <v>0.40770428721899066</v>
      </c>
      <c r="K82" s="164">
        <f t="shared" si="6"/>
        <v>1.5199782855358945</v>
      </c>
      <c r="L82" s="164">
        <f t="shared" si="6"/>
        <v>1.830902334024187</v>
      </c>
      <c r="M82" s="164">
        <f t="shared" si="6"/>
        <v>1.9624849831875624</v>
      </c>
      <c r="N82" s="164">
        <f t="shared" si="6"/>
        <v>2.42207188075938</v>
      </c>
      <c r="R82" s="165"/>
      <c r="S82" s="165"/>
    </row>
    <row r="83" spans="1:19">
      <c r="A83" s="160" t="s">
        <v>140</v>
      </c>
      <c r="B83" s="164">
        <f>100*((B53/B43)^(1/10)-1)</f>
        <v>1.0321431414118454</v>
      </c>
      <c r="C83" s="164">
        <f t="shared" ref="C83:M83" si="7">100*((C53/C43)^(1/10)-1)</f>
        <v>-0.89049100412160742</v>
      </c>
      <c r="D83" s="164">
        <f t="shared" si="7"/>
        <v>0.45571007833073995</v>
      </c>
      <c r="E83" s="164">
        <f t="shared" si="7"/>
        <v>0.25376834720647334</v>
      </c>
      <c r="F83" s="164">
        <f t="shared" si="7"/>
        <v>0.13910994415358147</v>
      </c>
      <c r="G83" s="164">
        <f t="shared" si="7"/>
        <v>0.50292138238681172</v>
      </c>
      <c r="H83" s="164">
        <f t="shared" si="7"/>
        <v>1.2722294746085439</v>
      </c>
      <c r="I83" s="164">
        <f t="shared" si="7"/>
        <v>0.3726569339427277</v>
      </c>
      <c r="J83" s="164">
        <f t="shared" si="7"/>
        <v>-1.6076945486109828E-3</v>
      </c>
      <c r="K83" s="164">
        <f t="shared" si="7"/>
        <v>1.6615030725478208</v>
      </c>
      <c r="L83" s="164">
        <f t="shared" si="7"/>
        <v>2.0663093698975565</v>
      </c>
      <c r="M83" s="164">
        <f t="shared" si="7"/>
        <v>0.85154731391630101</v>
      </c>
      <c r="R83" s="165"/>
      <c r="S83" s="165"/>
    </row>
    <row r="84" spans="1:19">
      <c r="A84" s="160" t="s">
        <v>141</v>
      </c>
      <c r="B84" s="164">
        <f>100*((B63/B53)^(1/10)-1)</f>
        <v>1.032358251570975</v>
      </c>
      <c r="C84" s="164">
        <f t="shared" ref="C84:P84" si="8">100*((C63/C53)^(1/10)-1)</f>
        <v>-0.11340623227557023</v>
      </c>
      <c r="D84" s="164">
        <f t="shared" si="8"/>
        <v>0.37352240511299151</v>
      </c>
      <c r="E84" s="164">
        <f t="shared" si="8"/>
        <v>8.8379883988864982E-2</v>
      </c>
      <c r="F84" s="164">
        <f t="shared" si="8"/>
        <v>3.3499660691438393E-2</v>
      </c>
      <c r="G84" s="164">
        <f t="shared" si="8"/>
        <v>0.75190614147015999</v>
      </c>
      <c r="H84" s="164">
        <f t="shared" si="8"/>
        <v>1.1786928424726506</v>
      </c>
      <c r="I84" s="164">
        <f t="shared" si="8"/>
        <v>0.62260328692869127</v>
      </c>
      <c r="J84" s="164">
        <f t="shared" si="8"/>
        <v>0.42717959722007315</v>
      </c>
      <c r="K84" s="164">
        <f t="shared" si="8"/>
        <v>2.1932621067719094</v>
      </c>
      <c r="L84" s="164">
        <f t="shared" si="8"/>
        <v>1.0084247917214295</v>
      </c>
      <c r="M84" s="164">
        <f t="shared" si="8"/>
        <v>1.2910251173404275</v>
      </c>
      <c r="O84" s="164">
        <f t="shared" si="8"/>
        <v>0.67223069227966281</v>
      </c>
      <c r="P84" s="164">
        <f t="shared" si="8"/>
        <v>1.9487904264951839</v>
      </c>
      <c r="R84" s="165"/>
      <c r="S84" s="165"/>
    </row>
    <row r="85" spans="1:19">
      <c r="A85" s="160" t="s">
        <v>142</v>
      </c>
      <c r="B85" s="164">
        <f>100*((B73/B63)^(1/10)-1)</f>
        <v>1.1184047417577059</v>
      </c>
      <c r="C85" s="164">
        <f t="shared" ref="C85:P85" si="9">100*((C73/C63)^(1/10)-1)</f>
        <v>1.8005893338779444E-3</v>
      </c>
      <c r="D85" s="164">
        <f t="shared" si="9"/>
        <v>1.2015599210254191</v>
      </c>
      <c r="E85" s="164">
        <f t="shared" si="9"/>
        <v>0.3884650887507668</v>
      </c>
      <c r="F85" s="164">
        <f t="shared" si="9"/>
        <v>0.3714153612507376</v>
      </c>
      <c r="G85" s="164">
        <f t="shared" si="9"/>
        <v>0.78552962394404791</v>
      </c>
      <c r="H85" s="164">
        <f t="shared" si="9"/>
        <v>1.1548074676748232</v>
      </c>
      <c r="I85" s="164">
        <f t="shared" si="9"/>
        <v>1.2280726355775373</v>
      </c>
      <c r="J85" s="164">
        <f t="shared" si="9"/>
        <v>1.1488745505983999</v>
      </c>
      <c r="K85" s="164">
        <f t="shared" si="9"/>
        <v>1.7104412093883914</v>
      </c>
      <c r="L85" s="164">
        <f t="shared" si="9"/>
        <v>1.4317614367874043</v>
      </c>
      <c r="M85" s="164">
        <f t="shared" si="9"/>
        <v>1.9708587479364992</v>
      </c>
      <c r="O85" s="164">
        <f t="shared" si="9"/>
        <v>0.42517860889177417</v>
      </c>
      <c r="P85" s="164">
        <f t="shared" si="9"/>
        <v>1.6683080958612706</v>
      </c>
      <c r="R85" s="165"/>
      <c r="S85" s="165"/>
    </row>
    <row r="86" spans="1:19">
      <c r="B86" s="164"/>
      <c r="C86" s="164"/>
      <c r="D86" s="164"/>
      <c r="E86" s="164"/>
      <c r="F86" s="164"/>
      <c r="G86" s="164"/>
      <c r="H86" s="164"/>
      <c r="I86" s="164"/>
      <c r="J86" s="164"/>
      <c r="K86" s="164"/>
      <c r="L86" s="164"/>
      <c r="M86" s="164"/>
      <c r="O86" s="164"/>
      <c r="P86" s="164"/>
      <c r="R86" s="165"/>
      <c r="S86" s="165"/>
    </row>
    <row r="88" spans="1:19">
      <c r="A88" s="160" t="s">
        <v>632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904A-37E7-4E1F-8B30-A7C1AF3B43D5}">
  <dimension ref="A1:H57"/>
  <sheetViews>
    <sheetView workbookViewId="0">
      <selection activeCell="A55" sqref="A55"/>
    </sheetView>
  </sheetViews>
  <sheetFormatPr baseColWidth="10" defaultColWidth="10.1640625" defaultRowHeight="14"/>
  <cols>
    <col min="1" max="1" width="11.5" style="22" customWidth="1"/>
    <col min="2" max="7" width="15.5" style="22" customWidth="1"/>
    <col min="8" max="16384" width="10.1640625" style="22"/>
  </cols>
  <sheetData>
    <row r="1" spans="1:8">
      <c r="A1" s="21" t="s">
        <v>10</v>
      </c>
    </row>
    <row r="3" spans="1:8" ht="47.25" customHeight="1">
      <c r="B3" s="51" t="s">
        <v>223</v>
      </c>
      <c r="C3" s="51" t="s">
        <v>201</v>
      </c>
      <c r="D3" s="51" t="s">
        <v>202</v>
      </c>
      <c r="E3" s="51" t="s">
        <v>224</v>
      </c>
      <c r="F3" s="51" t="s">
        <v>204</v>
      </c>
      <c r="G3" s="51" t="s">
        <v>199</v>
      </c>
    </row>
    <row r="4" spans="1:8">
      <c r="A4" s="22">
        <v>1972</v>
      </c>
      <c r="B4" s="24">
        <v>1081</v>
      </c>
      <c r="C4" s="23">
        <v>685</v>
      </c>
      <c r="D4" s="23">
        <v>43</v>
      </c>
      <c r="E4" s="24">
        <v>1121</v>
      </c>
      <c r="G4" s="24">
        <f>B4+C4+D4-E4-F4</f>
        <v>688</v>
      </c>
    </row>
    <row r="5" spans="1:8">
      <c r="A5" s="22">
        <v>1973</v>
      </c>
      <c r="B5" s="24">
        <v>1428</v>
      </c>
      <c r="C5" s="23">
        <v>622</v>
      </c>
      <c r="D5" s="23">
        <v>94</v>
      </c>
      <c r="E5" s="24">
        <v>1081</v>
      </c>
      <c r="G5" s="24">
        <f t="shared" ref="G5:G52" si="0">B5+C5+D5-E5-F5</f>
        <v>1063</v>
      </c>
    </row>
    <row r="6" spans="1:8">
      <c r="A6" s="22">
        <v>1974</v>
      </c>
      <c r="B6" s="24">
        <v>2279</v>
      </c>
      <c r="C6" s="23">
        <v>630</v>
      </c>
      <c r="D6" s="23">
        <v>-6</v>
      </c>
      <c r="E6" s="24">
        <v>1405</v>
      </c>
      <c r="G6" s="24">
        <f t="shared" si="0"/>
        <v>1498</v>
      </c>
      <c r="H6" s="63"/>
    </row>
    <row r="7" spans="1:8">
      <c r="A7" s="22">
        <v>1975</v>
      </c>
      <c r="B7" s="24">
        <v>1998</v>
      </c>
      <c r="C7" s="23">
        <v>636</v>
      </c>
      <c r="D7" s="23">
        <v>98</v>
      </c>
      <c r="E7" s="24">
        <v>1310</v>
      </c>
      <c r="G7" s="24">
        <f t="shared" si="0"/>
        <v>1422</v>
      </c>
    </row>
    <row r="8" spans="1:8">
      <c r="A8" s="22">
        <v>1976</v>
      </c>
      <c r="B8" s="24">
        <v>2241</v>
      </c>
      <c r="C8" s="23">
        <v>615</v>
      </c>
      <c r="D8" s="23">
        <v>-17</v>
      </c>
      <c r="E8" s="24">
        <v>1123</v>
      </c>
      <c r="G8" s="24">
        <f t="shared" si="0"/>
        <v>1716</v>
      </c>
    </row>
    <row r="9" spans="1:8">
      <c r="A9" s="22">
        <v>1977</v>
      </c>
      <c r="B9" s="24">
        <v>1425</v>
      </c>
      <c r="C9" s="23">
        <v>552</v>
      </c>
      <c r="D9" s="23">
        <v>-6</v>
      </c>
      <c r="E9" s="23">
        <v>971</v>
      </c>
      <c r="G9" s="24">
        <f t="shared" si="0"/>
        <v>1000</v>
      </c>
    </row>
    <row r="10" spans="1:8">
      <c r="A10" s="22">
        <v>1978</v>
      </c>
      <c r="B10" s="23">
        <v>751</v>
      </c>
      <c r="C10" s="23">
        <v>536</v>
      </c>
      <c r="D10" s="23">
        <v>-18</v>
      </c>
      <c r="E10" s="24">
        <v>1059</v>
      </c>
      <c r="G10" s="24">
        <f t="shared" si="0"/>
        <v>210</v>
      </c>
    </row>
    <row r="11" spans="1:8">
      <c r="A11" s="22">
        <v>1979</v>
      </c>
      <c r="B11" s="23">
        <v>689</v>
      </c>
      <c r="C11" s="23">
        <v>528</v>
      </c>
      <c r="D11" s="23">
        <v>102</v>
      </c>
      <c r="E11" s="24">
        <v>1036</v>
      </c>
      <c r="G11" s="24">
        <f t="shared" si="0"/>
        <v>283</v>
      </c>
    </row>
    <row r="12" spans="1:8">
      <c r="A12" s="22">
        <v>1980</v>
      </c>
      <c r="B12" s="24">
        <v>1530</v>
      </c>
      <c r="C12" s="23">
        <v>492</v>
      </c>
      <c r="D12" s="23">
        <v>183</v>
      </c>
      <c r="E12" s="23">
        <v>823</v>
      </c>
      <c r="G12" s="24">
        <f t="shared" si="0"/>
        <v>1382</v>
      </c>
    </row>
    <row r="13" spans="1:8">
      <c r="A13" s="22">
        <v>1981</v>
      </c>
      <c r="B13" s="23">
        <v>963</v>
      </c>
      <c r="C13" s="23">
        <v>454</v>
      </c>
      <c r="D13" s="23">
        <v>200</v>
      </c>
      <c r="E13" s="23">
        <v>754</v>
      </c>
      <c r="G13" s="24">
        <f t="shared" si="0"/>
        <v>863</v>
      </c>
    </row>
    <row r="14" spans="1:8">
      <c r="A14" s="22">
        <v>1982</v>
      </c>
      <c r="B14" s="23">
        <v>883</v>
      </c>
      <c r="C14" s="23">
        <v>445</v>
      </c>
      <c r="D14" s="23">
        <v>-41</v>
      </c>
      <c r="E14" s="24">
        <v>1168</v>
      </c>
      <c r="G14" s="24">
        <f t="shared" si="0"/>
        <v>119</v>
      </c>
    </row>
    <row r="15" spans="1:8">
      <c r="A15" s="22">
        <v>1983</v>
      </c>
      <c r="B15" s="23">
        <v>662</v>
      </c>
      <c r="C15" s="23">
        <v>356</v>
      </c>
      <c r="D15" s="23">
        <v>-57</v>
      </c>
      <c r="E15" s="23">
        <v>887</v>
      </c>
      <c r="G15" s="24">
        <f t="shared" si="0"/>
        <v>74</v>
      </c>
    </row>
    <row r="16" spans="1:8">
      <c r="A16" s="22">
        <v>1984</v>
      </c>
      <c r="B16" s="23">
        <v>558</v>
      </c>
      <c r="C16" s="23">
        <v>425</v>
      </c>
      <c r="D16" s="23">
        <v>13</v>
      </c>
      <c r="E16" s="23">
        <v>886</v>
      </c>
      <c r="G16" s="24">
        <f t="shared" si="0"/>
        <v>110</v>
      </c>
    </row>
    <row r="17" spans="1:7">
      <c r="A17" s="22">
        <v>1985</v>
      </c>
      <c r="B17" s="23">
        <v>596</v>
      </c>
      <c r="C17" s="23">
        <v>410</v>
      </c>
      <c r="D17" s="23">
        <v>-95</v>
      </c>
      <c r="E17" s="23">
        <v>801</v>
      </c>
      <c r="G17" s="24">
        <f t="shared" si="0"/>
        <v>110</v>
      </c>
    </row>
    <row r="18" spans="1:7">
      <c r="A18" s="22">
        <v>1986</v>
      </c>
      <c r="B18" s="23">
        <v>625</v>
      </c>
      <c r="C18" s="23">
        <v>406</v>
      </c>
      <c r="D18" s="23">
        <v>156</v>
      </c>
      <c r="E18" s="23">
        <v>909</v>
      </c>
      <c r="G18" s="24">
        <f t="shared" si="0"/>
        <v>278</v>
      </c>
    </row>
    <row r="19" spans="1:7">
      <c r="A19" s="22">
        <v>1987</v>
      </c>
      <c r="B19" s="23">
        <v>678</v>
      </c>
      <c r="C19" s="23">
        <v>287</v>
      </c>
      <c r="D19" s="23">
        <v>67</v>
      </c>
      <c r="E19" s="23">
        <v>878</v>
      </c>
      <c r="G19" s="24">
        <f t="shared" si="0"/>
        <v>154</v>
      </c>
    </row>
    <row r="20" spans="1:7">
      <c r="A20" s="22">
        <v>1988</v>
      </c>
      <c r="B20" s="23">
        <v>580</v>
      </c>
      <c r="C20" s="23">
        <v>278</v>
      </c>
      <c r="D20" s="23">
        <v>175</v>
      </c>
      <c r="E20" s="23">
        <v>857</v>
      </c>
      <c r="G20" s="24">
        <f t="shared" si="0"/>
        <v>176</v>
      </c>
    </row>
    <row r="21" spans="1:7">
      <c r="A21" s="22">
        <v>1989</v>
      </c>
      <c r="B21" s="23">
        <v>732</v>
      </c>
      <c r="C21" s="23">
        <v>282</v>
      </c>
      <c r="D21" s="23">
        <v>759</v>
      </c>
      <c r="E21" s="23">
        <v>870</v>
      </c>
      <c r="G21" s="24">
        <f t="shared" si="0"/>
        <v>903</v>
      </c>
    </row>
    <row r="22" spans="1:7">
      <c r="A22" s="22">
        <v>1990</v>
      </c>
      <c r="B22" s="23">
        <v>954</v>
      </c>
      <c r="C22" s="23">
        <v>286</v>
      </c>
      <c r="D22" s="23">
        <v>-201</v>
      </c>
      <c r="E22" s="23">
        <v>876</v>
      </c>
      <c r="G22" s="24">
        <f t="shared" si="0"/>
        <v>163</v>
      </c>
    </row>
    <row r="23" spans="1:7">
      <c r="A23" s="22">
        <v>1991</v>
      </c>
      <c r="B23" s="23">
        <v>738</v>
      </c>
      <c r="C23" s="23">
        <v>289</v>
      </c>
      <c r="D23" s="23">
        <v>-184</v>
      </c>
      <c r="E23" s="23">
        <v>885</v>
      </c>
      <c r="G23" s="24">
        <f t="shared" si="0"/>
        <v>-42</v>
      </c>
    </row>
    <row r="24" spans="1:7">
      <c r="A24" s="22">
        <v>1992</v>
      </c>
      <c r="B24" s="23">
        <v>804</v>
      </c>
      <c r="C24" s="23">
        <v>299</v>
      </c>
      <c r="D24" s="23">
        <v>-8</v>
      </c>
      <c r="E24" s="23">
        <v>915</v>
      </c>
      <c r="F24" s="23">
        <v>155</v>
      </c>
      <c r="G24" s="24">
        <f t="shared" si="0"/>
        <v>25</v>
      </c>
    </row>
    <row r="25" spans="1:7">
      <c r="A25" s="22">
        <v>1993</v>
      </c>
      <c r="B25" s="23">
        <v>748</v>
      </c>
      <c r="C25" s="23">
        <v>275</v>
      </c>
      <c r="D25" s="23">
        <v>-249</v>
      </c>
      <c r="E25" s="23">
        <v>914</v>
      </c>
      <c r="F25" s="23">
        <v>154</v>
      </c>
      <c r="G25" s="24">
        <f t="shared" si="0"/>
        <v>-294</v>
      </c>
    </row>
    <row r="26" spans="1:7">
      <c r="A26" s="22">
        <v>1994</v>
      </c>
      <c r="B26" s="23">
        <v>589</v>
      </c>
      <c r="C26" s="23">
        <v>232</v>
      </c>
      <c r="D26" s="23">
        <v>-16</v>
      </c>
      <c r="E26" s="23">
        <v>550</v>
      </c>
      <c r="F26" s="23">
        <v>154</v>
      </c>
      <c r="G26" s="24">
        <f t="shared" si="0"/>
        <v>101</v>
      </c>
    </row>
    <row r="27" spans="1:7">
      <c r="A27" s="22">
        <v>1995</v>
      </c>
      <c r="B27" s="23">
        <v>676</v>
      </c>
      <c r="C27" s="23">
        <v>181</v>
      </c>
      <c r="D27" s="23">
        <v>-233</v>
      </c>
      <c r="E27" s="23">
        <v>583</v>
      </c>
      <c r="F27" s="23">
        <v>155</v>
      </c>
      <c r="G27" s="24">
        <f t="shared" si="0"/>
        <v>-114</v>
      </c>
    </row>
    <row r="28" spans="1:7">
      <c r="A28" s="22">
        <v>1996</v>
      </c>
      <c r="B28" s="23">
        <v>646</v>
      </c>
      <c r="C28" s="23">
        <v>343</v>
      </c>
      <c r="D28" s="23">
        <v>-1</v>
      </c>
      <c r="E28" s="23">
        <v>493</v>
      </c>
      <c r="F28" s="23">
        <v>155</v>
      </c>
      <c r="G28" s="24">
        <f t="shared" si="0"/>
        <v>340</v>
      </c>
    </row>
    <row r="29" spans="1:7">
      <c r="A29" s="22">
        <v>1997</v>
      </c>
      <c r="B29" s="23">
        <v>673</v>
      </c>
      <c r="C29" s="23">
        <v>334</v>
      </c>
      <c r="D29" s="23">
        <v>27</v>
      </c>
      <c r="E29" s="23">
        <v>380</v>
      </c>
      <c r="F29" s="23">
        <v>223</v>
      </c>
      <c r="G29" s="24">
        <f t="shared" si="0"/>
        <v>431</v>
      </c>
    </row>
    <row r="30" spans="1:7">
      <c r="A30" s="22">
        <v>1998</v>
      </c>
      <c r="B30" s="23">
        <v>717</v>
      </c>
      <c r="C30" s="23">
        <v>372</v>
      </c>
      <c r="D30" s="23">
        <v>6</v>
      </c>
      <c r="E30" s="23">
        <v>565</v>
      </c>
      <c r="F30" s="23">
        <v>223</v>
      </c>
      <c r="G30" s="24">
        <f t="shared" si="0"/>
        <v>307</v>
      </c>
    </row>
    <row r="31" spans="1:7">
      <c r="A31" s="22">
        <v>1999</v>
      </c>
      <c r="B31" s="23">
        <v>752</v>
      </c>
      <c r="C31" s="23">
        <v>271</v>
      </c>
      <c r="D31" s="23">
        <v>342</v>
      </c>
      <c r="E31" s="23">
        <v>451</v>
      </c>
      <c r="F31" s="23">
        <v>223</v>
      </c>
      <c r="G31" s="24">
        <f t="shared" si="0"/>
        <v>691</v>
      </c>
    </row>
    <row r="32" spans="1:7">
      <c r="A32" s="22">
        <v>2000</v>
      </c>
      <c r="B32" s="23">
        <v>609</v>
      </c>
      <c r="C32" s="23">
        <v>255</v>
      </c>
      <c r="D32" s="23">
        <v>424</v>
      </c>
      <c r="E32" s="23">
        <v>614</v>
      </c>
      <c r="F32" s="23">
        <v>222</v>
      </c>
      <c r="G32" s="24">
        <f t="shared" si="0"/>
        <v>452</v>
      </c>
    </row>
    <row r="33" spans="1:7">
      <c r="A33" s="22">
        <v>2001</v>
      </c>
      <c r="B33" s="23">
        <v>874</v>
      </c>
      <c r="C33" s="23">
        <v>181</v>
      </c>
      <c r="D33" s="23">
        <v>292</v>
      </c>
      <c r="E33" s="23">
        <v>654</v>
      </c>
      <c r="F33" s="23">
        <v>223</v>
      </c>
      <c r="G33" s="24">
        <f t="shared" si="0"/>
        <v>470</v>
      </c>
    </row>
    <row r="34" spans="1:7">
      <c r="A34" s="22">
        <v>2002</v>
      </c>
      <c r="B34" s="23">
        <v>765</v>
      </c>
      <c r="C34" s="23">
        <v>415</v>
      </c>
      <c r="D34" s="23">
        <v>423</v>
      </c>
      <c r="E34" s="23">
        <v>686</v>
      </c>
      <c r="F34" s="23">
        <v>517</v>
      </c>
      <c r="G34" s="24">
        <f t="shared" si="0"/>
        <v>400</v>
      </c>
    </row>
    <row r="35" spans="1:7">
      <c r="A35" s="22">
        <v>2003</v>
      </c>
      <c r="B35" s="23">
        <v>645</v>
      </c>
      <c r="C35" s="23">
        <v>423</v>
      </c>
      <c r="D35" s="23">
        <v>395</v>
      </c>
      <c r="E35" s="23">
        <v>422</v>
      </c>
      <c r="F35" s="23">
        <v>517</v>
      </c>
      <c r="G35" s="24">
        <f t="shared" si="0"/>
        <v>524</v>
      </c>
    </row>
    <row r="36" spans="1:7">
      <c r="A36" s="22">
        <v>2004</v>
      </c>
      <c r="B36" s="23">
        <v>760</v>
      </c>
      <c r="C36" s="23">
        <v>449</v>
      </c>
      <c r="D36" s="23">
        <v>335</v>
      </c>
      <c r="E36" s="23">
        <v>450</v>
      </c>
      <c r="F36" s="23">
        <v>518</v>
      </c>
      <c r="G36" s="24">
        <f t="shared" si="0"/>
        <v>576</v>
      </c>
    </row>
    <row r="37" spans="1:7">
      <c r="A37" s="22">
        <v>2005</v>
      </c>
      <c r="B37" s="23">
        <v>865</v>
      </c>
      <c r="C37" s="23">
        <v>428</v>
      </c>
      <c r="D37" s="23">
        <v>356</v>
      </c>
      <c r="E37" s="23">
        <v>566</v>
      </c>
      <c r="F37" s="23">
        <v>518</v>
      </c>
      <c r="G37" s="24">
        <f t="shared" si="0"/>
        <v>565</v>
      </c>
    </row>
    <row r="38" spans="1:7">
      <c r="A38" s="22">
        <v>2006</v>
      </c>
      <c r="B38" s="24">
        <v>1386</v>
      </c>
      <c r="C38" s="23">
        <v>424</v>
      </c>
      <c r="D38" s="23">
        <v>118</v>
      </c>
      <c r="E38" s="23">
        <v>739</v>
      </c>
      <c r="F38" s="23">
        <v>515</v>
      </c>
      <c r="G38" s="24">
        <f t="shared" si="0"/>
        <v>674</v>
      </c>
    </row>
    <row r="39" spans="1:7">
      <c r="A39" s="22">
        <v>2007</v>
      </c>
      <c r="B39" s="24">
        <v>1616</v>
      </c>
      <c r="C39" s="23">
        <v>467</v>
      </c>
      <c r="D39" s="23">
        <v>368</v>
      </c>
      <c r="E39" s="23">
        <v>467</v>
      </c>
      <c r="F39" s="23">
        <v>183</v>
      </c>
      <c r="G39" s="24">
        <f t="shared" si="0"/>
        <v>1801</v>
      </c>
    </row>
    <row r="40" spans="1:7">
      <c r="A40" s="22">
        <v>2008</v>
      </c>
      <c r="B40" s="24">
        <v>1797</v>
      </c>
      <c r="C40" s="23">
        <v>495</v>
      </c>
      <c r="D40" s="23">
        <v>360</v>
      </c>
      <c r="E40" s="23">
        <v>637</v>
      </c>
      <c r="F40" s="23">
        <v>183</v>
      </c>
      <c r="G40" s="24">
        <f t="shared" si="0"/>
        <v>1832</v>
      </c>
    </row>
    <row r="41" spans="1:7">
      <c r="A41" s="22">
        <v>2009</v>
      </c>
      <c r="B41" s="24">
        <v>1918</v>
      </c>
      <c r="C41" s="23">
        <v>383</v>
      </c>
      <c r="D41" s="23">
        <v>819</v>
      </c>
      <c r="E41" s="23">
        <v>422</v>
      </c>
      <c r="F41" s="23">
        <v>184</v>
      </c>
      <c r="G41" s="24">
        <f t="shared" si="0"/>
        <v>2514</v>
      </c>
    </row>
    <row r="42" spans="1:7">
      <c r="A42" s="22">
        <v>2010</v>
      </c>
      <c r="B42" s="24">
        <v>1928</v>
      </c>
      <c r="C42" s="23">
        <v>459</v>
      </c>
      <c r="D42" s="23">
        <v>43</v>
      </c>
      <c r="E42" s="23">
        <v>533</v>
      </c>
      <c r="F42" s="23">
        <v>183</v>
      </c>
      <c r="G42" s="24">
        <f t="shared" si="0"/>
        <v>1714</v>
      </c>
    </row>
    <row r="43" spans="1:7">
      <c r="A43" s="22">
        <v>2011</v>
      </c>
      <c r="B43" s="24">
        <v>1986</v>
      </c>
      <c r="C43" s="23">
        <v>344</v>
      </c>
      <c r="D43" s="23">
        <v>436</v>
      </c>
      <c r="E43" s="23">
        <v>352</v>
      </c>
      <c r="F43" s="23">
        <v>184</v>
      </c>
      <c r="G43" s="24">
        <f t="shared" si="0"/>
        <v>2230</v>
      </c>
    </row>
    <row r="44" spans="1:7">
      <c r="A44" s="22">
        <v>2012</v>
      </c>
      <c r="B44" s="24">
        <v>2263</v>
      </c>
      <c r="C44" s="23">
        <v>347</v>
      </c>
      <c r="D44" s="23">
        <v>382</v>
      </c>
      <c r="E44" s="23">
        <v>421</v>
      </c>
      <c r="F44" s="23">
        <v>202</v>
      </c>
      <c r="G44" s="24">
        <f t="shared" si="0"/>
        <v>2369</v>
      </c>
    </row>
    <row r="45" spans="1:7">
      <c r="A45" s="22">
        <v>2013</v>
      </c>
      <c r="B45" s="24">
        <v>2024</v>
      </c>
      <c r="C45" s="23">
        <v>310</v>
      </c>
      <c r="D45" s="23">
        <v>21</v>
      </c>
      <c r="E45" s="23">
        <v>311</v>
      </c>
      <c r="F45" s="23">
        <v>204</v>
      </c>
      <c r="G45" s="24">
        <f t="shared" si="0"/>
        <v>1840</v>
      </c>
    </row>
    <row r="46" spans="1:7">
      <c r="A46" s="22">
        <v>2014</v>
      </c>
      <c r="B46" s="24">
        <v>2293</v>
      </c>
      <c r="C46" s="23">
        <v>293</v>
      </c>
      <c r="D46" s="23">
        <v>321</v>
      </c>
      <c r="E46" s="23">
        <v>406</v>
      </c>
      <c r="F46" s="23">
        <v>203</v>
      </c>
      <c r="G46" s="24">
        <f t="shared" si="0"/>
        <v>2298</v>
      </c>
    </row>
    <row r="47" spans="1:7">
      <c r="A47" s="22">
        <v>2015</v>
      </c>
      <c r="B47" s="24">
        <v>2797</v>
      </c>
      <c r="C47" s="23">
        <v>224</v>
      </c>
      <c r="D47" s="23">
        <v>-220</v>
      </c>
      <c r="E47" s="23">
        <v>505</v>
      </c>
      <c r="F47" s="23">
        <v>203</v>
      </c>
      <c r="G47" s="24">
        <f t="shared" si="0"/>
        <v>2093</v>
      </c>
    </row>
    <row r="48" spans="1:7">
      <c r="A48" s="22">
        <v>2016</v>
      </c>
      <c r="B48" s="24">
        <v>4458</v>
      </c>
      <c r="C48" s="23">
        <v>286</v>
      </c>
      <c r="D48" s="23">
        <v>815</v>
      </c>
      <c r="E48" s="23">
        <v>475</v>
      </c>
      <c r="F48" s="23">
        <v>204</v>
      </c>
      <c r="G48" s="24">
        <f>B48+C48+D48-E48-F48</f>
        <v>4880</v>
      </c>
    </row>
    <row r="49" spans="1:7">
      <c r="A49" s="22">
        <v>2017</v>
      </c>
      <c r="B49" s="24">
        <v>3448</v>
      </c>
      <c r="C49" s="23">
        <v>273</v>
      </c>
      <c r="D49" s="23">
        <v>453</v>
      </c>
      <c r="E49" s="23">
        <v>330</v>
      </c>
      <c r="F49" s="23">
        <v>206</v>
      </c>
      <c r="G49" s="24">
        <f t="shared" si="0"/>
        <v>3638</v>
      </c>
    </row>
    <row r="50" spans="1:7">
      <c r="A50" s="22">
        <v>2018</v>
      </c>
      <c r="B50" s="24">
        <v>4116</v>
      </c>
      <c r="C50" s="23">
        <v>379</v>
      </c>
      <c r="D50" s="23">
        <v>696</v>
      </c>
      <c r="E50" s="23">
        <v>593</v>
      </c>
      <c r="F50" s="23">
        <v>209</v>
      </c>
      <c r="G50" s="24">
        <f t="shared" si="0"/>
        <v>4389</v>
      </c>
    </row>
    <row r="51" spans="1:7">
      <c r="A51" s="22">
        <v>2019</v>
      </c>
      <c r="B51" s="24">
        <v>5076</v>
      </c>
      <c r="C51" s="23">
        <v>382</v>
      </c>
      <c r="D51" s="24">
        <v>1633</v>
      </c>
      <c r="E51" s="23">
        <v>601</v>
      </c>
      <c r="F51" s="23">
        <v>210</v>
      </c>
      <c r="G51" s="24">
        <f t="shared" si="0"/>
        <v>6280</v>
      </c>
    </row>
    <row r="52" spans="1:7">
      <c r="A52" s="22">
        <v>2020</v>
      </c>
      <c r="B52" s="24">
        <v>4909</v>
      </c>
      <c r="C52" s="23">
        <v>328</v>
      </c>
      <c r="D52" s="23">
        <v>632</v>
      </c>
      <c r="E52" s="23">
        <v>453</v>
      </c>
      <c r="F52" s="23">
        <v>142</v>
      </c>
      <c r="G52" s="24">
        <f t="shared" si="0"/>
        <v>5274</v>
      </c>
    </row>
    <row r="53" spans="1:7">
      <c r="B53" s="144"/>
      <c r="C53" s="139"/>
      <c r="D53" s="139"/>
      <c r="E53" s="139"/>
      <c r="F53" s="139"/>
      <c r="G53" s="144"/>
    </row>
    <row r="54" spans="1:7">
      <c r="B54" s="144"/>
      <c r="C54" s="139"/>
      <c r="D54" s="139"/>
      <c r="E54" s="139"/>
      <c r="F54" s="139"/>
      <c r="G54" s="144"/>
    </row>
    <row r="55" spans="1:7">
      <c r="A55" s="22" t="s">
        <v>664</v>
      </c>
    </row>
    <row r="57" spans="1:7">
      <c r="A57" s="22" t="s">
        <v>243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BD7C-AF17-48C7-A3D1-F2B01FA3008D}">
  <dimension ref="A1:H62"/>
  <sheetViews>
    <sheetView workbookViewId="0">
      <selection activeCell="A60" sqref="A60"/>
    </sheetView>
  </sheetViews>
  <sheetFormatPr baseColWidth="10" defaultColWidth="10.1640625" defaultRowHeight="14"/>
  <cols>
    <col min="1" max="1" width="13.5" style="22" customWidth="1"/>
    <col min="2" max="8" width="15.5" style="22" customWidth="1"/>
    <col min="9" max="16384" width="10.1640625" style="22"/>
  </cols>
  <sheetData>
    <row r="1" spans="1:8">
      <c r="A1" s="21" t="s">
        <v>11</v>
      </c>
    </row>
    <row r="3" spans="1:8" ht="67.5" customHeight="1">
      <c r="B3" s="51" t="s">
        <v>223</v>
      </c>
      <c r="C3" s="51" t="s">
        <v>201</v>
      </c>
      <c r="D3" s="51" t="s">
        <v>202</v>
      </c>
      <c r="E3" s="51" t="s">
        <v>224</v>
      </c>
      <c r="F3" s="51" t="s">
        <v>204</v>
      </c>
      <c r="G3" s="51" t="s">
        <v>199</v>
      </c>
      <c r="H3" s="51" t="s">
        <v>143</v>
      </c>
    </row>
    <row r="4" spans="1:8">
      <c r="A4" s="22">
        <v>1972</v>
      </c>
      <c r="B4" s="66">
        <v>0.92364742472401651</v>
      </c>
      <c r="C4" s="66">
        <v>1.736067111032263</v>
      </c>
      <c r="D4" s="66">
        <v>1.4347681014347682</v>
      </c>
      <c r="E4" s="66">
        <v>1.6976103219553564</v>
      </c>
      <c r="F4" s="51"/>
      <c r="G4" s="66">
        <v>0.73617531244649892</v>
      </c>
      <c r="H4" s="26">
        <v>2.9199544540952269</v>
      </c>
    </row>
    <row r="5" spans="1:8">
      <c r="A5" s="22">
        <v>1973</v>
      </c>
      <c r="B5" s="66">
        <v>1.0308534137995755</v>
      </c>
      <c r="C5" s="66">
        <v>1.7221806905335437</v>
      </c>
      <c r="D5" s="66">
        <v>1.1758819114335752</v>
      </c>
      <c r="E5" s="66">
        <v>1.6930305403288959</v>
      </c>
      <c r="F5" s="51"/>
      <c r="G5" s="66">
        <v>0.89487906925842053</v>
      </c>
      <c r="H5" s="26">
        <v>2.9198226534079543</v>
      </c>
    </row>
    <row r="6" spans="1:8">
      <c r="A6" s="22">
        <v>1974</v>
      </c>
      <c r="B6" s="66">
        <v>1.0480281068354058</v>
      </c>
      <c r="C6" s="66">
        <v>1.7144256674014204</v>
      </c>
      <c r="D6" s="66">
        <v>0.29985007496251875</v>
      </c>
      <c r="E6" s="66">
        <v>1.6826145794661143</v>
      </c>
      <c r="F6" s="51"/>
      <c r="G6" s="66">
        <v>0.88796154142536199</v>
      </c>
      <c r="H6" s="26">
        <v>2.9145251819660047</v>
      </c>
    </row>
    <row r="7" spans="1:8">
      <c r="A7" s="22">
        <v>1975</v>
      </c>
      <c r="B7" s="66">
        <v>0.95468814953914083</v>
      </c>
      <c r="C7" s="66">
        <v>1.6951411284948958</v>
      </c>
      <c r="D7" s="66">
        <v>1.2266866942045311</v>
      </c>
      <c r="E7" s="66">
        <v>1.6790351315671421</v>
      </c>
      <c r="F7" s="51"/>
      <c r="G7" s="66">
        <v>0.80443514170956609</v>
      </c>
      <c r="H7" s="26">
        <v>2.925290392133352</v>
      </c>
    </row>
    <row r="8" spans="1:8">
      <c r="A8" s="22">
        <v>1976</v>
      </c>
      <c r="B8" s="66">
        <v>1.3180182087656152</v>
      </c>
      <c r="C8" s="66">
        <v>1.6896068573312453</v>
      </c>
      <c r="D8" s="66">
        <v>0.56704469646430955</v>
      </c>
      <c r="E8" s="66">
        <v>1.6833048535539767</v>
      </c>
      <c r="F8" s="51"/>
      <c r="G8" s="66">
        <v>1.2551658559777639</v>
      </c>
      <c r="H8" s="26">
        <v>2.9402969951822207</v>
      </c>
    </row>
    <row r="9" spans="1:8">
      <c r="A9" s="22">
        <v>1977</v>
      </c>
      <c r="B9" s="66">
        <v>1.0883595176085115</v>
      </c>
      <c r="C9" s="66">
        <v>1.6854961832061068</v>
      </c>
      <c r="D9" s="66">
        <v>0.29970029970029971</v>
      </c>
      <c r="E9" s="66">
        <v>1.6797273686577749</v>
      </c>
      <c r="F9" s="51"/>
      <c r="G9" s="66">
        <v>0.9627233518176217</v>
      </c>
      <c r="H9" s="26">
        <v>2.9328483712886406</v>
      </c>
    </row>
    <row r="10" spans="1:8">
      <c r="A10" s="22">
        <v>1978</v>
      </c>
      <c r="B10" s="66">
        <v>0.74380738261015977</v>
      </c>
      <c r="C10" s="66">
        <v>1.681093965625392</v>
      </c>
      <c r="D10" s="66">
        <v>0.60060060060060061</v>
      </c>
      <c r="E10" s="66">
        <v>1.6724309470791681</v>
      </c>
      <c r="F10" s="51"/>
      <c r="G10" s="66">
        <v>0.31563284385192308</v>
      </c>
      <c r="H10" s="26">
        <v>2.9191172816088065</v>
      </c>
    </row>
    <row r="11" spans="1:8">
      <c r="A11" s="22">
        <v>1979</v>
      </c>
      <c r="B11" s="66">
        <v>0.81521096097872647</v>
      </c>
      <c r="C11" s="66">
        <v>1.6761372654836355</v>
      </c>
      <c r="D11" s="66">
        <v>1.2765957446808511</v>
      </c>
      <c r="E11" s="66">
        <v>1.6613746431893262</v>
      </c>
      <c r="F11" s="51"/>
      <c r="G11" s="66">
        <v>0.4590355387584954</v>
      </c>
      <c r="H11" s="26">
        <v>2.9054261992540642</v>
      </c>
    </row>
    <row r="12" spans="1:8">
      <c r="A12" s="22">
        <v>1980</v>
      </c>
      <c r="B12" s="66">
        <v>1.0637928037545628</v>
      </c>
      <c r="C12" s="66">
        <v>1.6758634784385857</v>
      </c>
      <c r="D12" s="66">
        <v>1.221139730415054</v>
      </c>
      <c r="E12" s="66">
        <v>1.6499929830189057</v>
      </c>
      <c r="F12" s="51"/>
      <c r="G12" s="66">
        <v>0.99934919372333497</v>
      </c>
      <c r="H12" s="26">
        <v>2.8806844211091627</v>
      </c>
    </row>
    <row r="13" spans="1:8">
      <c r="A13" s="22">
        <v>1981</v>
      </c>
      <c r="B13" s="66">
        <v>0.75684936889922827</v>
      </c>
      <c r="C13" s="66">
        <v>1.678745747670463</v>
      </c>
      <c r="D13" s="66">
        <v>1.504551267584443</v>
      </c>
      <c r="E13" s="66">
        <v>1.680672268907563</v>
      </c>
      <c r="F13" s="51"/>
      <c r="G13" s="66">
        <v>0.70327270356607341</v>
      </c>
      <c r="H13" s="26">
        <v>2.8462547111865613</v>
      </c>
    </row>
    <row r="14" spans="1:8">
      <c r="A14" s="22">
        <v>1982</v>
      </c>
      <c r="B14" s="66">
        <v>0.65243573544950084</v>
      </c>
      <c r="C14" s="66">
        <v>1.7331360024926001</v>
      </c>
      <c r="D14" s="66">
        <v>-0.33341465398064568</v>
      </c>
      <c r="E14" s="66">
        <v>2.1319315153506371</v>
      </c>
      <c r="F14" s="51"/>
      <c r="G14" s="66">
        <v>0.10039991225553888</v>
      </c>
      <c r="H14" s="26">
        <v>2.8166526004638621</v>
      </c>
    </row>
    <row r="15" spans="1:8">
      <c r="A15" s="22">
        <v>1983</v>
      </c>
      <c r="B15" s="66">
        <v>0.65283420772356116</v>
      </c>
      <c r="C15" s="66">
        <v>1.2666785269524996</v>
      </c>
      <c r="D15" s="66">
        <v>-1.5119363395225465</v>
      </c>
      <c r="E15" s="66">
        <v>1.4976530577786782</v>
      </c>
      <c r="F15" s="51"/>
      <c r="G15" s="66">
        <v>9.9928429638232077E-2</v>
      </c>
      <c r="H15" s="26">
        <v>2.8180607527635617</v>
      </c>
    </row>
    <row r="16" spans="1:8">
      <c r="A16" s="22">
        <v>1984</v>
      </c>
      <c r="B16" s="66">
        <v>0.62985371139606283</v>
      </c>
      <c r="C16" s="66">
        <v>1.6333589546502689</v>
      </c>
      <c r="D16" s="66">
        <v>0.25666337611056267</v>
      </c>
      <c r="E16" s="66">
        <v>1.5336679937683919</v>
      </c>
      <c r="F16" s="51"/>
      <c r="G16" s="66">
        <v>0.17768588366420598</v>
      </c>
      <c r="H16" s="26">
        <v>2.8136310726579898</v>
      </c>
    </row>
    <row r="17" spans="1:8">
      <c r="A17" s="22">
        <v>1985</v>
      </c>
      <c r="B17" s="66">
        <v>0.71015787905868333</v>
      </c>
      <c r="C17" s="66">
        <v>1.5147037091768878</v>
      </c>
      <c r="D17" s="66">
        <v>-2.5599568849366747</v>
      </c>
      <c r="E17" s="66">
        <v>1.451034382812217</v>
      </c>
      <c r="F17" s="51"/>
      <c r="G17" s="66">
        <v>0.18486773553830124</v>
      </c>
      <c r="H17" s="26">
        <v>2.7988691018955261</v>
      </c>
    </row>
    <row r="18" spans="1:8">
      <c r="A18" s="22">
        <v>1986</v>
      </c>
      <c r="B18" s="66">
        <v>0.70496407503073644</v>
      </c>
      <c r="C18" s="66">
        <v>1.5735824192860741</v>
      </c>
      <c r="D18" s="66">
        <v>0.69531110714922451</v>
      </c>
      <c r="E18" s="66">
        <v>1.7966202193892677</v>
      </c>
      <c r="F18" s="51"/>
      <c r="G18" s="66">
        <v>0.32213583007914343</v>
      </c>
      <c r="H18" s="26">
        <v>2.7778209871940827</v>
      </c>
    </row>
    <row r="19" spans="1:8">
      <c r="A19" s="22">
        <v>1987</v>
      </c>
      <c r="B19" s="66">
        <v>0.51803178484107582</v>
      </c>
      <c r="C19" s="66">
        <v>1.7184599724567391</v>
      </c>
      <c r="D19" s="66">
        <v>0.11415719616295514</v>
      </c>
      <c r="E19" s="66">
        <v>1.8404007797597837</v>
      </c>
      <c r="F19" s="51"/>
      <c r="G19" s="66">
        <v>9.7121054457162681E-2</v>
      </c>
      <c r="H19" s="26">
        <v>2.7518394518826823</v>
      </c>
    </row>
    <row r="20" spans="1:8">
      <c r="A20" s="22">
        <v>1988</v>
      </c>
      <c r="B20" s="66">
        <v>0.38104998981676752</v>
      </c>
      <c r="C20" s="66">
        <v>1.9450080458965928</v>
      </c>
      <c r="D20" s="66">
        <v>0.41491808331555113</v>
      </c>
      <c r="E20" s="66">
        <v>2.0913660988823271</v>
      </c>
      <c r="F20" s="51"/>
      <c r="G20" s="66">
        <v>0.10494743683774291</v>
      </c>
      <c r="H20" s="26">
        <v>2.7260223082876975</v>
      </c>
    </row>
    <row r="21" spans="1:8">
      <c r="A21" s="22">
        <v>1989</v>
      </c>
      <c r="B21" s="66">
        <v>0.41208791208791207</v>
      </c>
      <c r="C21" s="66">
        <v>2.001845673315823</v>
      </c>
      <c r="D21" s="66">
        <v>0.53926165913547619</v>
      </c>
      <c r="E21" s="66">
        <v>2.1537318975120683</v>
      </c>
      <c r="F21" s="51"/>
      <c r="G21" s="66">
        <v>0.30917034155961542</v>
      </c>
      <c r="H21" s="26">
        <v>2.6950724134200441</v>
      </c>
    </row>
    <row r="22" spans="1:8">
      <c r="A22" s="22">
        <v>1990</v>
      </c>
      <c r="B22" s="66">
        <v>0.46912572471073039</v>
      </c>
      <c r="C22" s="66">
        <v>2.0537124802527646</v>
      </c>
      <c r="D22" s="66">
        <v>-0.69721461028825138</v>
      </c>
      <c r="E22" s="66">
        <v>2.2032193158953723</v>
      </c>
      <c r="F22" s="51"/>
      <c r="G22" s="66">
        <v>7.8991238272466471E-2</v>
      </c>
      <c r="H22" s="26">
        <v>2.6728984558164419</v>
      </c>
    </row>
    <row r="23" spans="1:8">
      <c r="A23" s="22">
        <v>1991</v>
      </c>
      <c r="B23" s="66">
        <v>0.33336043580778923</v>
      </c>
      <c r="C23" s="66">
        <v>1.9003156233561282</v>
      </c>
      <c r="D23" s="66">
        <v>0.34813539439577695</v>
      </c>
      <c r="E23" s="66">
        <v>2.0255424333974181</v>
      </c>
      <c r="F23" s="51"/>
      <c r="G23" s="66">
        <v>-2.9990360241350995E-2</v>
      </c>
      <c r="H23" s="26">
        <v>2.6591854742697438</v>
      </c>
    </row>
    <row r="24" spans="1:8">
      <c r="A24" s="22">
        <v>1992</v>
      </c>
      <c r="B24" s="66">
        <v>0.32912915863288589</v>
      </c>
      <c r="C24" s="66">
        <v>1.8806214227309894</v>
      </c>
      <c r="D24" s="66">
        <v>1.8639763275006407E-2</v>
      </c>
      <c r="E24" s="66">
        <v>2.0051278679902702</v>
      </c>
      <c r="F24" s="66">
        <v>0.78516792462387919</v>
      </c>
      <c r="G24" s="66">
        <v>1.6459604837807056E-2</v>
      </c>
      <c r="H24" s="26">
        <v>2.636896967297615</v>
      </c>
    </row>
    <row r="25" spans="1:8">
      <c r="A25" s="22">
        <v>1993</v>
      </c>
      <c r="B25" s="66">
        <v>0.28026527782981753</v>
      </c>
      <c r="C25" s="66">
        <v>1.7998560115190785</v>
      </c>
      <c r="D25" s="66">
        <v>0.34979279342558123</v>
      </c>
      <c r="E25" s="66">
        <v>2.0776032550633055</v>
      </c>
      <c r="F25" s="66">
        <v>0.77998379254457051</v>
      </c>
      <c r="G25" s="66">
        <v>-0.19966450929390753</v>
      </c>
      <c r="H25" s="26">
        <v>2.610486877284401</v>
      </c>
    </row>
    <row r="26" spans="1:8">
      <c r="A26" s="22">
        <v>1994</v>
      </c>
      <c r="B26" s="66">
        <v>0.25025492861998638</v>
      </c>
      <c r="C26" s="66">
        <v>1.4182662917227045</v>
      </c>
      <c r="D26" s="66">
        <v>7.2085060371238061E-2</v>
      </c>
      <c r="E26" s="66">
        <v>1.1120996441281139</v>
      </c>
      <c r="F26" s="66">
        <v>0.77990479084371522</v>
      </c>
      <c r="G26" s="66">
        <v>6.2999001996007983E-2</v>
      </c>
      <c r="H26" s="26">
        <v>2.5867856883134017</v>
      </c>
    </row>
    <row r="27" spans="1:8">
      <c r="A27" s="22">
        <v>1995</v>
      </c>
      <c r="B27" s="66">
        <v>0.30624541311418968</v>
      </c>
      <c r="C27" s="66">
        <v>0.98433761148575161</v>
      </c>
      <c r="D27" s="66">
        <v>1.6464104013566987</v>
      </c>
      <c r="E27" s="66">
        <v>1.1196681326701108</v>
      </c>
      <c r="F27" s="66">
        <v>0.78500886300329198</v>
      </c>
      <c r="G27" s="66">
        <v>-7.4431966570906241E-2</v>
      </c>
      <c r="H27" s="26">
        <v>2.5627432593968442</v>
      </c>
    </row>
    <row r="28" spans="1:8">
      <c r="A28" s="22">
        <v>1996</v>
      </c>
      <c r="B28" s="66">
        <v>0.29704153983391424</v>
      </c>
      <c r="C28" s="66">
        <v>1.8019437877593907</v>
      </c>
      <c r="D28" s="66">
        <v>0.12106537530266344</v>
      </c>
      <c r="E28" s="66">
        <v>1.018679229688404</v>
      </c>
      <c r="F28" s="66">
        <v>0.78500886300329198</v>
      </c>
      <c r="G28" s="66">
        <v>0.20292934477695679</v>
      </c>
      <c r="H28" s="26">
        <v>2.5405689346832907</v>
      </c>
    </row>
    <row r="29" spans="1:8">
      <c r="A29" s="22">
        <v>1997</v>
      </c>
      <c r="B29" s="66">
        <v>0.29930133373655254</v>
      </c>
      <c r="C29" s="66">
        <v>1.7619751002321165</v>
      </c>
      <c r="D29" s="66">
        <v>14.835164835164836</v>
      </c>
      <c r="E29" s="66">
        <v>0.71949256839912901</v>
      </c>
      <c r="F29" s="66">
        <v>0.87232045063370367</v>
      </c>
      <c r="G29" s="66">
        <v>0.26024055646797412</v>
      </c>
      <c r="H29" s="26">
        <v>2.5162586385825323</v>
      </c>
    </row>
    <row r="30" spans="1:8">
      <c r="A30" s="22">
        <v>1998</v>
      </c>
      <c r="B30" s="66">
        <v>0.36871525617225226</v>
      </c>
      <c r="C30" s="66">
        <v>1.9923946226768785</v>
      </c>
      <c r="D30" s="66">
        <v>-0.15064022093899071</v>
      </c>
      <c r="E30" s="66">
        <v>1.0903967886367145</v>
      </c>
      <c r="F30" s="66">
        <v>0.87235457497163871</v>
      </c>
      <c r="G30" s="66">
        <v>0.23298524679740149</v>
      </c>
      <c r="H30" s="26">
        <v>2.4888930333777228</v>
      </c>
    </row>
    <row r="31" spans="1:8">
      <c r="A31" s="22">
        <v>1999</v>
      </c>
      <c r="B31" s="66">
        <v>0.43419517997159257</v>
      </c>
      <c r="C31" s="66">
        <v>1.5493682465267853</v>
      </c>
      <c r="D31" s="66">
        <v>1.8671179778347984</v>
      </c>
      <c r="E31" s="66">
        <v>0.93942676220629895</v>
      </c>
      <c r="F31" s="66">
        <v>0.87221809363632807</v>
      </c>
      <c r="G31" s="66">
        <v>0.51023798799353159</v>
      </c>
      <c r="H31" s="26">
        <v>2.4689777925841692</v>
      </c>
    </row>
    <row r="32" spans="1:8">
      <c r="A32" s="22">
        <v>2000</v>
      </c>
      <c r="B32" s="66">
        <v>0.29604783432988185</v>
      </c>
      <c r="C32" s="66">
        <v>1.4423076923076923</v>
      </c>
      <c r="D32" s="66">
        <v>1.6938318951741771</v>
      </c>
      <c r="E32" s="66">
        <v>1.2767992680238724</v>
      </c>
      <c r="F32" s="66">
        <v>0.86840869973400092</v>
      </c>
      <c r="G32" s="66">
        <v>0.25862710206043404</v>
      </c>
      <c r="H32" s="26">
        <v>2.4458176487898449</v>
      </c>
    </row>
    <row r="33" spans="1:8">
      <c r="A33" s="22">
        <v>2001</v>
      </c>
      <c r="B33" s="66">
        <v>0.34610160497689357</v>
      </c>
      <c r="C33" s="66">
        <v>1.0106085985482971</v>
      </c>
      <c r="D33" s="66">
        <v>0.73752273186502326</v>
      </c>
      <c r="E33" s="66">
        <v>1.3691747267931165</v>
      </c>
      <c r="F33" s="66">
        <v>0.87235457497163871</v>
      </c>
      <c r="G33" s="66">
        <v>0.19856358259400084</v>
      </c>
      <c r="H33" s="26">
        <v>2.4171444144338547</v>
      </c>
    </row>
    <row r="34" spans="1:8">
      <c r="A34" s="22">
        <v>2002</v>
      </c>
      <c r="B34" s="66">
        <v>0.29835611630038417</v>
      </c>
      <c r="C34" s="66">
        <v>1.6130913048548219</v>
      </c>
      <c r="D34" s="66">
        <v>1.26230975828111</v>
      </c>
      <c r="E34" s="66">
        <v>1.3679235877086282</v>
      </c>
      <c r="F34" s="66">
        <v>1.8760432542274477</v>
      </c>
      <c r="G34" s="66">
        <v>0.16811314014331646</v>
      </c>
      <c r="H34" s="26">
        <v>2.389573061981126</v>
      </c>
    </row>
    <row r="35" spans="1:8">
      <c r="A35" s="22">
        <v>2003</v>
      </c>
      <c r="B35" s="66">
        <v>0.32384395240247027</v>
      </c>
      <c r="C35" s="66">
        <v>1.4458078408585979</v>
      </c>
      <c r="D35" s="66">
        <v>1.0742160942046721</v>
      </c>
      <c r="E35" s="66">
        <v>0.78307663759510115</v>
      </c>
      <c r="F35" s="66">
        <v>1.8759751805217897</v>
      </c>
      <c r="G35" s="66">
        <v>0.28517161998160534</v>
      </c>
      <c r="H35" s="26">
        <v>2.3683489345920186</v>
      </c>
    </row>
    <row r="36" spans="1:8">
      <c r="A36" s="22">
        <v>2004</v>
      </c>
      <c r="B36" s="66">
        <v>0.31788123789646272</v>
      </c>
      <c r="C36" s="66">
        <v>1.4749843960448079</v>
      </c>
      <c r="D36" s="66">
        <v>3.237340548898338</v>
      </c>
      <c r="E36" s="66">
        <v>0.77340849718135574</v>
      </c>
      <c r="F36" s="66">
        <v>1.8795355587808418</v>
      </c>
      <c r="G36" s="66">
        <v>0.29671144811670652</v>
      </c>
      <c r="H36" s="26">
        <v>2.3462856350315922</v>
      </c>
    </row>
    <row r="37" spans="1:8">
      <c r="A37" s="22">
        <v>2005</v>
      </c>
      <c r="B37" s="66">
        <v>0.35367040371578801</v>
      </c>
      <c r="C37" s="66">
        <v>1.3535736875395319</v>
      </c>
      <c r="D37" s="66">
        <v>3.8915609969392215</v>
      </c>
      <c r="E37" s="66">
        <v>0.98207624104245828</v>
      </c>
      <c r="F37" s="66">
        <v>1.8796037592075183</v>
      </c>
      <c r="G37" s="66">
        <v>0.28228264236537864</v>
      </c>
      <c r="H37" s="26">
        <v>2.3200059868961285</v>
      </c>
    </row>
    <row r="38" spans="1:8">
      <c r="A38" s="22">
        <v>2006</v>
      </c>
      <c r="B38" s="66">
        <v>0.54486700684818412</v>
      </c>
      <c r="C38" s="66">
        <v>1.2215147935812856</v>
      </c>
      <c r="D38" s="66">
        <v>0.73851545875578917</v>
      </c>
      <c r="E38" s="66">
        <v>1.2033478798931805</v>
      </c>
      <c r="F38" s="66">
        <v>1.8687858335147689</v>
      </c>
      <c r="G38" s="66">
        <v>0.31190274557713576</v>
      </c>
      <c r="H38" s="26">
        <v>2.2892051726474461</v>
      </c>
    </row>
    <row r="39" spans="1:8">
      <c r="A39" s="22">
        <v>2007</v>
      </c>
      <c r="B39" s="66">
        <v>0.67863517060367451</v>
      </c>
      <c r="C39" s="66">
        <v>1.1902637950809227</v>
      </c>
      <c r="D39" s="66">
        <v>1.3418903150525088</v>
      </c>
      <c r="E39" s="66">
        <v>0.70212893913880203</v>
      </c>
      <c r="F39" s="66">
        <v>0.98796091345894299</v>
      </c>
      <c r="G39" s="66">
        <v>0.8195714201202281</v>
      </c>
      <c r="H39" s="26">
        <v>2.2665098767750034</v>
      </c>
    </row>
    <row r="40" spans="1:8">
      <c r="A40" s="22">
        <v>2008</v>
      </c>
      <c r="B40" s="66">
        <v>0.71988847136870948</v>
      </c>
      <c r="C40" s="66">
        <v>1.4742673338098642</v>
      </c>
      <c r="D40" s="66">
        <v>0.69932786821554838</v>
      </c>
      <c r="E40" s="66">
        <v>0.96284651893950846</v>
      </c>
      <c r="F40" s="66">
        <v>0.98785425101214575</v>
      </c>
      <c r="G40" s="66">
        <v>0.73282051897453127</v>
      </c>
      <c r="H40" s="26">
        <v>2.2464413306440578</v>
      </c>
    </row>
    <row r="41" spans="1:8">
      <c r="A41" s="22">
        <v>2009</v>
      </c>
      <c r="B41" s="66">
        <v>0.78193477897500496</v>
      </c>
      <c r="C41" s="66">
        <v>1.1942997910754936</v>
      </c>
      <c r="D41" s="66">
        <v>1.1393038978382439</v>
      </c>
      <c r="E41" s="66">
        <v>0.68583315727031902</v>
      </c>
      <c r="F41" s="66">
        <v>0.99303794052566252</v>
      </c>
      <c r="G41" s="66">
        <v>0.93393366619115548</v>
      </c>
      <c r="H41" s="26">
        <v>2.2300940902161668</v>
      </c>
    </row>
    <row r="42" spans="1:8">
      <c r="A42" s="22">
        <v>2010</v>
      </c>
      <c r="B42" s="66">
        <v>0.71254079185160824</v>
      </c>
      <c r="C42" s="66">
        <v>1.3305890538033396</v>
      </c>
      <c r="D42" s="66">
        <v>0.12557310983266654</v>
      </c>
      <c r="E42" s="66">
        <v>0.91823726010405538</v>
      </c>
      <c r="F42" s="66">
        <v>0.98790757935651052</v>
      </c>
      <c r="G42" s="66">
        <v>0.65233111322549953</v>
      </c>
      <c r="H42" s="26">
        <v>2.2144903928373356</v>
      </c>
    </row>
    <row r="43" spans="1:8">
      <c r="A43" s="22">
        <v>2011</v>
      </c>
      <c r="B43" s="66">
        <v>0.76646983906448996</v>
      </c>
      <c r="C43" s="66">
        <v>0.92657436836718199</v>
      </c>
      <c r="D43" s="66">
        <v>2.9593429715604427</v>
      </c>
      <c r="E43" s="66">
        <v>0.57267432401652951</v>
      </c>
      <c r="F43" s="66">
        <v>0.99341323831119754</v>
      </c>
      <c r="G43" s="66">
        <v>0.96544737445937112</v>
      </c>
      <c r="H43" s="26">
        <v>2.2006982780792916</v>
      </c>
    </row>
    <row r="44" spans="1:8">
      <c r="A44" s="22">
        <v>2012</v>
      </c>
      <c r="B44" s="66">
        <v>0.87026411727606945</v>
      </c>
      <c r="C44" s="66">
        <v>0.93354856066720471</v>
      </c>
      <c r="D44" s="66">
        <v>0.68935648031183461</v>
      </c>
      <c r="E44" s="66">
        <v>0.64379979508510088</v>
      </c>
      <c r="F44" s="66">
        <v>0.75760417057345386</v>
      </c>
      <c r="G44" s="66">
        <v>0.90918162140587344</v>
      </c>
      <c r="H44" s="26">
        <v>2.1846319931928764</v>
      </c>
    </row>
    <row r="45" spans="1:8">
      <c r="A45" s="22">
        <v>2013</v>
      </c>
      <c r="B45" s="66">
        <v>0.76928631970231964</v>
      </c>
      <c r="C45" s="66">
        <v>0.83797372546899496</v>
      </c>
      <c r="D45" s="66">
        <v>4.2406251893136244E-2</v>
      </c>
      <c r="E45" s="66">
        <v>0.50057139178161569</v>
      </c>
      <c r="F45" s="66">
        <v>0.76499043761952978</v>
      </c>
      <c r="G45" s="66">
        <v>0.70546737213403876</v>
      </c>
      <c r="H45" s="26">
        <v>2.1621440429446164</v>
      </c>
    </row>
    <row r="46" spans="1:8">
      <c r="A46" s="22">
        <v>2014</v>
      </c>
      <c r="B46" s="66">
        <v>0.85583971574028461</v>
      </c>
      <c r="C46" s="66">
        <v>0.79427471604001187</v>
      </c>
      <c r="D46" s="66">
        <v>0.9766635226823257</v>
      </c>
      <c r="E46" s="66">
        <v>0.63714258811713376</v>
      </c>
      <c r="F46" s="66">
        <v>0.76121193940302989</v>
      </c>
      <c r="G46" s="66">
        <v>0.92927332281936192</v>
      </c>
      <c r="H46" s="26">
        <v>2.1417351453343052</v>
      </c>
    </row>
    <row r="47" spans="1:8">
      <c r="A47" s="22">
        <v>2015</v>
      </c>
      <c r="B47" s="66">
        <v>1.1617233545021453</v>
      </c>
      <c r="C47" s="66">
        <v>0.58245358572988715</v>
      </c>
      <c r="D47" s="66">
        <v>1.3443324167430493</v>
      </c>
      <c r="E47" s="66">
        <v>0.76704588605191615</v>
      </c>
      <c r="F47" s="66">
        <v>0.76129758109881862</v>
      </c>
      <c r="G47" s="66">
        <v>1.2286180541695528</v>
      </c>
      <c r="H47" s="26">
        <v>2.1254347124889659</v>
      </c>
    </row>
    <row r="48" spans="1:8">
      <c r="A48" s="22">
        <v>2016</v>
      </c>
      <c r="B48" s="66">
        <v>1.3793658258867794</v>
      </c>
      <c r="C48" s="66">
        <v>0.72112960161371664</v>
      </c>
      <c r="D48" s="66">
        <v>2.279592750055941</v>
      </c>
      <c r="E48" s="66">
        <v>0.69963030062009335</v>
      </c>
      <c r="F48" s="66">
        <v>0.76507650765076507</v>
      </c>
      <c r="G48" s="66">
        <v>1.6050150141261055</v>
      </c>
      <c r="H48" s="26">
        <v>2.113987385088024</v>
      </c>
    </row>
    <row r="49" spans="1:8">
      <c r="A49" s="22">
        <v>2017</v>
      </c>
      <c r="B49" s="66">
        <v>1.2643606508083767</v>
      </c>
      <c r="C49" s="66">
        <v>0.68668880169031088</v>
      </c>
      <c r="D49" s="66">
        <v>0.43877066726073438</v>
      </c>
      <c r="E49" s="66">
        <v>0.56285178236397748</v>
      </c>
      <c r="F49" s="66">
        <v>0.76381164256581391</v>
      </c>
      <c r="G49" s="66">
        <v>1.1020702441034091</v>
      </c>
      <c r="H49" s="26">
        <v>2.0977283122218604</v>
      </c>
    </row>
    <row r="50" spans="1:8">
      <c r="A50" s="22">
        <v>2018</v>
      </c>
      <c r="B50" s="66">
        <v>1.3569603560537378</v>
      </c>
      <c r="C50" s="66">
        <v>0.96888820717335178</v>
      </c>
      <c r="D50" s="66">
        <v>0.42886191385790867</v>
      </c>
      <c r="E50" s="66">
        <v>1.1724001581652828</v>
      </c>
      <c r="F50" s="66">
        <v>0.76573605920715171</v>
      </c>
      <c r="G50" s="66">
        <v>1.0282107867253278</v>
      </c>
      <c r="H50" s="26">
        <v>2.0782336456066663</v>
      </c>
    </row>
    <row r="51" spans="1:8">
      <c r="A51" s="22">
        <v>2019</v>
      </c>
      <c r="B51" s="66">
        <v>1.6186172875724247</v>
      </c>
      <c r="C51" s="66">
        <v>0.9631142374505206</v>
      </c>
      <c r="D51" s="66">
        <v>0.96820860656223695</v>
      </c>
      <c r="E51" s="66">
        <v>1.1717683759017352</v>
      </c>
      <c r="F51" s="66">
        <v>0.75878017054487645</v>
      </c>
      <c r="G51" s="66">
        <v>1.4177352356871953</v>
      </c>
      <c r="H51" s="26">
        <v>2.066501914273001</v>
      </c>
    </row>
    <row r="52" spans="1:8">
      <c r="A52" s="22">
        <v>2020</v>
      </c>
      <c r="B52" s="66">
        <v>1.7261689177072088</v>
      </c>
      <c r="C52" s="66">
        <v>0.97237044942487849</v>
      </c>
      <c r="D52" s="66">
        <v>0.81894987819416365</v>
      </c>
      <c r="E52" s="66">
        <v>1.1577091160009201</v>
      </c>
      <c r="F52" s="66">
        <v>0.75215848297049637</v>
      </c>
      <c r="G52" s="66">
        <v>1.5636720498809604</v>
      </c>
      <c r="H52" s="26">
        <v>2.0562323540770882</v>
      </c>
    </row>
    <row r="54" spans="1:8">
      <c r="A54" s="22" t="s">
        <v>186</v>
      </c>
    </row>
    <row r="55" spans="1:8">
      <c r="A55" s="22" t="s">
        <v>145</v>
      </c>
      <c r="B55" s="147">
        <f>B52-B4</f>
        <v>0.80252149298319231</v>
      </c>
      <c r="C55" s="147">
        <f t="shared" ref="C55:H55" si="0">C52-C4</f>
        <v>-0.76369666160738447</v>
      </c>
      <c r="D55" s="147">
        <f t="shared" si="0"/>
        <v>-0.61581822324060453</v>
      </c>
      <c r="E55" s="147">
        <f t="shared" si="0"/>
        <v>-0.53990120595443636</v>
      </c>
      <c r="G55" s="147">
        <f t="shared" si="0"/>
        <v>0.8274967374344615</v>
      </c>
      <c r="H55" s="147">
        <f t="shared" si="0"/>
        <v>-0.86372210001813876</v>
      </c>
    </row>
    <row r="56" spans="1:8">
      <c r="A56" s="22" t="s">
        <v>146</v>
      </c>
      <c r="B56" s="147">
        <f>B32-B4</f>
        <v>-0.62759959039413471</v>
      </c>
      <c r="C56" s="147">
        <f t="shared" ref="C56:H56" si="1">C32-C4</f>
        <v>-0.29375941872457068</v>
      </c>
      <c r="D56" s="147">
        <f t="shared" si="1"/>
        <v>0.25906379373940891</v>
      </c>
      <c r="E56" s="147">
        <f t="shared" si="1"/>
        <v>-0.42081105393148399</v>
      </c>
      <c r="G56" s="147">
        <f t="shared" si="1"/>
        <v>-0.47754821038606488</v>
      </c>
      <c r="H56" s="147">
        <f t="shared" si="1"/>
        <v>-0.47413680530538205</v>
      </c>
    </row>
    <row r="57" spans="1:8">
      <c r="A57" s="22" t="s">
        <v>154</v>
      </c>
      <c r="B57" s="147">
        <f>B52-B32</f>
        <v>1.430121083377327</v>
      </c>
      <c r="C57" s="147">
        <f t="shared" ref="C57:G57" si="2">C52-C32</f>
        <v>-0.4699372428828138</v>
      </c>
      <c r="D57" s="147">
        <f t="shared" si="2"/>
        <v>-0.87488201698001344</v>
      </c>
      <c r="E57" s="147">
        <f t="shared" si="2"/>
        <v>-0.11909015202295237</v>
      </c>
      <c r="F57" s="147">
        <f t="shared" si="2"/>
        <v>-0.11625021676350455</v>
      </c>
      <c r="G57" s="147">
        <f t="shared" si="2"/>
        <v>1.3050449478205264</v>
      </c>
      <c r="H57" s="147">
        <f>H52-H32</f>
        <v>-0.38958529471275671</v>
      </c>
    </row>
    <row r="58" spans="1:8">
      <c r="B58" s="147"/>
      <c r="C58" s="147"/>
      <c r="D58" s="147"/>
      <c r="E58" s="147"/>
      <c r="F58" s="147"/>
      <c r="G58" s="147"/>
      <c r="H58" s="147"/>
    </row>
    <row r="59" spans="1:8">
      <c r="B59" s="147"/>
      <c r="C59" s="147"/>
      <c r="D59" s="147"/>
      <c r="E59" s="147"/>
      <c r="F59" s="147"/>
      <c r="G59" s="147"/>
      <c r="H59" s="147"/>
    </row>
    <row r="60" spans="1:8">
      <c r="A60" s="22" t="s">
        <v>664</v>
      </c>
    </row>
    <row r="62" spans="1:8">
      <c r="A62" s="22" t="s">
        <v>243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5F28-BA48-4A69-A63E-35946FE92FC7}">
  <dimension ref="A1:H63"/>
  <sheetViews>
    <sheetView workbookViewId="0">
      <selection activeCell="A55" sqref="A55:H64"/>
    </sheetView>
  </sheetViews>
  <sheetFormatPr baseColWidth="10" defaultColWidth="12.5" defaultRowHeight="14"/>
  <cols>
    <col min="1" max="1" width="12.5" style="22"/>
    <col min="2" max="8" width="15.6640625" style="22" customWidth="1"/>
    <col min="9" max="16384" width="12.5" style="22"/>
  </cols>
  <sheetData>
    <row r="1" spans="1:8" ht="16">
      <c r="A1" s="2" t="s">
        <v>735</v>
      </c>
    </row>
    <row r="4" spans="1:8">
      <c r="B4" s="139" t="s">
        <v>181</v>
      </c>
      <c r="C4" s="139" t="s">
        <v>182</v>
      </c>
      <c r="D4" s="139" t="s">
        <v>183</v>
      </c>
      <c r="E4" s="139" t="s">
        <v>184</v>
      </c>
      <c r="F4" s="139" t="s">
        <v>183</v>
      </c>
      <c r="G4" s="139" t="s">
        <v>185</v>
      </c>
      <c r="H4" s="139" t="s">
        <v>183</v>
      </c>
    </row>
    <row r="5" spans="1:8">
      <c r="A5" s="22">
        <v>1972</v>
      </c>
      <c r="B5" s="144">
        <v>117036</v>
      </c>
      <c r="C5" s="144">
        <v>26744</v>
      </c>
      <c r="D5" s="25">
        <f>100*C5/$B5</f>
        <v>22.851088553949211</v>
      </c>
      <c r="E5" s="144">
        <v>86708</v>
      </c>
      <c r="F5" s="25">
        <f>100*E5/$B5</f>
        <v>74.086605830684576</v>
      </c>
      <c r="G5" s="144">
        <v>3584</v>
      </c>
      <c r="H5" s="25">
        <f>100*G5/$B5</f>
        <v>3.062305615366212</v>
      </c>
    </row>
    <row r="6" spans="1:8">
      <c r="A6" s="22">
        <v>1973</v>
      </c>
      <c r="B6" s="144">
        <v>138526</v>
      </c>
      <c r="C6" s="144">
        <v>32056</v>
      </c>
      <c r="D6" s="25">
        <f t="shared" ref="D6:F53" si="0">100*C6/$B6</f>
        <v>23.140782235825764</v>
      </c>
      <c r="E6" s="144">
        <v>102639</v>
      </c>
      <c r="F6" s="25">
        <f t="shared" si="0"/>
        <v>74.093671946060667</v>
      </c>
      <c r="G6" s="144">
        <v>3831</v>
      </c>
      <c r="H6" s="25">
        <f t="shared" ref="H6" si="1">100*G6/$B6</f>
        <v>2.765545818113567</v>
      </c>
    </row>
    <row r="7" spans="1:8">
      <c r="A7" s="22">
        <v>1974</v>
      </c>
      <c r="B7" s="144">
        <v>217456</v>
      </c>
      <c r="C7" s="144">
        <v>48645</v>
      </c>
      <c r="D7" s="25">
        <f t="shared" si="0"/>
        <v>22.370042675299832</v>
      </c>
      <c r="E7" s="144">
        <v>163448</v>
      </c>
      <c r="F7" s="25">
        <f t="shared" si="0"/>
        <v>75.163711279523213</v>
      </c>
      <c r="G7" s="144">
        <v>5363</v>
      </c>
      <c r="H7" s="25">
        <f t="shared" ref="H7" si="2">100*G7/$B7</f>
        <v>2.4662460451769554</v>
      </c>
    </row>
    <row r="8" spans="1:8">
      <c r="A8" s="22">
        <v>1975</v>
      </c>
      <c r="B8" s="144">
        <v>209283</v>
      </c>
      <c r="C8" s="144">
        <v>57996</v>
      </c>
      <c r="D8" s="25">
        <f t="shared" si="0"/>
        <v>27.711758719055059</v>
      </c>
      <c r="E8" s="144">
        <v>145956</v>
      </c>
      <c r="F8" s="25">
        <f t="shared" si="0"/>
        <v>69.740972749817232</v>
      </c>
      <c r="G8" s="144">
        <v>5331</v>
      </c>
      <c r="H8" s="25">
        <f t="shared" ref="H8" si="3">100*G8/$B8</f>
        <v>2.5472685311277075</v>
      </c>
    </row>
    <row r="9" spans="1:8">
      <c r="A9" s="22">
        <v>1976</v>
      </c>
      <c r="B9" s="144">
        <v>170028</v>
      </c>
      <c r="C9" s="144">
        <v>47917</v>
      </c>
      <c r="D9" s="25">
        <f t="shared" si="0"/>
        <v>28.181828875244076</v>
      </c>
      <c r="E9" s="144">
        <v>116249</v>
      </c>
      <c r="F9" s="25">
        <f t="shared" si="0"/>
        <v>68.370503681746541</v>
      </c>
      <c r="G9" s="144">
        <v>5862</v>
      </c>
      <c r="H9" s="25">
        <f t="shared" ref="H9" si="4">100*G9/$B9</f>
        <v>3.4476674430093865</v>
      </c>
    </row>
    <row r="10" spans="1:8">
      <c r="A10" s="22">
        <v>1977</v>
      </c>
      <c r="B10" s="144">
        <v>130931</v>
      </c>
      <c r="C10" s="144">
        <v>34148</v>
      </c>
      <c r="D10" s="25">
        <f t="shared" si="0"/>
        <v>26.080912847224873</v>
      </c>
      <c r="E10" s="144">
        <v>90704</v>
      </c>
      <c r="F10" s="25">
        <f t="shared" si="0"/>
        <v>69.276183638710464</v>
      </c>
      <c r="G10" s="144">
        <v>6079</v>
      </c>
      <c r="H10" s="25">
        <f t="shared" ref="H10" si="5">100*G10/$B10</f>
        <v>4.6429035140646597</v>
      </c>
    </row>
    <row r="11" spans="1:8">
      <c r="A11" s="22">
        <v>1978</v>
      </c>
      <c r="B11" s="144">
        <v>100967</v>
      </c>
      <c r="C11" s="144">
        <v>23996</v>
      </c>
      <c r="D11" s="25">
        <f t="shared" si="0"/>
        <v>23.766181029445264</v>
      </c>
      <c r="E11" s="144">
        <v>71365</v>
      </c>
      <c r="F11" s="25">
        <f t="shared" si="0"/>
        <v>70.681509800231765</v>
      </c>
      <c r="G11" s="144">
        <v>5606</v>
      </c>
      <c r="H11" s="25">
        <f t="shared" ref="H11" si="6">100*G11/$B11</f>
        <v>5.5523091703229772</v>
      </c>
    </row>
    <row r="12" spans="1:8">
      <c r="A12" s="22">
        <v>1979</v>
      </c>
      <c r="B12" s="144">
        <v>84518</v>
      </c>
      <c r="C12" s="144">
        <v>19268</v>
      </c>
      <c r="D12" s="25">
        <f t="shared" si="0"/>
        <v>22.797510589460234</v>
      </c>
      <c r="E12" s="144">
        <v>60799</v>
      </c>
      <c r="F12" s="25">
        <f t="shared" si="0"/>
        <v>71.936155611822329</v>
      </c>
      <c r="G12" s="144">
        <v>4451</v>
      </c>
      <c r="H12" s="25">
        <f t="shared" ref="H12" si="7">100*G12/$B12</f>
        <v>5.266333798717433</v>
      </c>
    </row>
    <row r="13" spans="1:8">
      <c r="A13" s="22">
        <v>1980</v>
      </c>
      <c r="B13" s="144">
        <v>143825</v>
      </c>
      <c r="C13" s="144">
        <v>36389</v>
      </c>
      <c r="D13" s="25">
        <f t="shared" si="0"/>
        <v>25.30088649400313</v>
      </c>
      <c r="E13" s="144">
        <v>101424</v>
      </c>
      <c r="F13" s="25">
        <f t="shared" si="0"/>
        <v>70.51903354771423</v>
      </c>
      <c r="G13" s="144">
        <v>6012</v>
      </c>
      <c r="H13" s="25">
        <f t="shared" ref="H13" si="8">100*G13/$B13</f>
        <v>4.1800799582826356</v>
      </c>
    </row>
    <row r="14" spans="1:8">
      <c r="A14" s="22">
        <v>1981</v>
      </c>
      <c r="B14" s="144">
        <v>127238</v>
      </c>
      <c r="C14" s="144">
        <v>29295</v>
      </c>
      <c r="D14" s="25">
        <f t="shared" si="0"/>
        <v>23.023782203429793</v>
      </c>
      <c r="E14" s="144">
        <v>91479</v>
      </c>
      <c r="F14" s="25">
        <f t="shared" si="0"/>
        <v>71.895974473034784</v>
      </c>
      <c r="G14" s="144">
        <v>6464</v>
      </c>
      <c r="H14" s="25">
        <f t="shared" ref="H14" si="9">100*G14/$B14</f>
        <v>5.0802433235354219</v>
      </c>
    </row>
    <row r="15" spans="1:8">
      <c r="A15" s="22">
        <v>1982</v>
      </c>
      <c r="B15" s="144">
        <v>135339</v>
      </c>
      <c r="C15" s="144">
        <v>29394</v>
      </c>
      <c r="D15" s="25">
        <f t="shared" si="0"/>
        <v>21.718795025824043</v>
      </c>
      <c r="E15" s="144">
        <v>98907</v>
      </c>
      <c r="F15" s="25">
        <f t="shared" si="0"/>
        <v>73.080930108837805</v>
      </c>
      <c r="G15" s="144">
        <v>7038</v>
      </c>
      <c r="H15" s="25">
        <f t="shared" ref="H15" si="10">100*G15/$B15</f>
        <v>5.2002748653381508</v>
      </c>
    </row>
    <row r="16" spans="1:8">
      <c r="A16" s="22">
        <v>1983</v>
      </c>
      <c r="B16" s="144">
        <v>101404</v>
      </c>
      <c r="C16" s="144">
        <v>20940</v>
      </c>
      <c r="D16" s="25">
        <f t="shared" si="0"/>
        <v>20.650072975425033</v>
      </c>
      <c r="E16" s="144">
        <v>74513</v>
      </c>
      <c r="F16" s="25">
        <f t="shared" si="0"/>
        <v>73.481322235809245</v>
      </c>
      <c r="G16" s="144">
        <v>5951</v>
      </c>
      <c r="H16" s="25">
        <f t="shared" ref="H16" si="11">100*G16/$B16</f>
        <v>5.8686047887657296</v>
      </c>
    </row>
    <row r="17" spans="1:8">
      <c r="A17" s="22">
        <v>1984</v>
      </c>
      <c r="B17" s="144">
        <v>88592</v>
      </c>
      <c r="C17" s="144">
        <v>16437</v>
      </c>
      <c r="D17" s="25">
        <f t="shared" si="0"/>
        <v>18.55359400397327</v>
      </c>
      <c r="E17" s="144">
        <v>66339</v>
      </c>
      <c r="F17" s="25">
        <f t="shared" si="0"/>
        <v>74.881479140328693</v>
      </c>
      <c r="G17" s="144">
        <v>5816</v>
      </c>
      <c r="H17" s="25">
        <f t="shared" ref="H17" si="12">100*G17/$B17</f>
        <v>6.5649268556980314</v>
      </c>
    </row>
    <row r="18" spans="1:8">
      <c r="A18" s="22">
        <v>1985</v>
      </c>
      <c r="B18" s="144">
        <v>83925</v>
      </c>
      <c r="C18" s="144">
        <v>16075</v>
      </c>
      <c r="D18" s="25">
        <f t="shared" si="0"/>
        <v>19.15400655347036</v>
      </c>
      <c r="E18" s="144">
        <v>62700</v>
      </c>
      <c r="F18" s="25">
        <f t="shared" si="0"/>
        <v>74.70956210902591</v>
      </c>
      <c r="G18" s="144">
        <v>5150</v>
      </c>
      <c r="H18" s="25">
        <f t="shared" ref="H18" si="13">100*G18/$B18</f>
        <v>6.1364313375037236</v>
      </c>
    </row>
    <row r="19" spans="1:8">
      <c r="A19" s="22">
        <v>1986</v>
      </c>
      <c r="B19" s="144">
        <v>88657</v>
      </c>
      <c r="C19" s="144">
        <v>17518</v>
      </c>
      <c r="D19" s="25">
        <f t="shared" si="0"/>
        <v>19.759297066221507</v>
      </c>
      <c r="E19" s="144">
        <v>65936</v>
      </c>
      <c r="F19" s="25">
        <f t="shared" si="0"/>
        <v>74.372018001962616</v>
      </c>
      <c r="G19" s="144">
        <v>5203</v>
      </c>
      <c r="H19" s="25">
        <f t="shared" ref="H19" si="14">100*G19/$B19</f>
        <v>5.8686849318158743</v>
      </c>
    </row>
    <row r="20" spans="1:8">
      <c r="A20" s="22">
        <v>1987</v>
      </c>
      <c r="B20" s="144">
        <v>130880</v>
      </c>
      <c r="C20" s="144">
        <v>25416</v>
      </c>
      <c r="D20" s="25">
        <f t="shared" si="0"/>
        <v>19.419315403422981</v>
      </c>
      <c r="E20" s="144">
        <v>99757</v>
      </c>
      <c r="F20" s="25">
        <f t="shared" si="0"/>
        <v>76.220201711491441</v>
      </c>
      <c r="G20" s="144">
        <v>5707</v>
      </c>
      <c r="H20" s="25">
        <f t="shared" ref="H20" si="15">100*G20/$B20</f>
        <v>4.3604828850855748</v>
      </c>
    </row>
    <row r="21" spans="1:8">
      <c r="A21" s="22">
        <v>1988</v>
      </c>
      <c r="B21" s="144">
        <v>152211</v>
      </c>
      <c r="C21" s="144">
        <v>36040</v>
      </c>
      <c r="D21" s="25">
        <f t="shared" si="0"/>
        <v>23.677657987924658</v>
      </c>
      <c r="E21" s="144">
        <v>109854</v>
      </c>
      <c r="F21" s="25">
        <f t="shared" si="0"/>
        <v>72.172182036777897</v>
      </c>
      <c r="G21" s="144">
        <v>6317</v>
      </c>
      <c r="H21" s="25">
        <f t="shared" ref="H21" si="16">100*G21/$B21</f>
        <v>4.1501599752974485</v>
      </c>
    </row>
    <row r="22" spans="1:8">
      <c r="A22" s="22">
        <v>1989</v>
      </c>
      <c r="B22" s="144">
        <v>177632</v>
      </c>
      <c r="C22" s="144">
        <v>42659</v>
      </c>
      <c r="D22" s="25">
        <f t="shared" si="0"/>
        <v>24.015380111691588</v>
      </c>
      <c r="E22" s="144">
        <v>128251</v>
      </c>
      <c r="F22" s="25">
        <f t="shared" si="0"/>
        <v>72.200391821293465</v>
      </c>
      <c r="G22" s="144">
        <v>6722</v>
      </c>
      <c r="H22" s="25">
        <f t="shared" ref="H22" si="17">100*G22/$B22</f>
        <v>3.7842280670149524</v>
      </c>
    </row>
    <row r="23" spans="1:8">
      <c r="A23" s="22">
        <v>1990</v>
      </c>
      <c r="B23" s="144">
        <v>203357</v>
      </c>
      <c r="C23" s="144">
        <v>47927</v>
      </c>
      <c r="D23" s="25">
        <f t="shared" si="0"/>
        <v>23.567912587223454</v>
      </c>
      <c r="E23" s="144">
        <v>148219</v>
      </c>
      <c r="F23" s="25">
        <f t="shared" si="0"/>
        <v>72.886106699056342</v>
      </c>
      <c r="G23" s="144">
        <v>7211</v>
      </c>
      <c r="H23" s="25">
        <f t="shared" ref="H23" si="18">100*G23/$B23</f>
        <v>3.5459807137202062</v>
      </c>
    </row>
    <row r="24" spans="1:8">
      <c r="A24" s="22">
        <v>1991</v>
      </c>
      <c r="B24" s="144">
        <v>221382</v>
      </c>
      <c r="C24" s="144">
        <v>47734</v>
      </c>
      <c r="D24" s="25">
        <f t="shared" si="0"/>
        <v>21.561825261313025</v>
      </c>
      <c r="E24" s="144">
        <v>165052</v>
      </c>
      <c r="F24" s="25">
        <f t="shared" si="0"/>
        <v>74.555293564969148</v>
      </c>
      <c r="G24" s="144">
        <v>8596</v>
      </c>
      <c r="H24" s="25">
        <f t="shared" ref="H24" si="19">100*G24/$B24</f>
        <v>3.882881173717827</v>
      </c>
    </row>
    <row r="25" spans="1:8">
      <c r="A25" s="22">
        <v>1992</v>
      </c>
      <c r="B25" s="144">
        <v>244281</v>
      </c>
      <c r="C25" s="144">
        <v>46020</v>
      </c>
      <c r="D25" s="25">
        <f t="shared" si="0"/>
        <v>18.83896005010623</v>
      </c>
      <c r="E25" s="144">
        <v>187217</v>
      </c>
      <c r="F25" s="25">
        <f t="shared" si="0"/>
        <v>76.640017029568412</v>
      </c>
      <c r="G25" s="144">
        <v>11044</v>
      </c>
      <c r="H25" s="25">
        <f t="shared" ref="H25" si="20">100*G25/$B25</f>
        <v>4.5210229203253629</v>
      </c>
    </row>
    <row r="26" spans="1:8">
      <c r="A26" s="22">
        <v>1993</v>
      </c>
      <c r="B26" s="144">
        <v>266890</v>
      </c>
      <c r="C26" s="144">
        <v>54151</v>
      </c>
      <c r="D26" s="25">
        <f t="shared" si="0"/>
        <v>20.2896324328375</v>
      </c>
      <c r="E26" s="144">
        <v>202302</v>
      </c>
      <c r="F26" s="25">
        <f t="shared" si="0"/>
        <v>75.799767694555811</v>
      </c>
      <c r="G26" s="144">
        <v>10437</v>
      </c>
      <c r="H26" s="25">
        <f t="shared" ref="H26" si="21">100*G26/$B26</f>
        <v>3.9105998726066917</v>
      </c>
    </row>
    <row r="27" spans="1:8">
      <c r="A27" s="22">
        <v>1994</v>
      </c>
      <c r="B27" s="144">
        <v>235360</v>
      </c>
      <c r="C27" s="144">
        <v>49360</v>
      </c>
      <c r="D27" s="25">
        <f t="shared" si="0"/>
        <v>20.972127804214821</v>
      </c>
      <c r="E27" s="144">
        <v>176045</v>
      </c>
      <c r="F27" s="25">
        <f t="shared" si="0"/>
        <v>74.798181509177425</v>
      </c>
      <c r="G27" s="144">
        <v>9955</v>
      </c>
      <c r="H27" s="25">
        <f t="shared" ref="H27" si="22">100*G27/$B27</f>
        <v>4.2296906866077499</v>
      </c>
    </row>
    <row r="28" spans="1:8">
      <c r="A28" s="22">
        <v>1995</v>
      </c>
      <c r="B28" s="144">
        <v>220738</v>
      </c>
      <c r="C28" s="144">
        <v>48859</v>
      </c>
      <c r="D28" s="25">
        <f t="shared" si="0"/>
        <v>22.134385561163008</v>
      </c>
      <c r="E28" s="144">
        <v>163082</v>
      </c>
      <c r="F28" s="25">
        <f t="shared" si="0"/>
        <v>73.880346836521127</v>
      </c>
      <c r="G28" s="144">
        <v>8797</v>
      </c>
      <c r="H28" s="25">
        <f t="shared" ref="H28" si="23">100*G28/$B28</f>
        <v>3.9852676023158677</v>
      </c>
    </row>
    <row r="29" spans="1:8">
      <c r="A29" s="22">
        <v>1996</v>
      </c>
      <c r="B29" s="144">
        <v>217478</v>
      </c>
      <c r="C29" s="144">
        <v>50510</v>
      </c>
      <c r="D29" s="25">
        <f t="shared" si="0"/>
        <v>23.225337735311157</v>
      </c>
      <c r="E29" s="144">
        <v>160178</v>
      </c>
      <c r="F29" s="25">
        <f t="shared" si="0"/>
        <v>73.652507380056832</v>
      </c>
      <c r="G29" s="144">
        <v>6790</v>
      </c>
      <c r="H29" s="25">
        <f t="shared" ref="H29" si="24">100*G29/$B29</f>
        <v>3.1221548846320086</v>
      </c>
    </row>
    <row r="30" spans="1:8">
      <c r="A30" s="22">
        <v>1997</v>
      </c>
      <c r="B30" s="144">
        <v>224857</v>
      </c>
      <c r="C30" s="144">
        <v>54748</v>
      </c>
      <c r="D30" s="25">
        <f t="shared" si="0"/>
        <v>24.347918899567279</v>
      </c>
      <c r="E30" s="144">
        <v>164139</v>
      </c>
      <c r="F30" s="25">
        <f t="shared" si="0"/>
        <v>72.997060353913824</v>
      </c>
      <c r="G30" s="144">
        <v>5970</v>
      </c>
      <c r="H30" s="25">
        <f t="shared" ref="H30" si="25">100*G30/$B30</f>
        <v>2.6550207465188986</v>
      </c>
    </row>
    <row r="31" spans="1:8">
      <c r="A31" s="22">
        <v>1998</v>
      </c>
      <c r="B31" s="144">
        <v>194459</v>
      </c>
      <c r="C31" s="144">
        <v>47161</v>
      </c>
      <c r="D31" s="25">
        <f t="shared" si="0"/>
        <v>24.252413105076133</v>
      </c>
      <c r="E31" s="144">
        <v>142591</v>
      </c>
      <c r="F31" s="25">
        <f t="shared" si="0"/>
        <v>73.327025234111048</v>
      </c>
      <c r="G31" s="144">
        <v>4707</v>
      </c>
      <c r="H31" s="25">
        <f t="shared" ref="H31" si="26">100*G31/$B31</f>
        <v>2.4205616608128193</v>
      </c>
    </row>
    <row r="32" spans="1:8">
      <c r="A32" s="22">
        <v>1999</v>
      </c>
      <c r="B32" s="144">
        <v>173194</v>
      </c>
      <c r="C32" s="144">
        <v>40108</v>
      </c>
      <c r="D32" s="25">
        <f t="shared" si="0"/>
        <v>23.15784611476148</v>
      </c>
      <c r="E32" s="144">
        <v>129179</v>
      </c>
      <c r="F32" s="25">
        <f t="shared" si="0"/>
        <v>74.586302065891431</v>
      </c>
      <c r="G32" s="144">
        <v>3907</v>
      </c>
      <c r="H32" s="25">
        <f t="shared" ref="H32" si="27">100*G32/$B32</f>
        <v>2.2558518193470904</v>
      </c>
    </row>
    <row r="33" spans="1:8">
      <c r="A33" s="22">
        <v>2000</v>
      </c>
      <c r="B33" s="144">
        <v>205710</v>
      </c>
      <c r="C33" s="144">
        <v>47644</v>
      </c>
      <c r="D33" s="25">
        <f t="shared" si="0"/>
        <v>23.16076029361723</v>
      </c>
      <c r="E33" s="144">
        <v>153345</v>
      </c>
      <c r="F33" s="25">
        <f t="shared" si="0"/>
        <v>74.544261338777886</v>
      </c>
      <c r="G33" s="144">
        <v>4721</v>
      </c>
      <c r="H33" s="25">
        <f t="shared" ref="H33" si="28">100*G33/$B33</f>
        <v>2.2949783676048807</v>
      </c>
    </row>
    <row r="34" spans="1:8">
      <c r="A34" s="22">
        <v>2001</v>
      </c>
      <c r="B34" s="144">
        <v>252527</v>
      </c>
      <c r="C34" s="144">
        <v>59518</v>
      </c>
      <c r="D34" s="25">
        <f t="shared" si="0"/>
        <v>23.568964902762872</v>
      </c>
      <c r="E34" s="144">
        <v>187263</v>
      </c>
      <c r="F34" s="25">
        <f t="shared" si="0"/>
        <v>74.155634843006879</v>
      </c>
      <c r="G34" s="144">
        <v>5746</v>
      </c>
      <c r="H34" s="25">
        <f t="shared" ref="H34" si="29">100*G34/$B34</f>
        <v>2.2754002542302407</v>
      </c>
    </row>
    <row r="35" spans="1:8">
      <c r="A35" s="22">
        <v>2002</v>
      </c>
      <c r="B35" s="144">
        <v>256405</v>
      </c>
      <c r="C35" s="144">
        <v>58690</v>
      </c>
      <c r="D35" s="25">
        <f t="shared" si="0"/>
        <v>22.88956923616934</v>
      </c>
      <c r="E35" s="144">
        <v>191136</v>
      </c>
      <c r="F35" s="25">
        <f t="shared" si="0"/>
        <v>74.544568163647355</v>
      </c>
      <c r="G35" s="144">
        <v>6579</v>
      </c>
      <c r="H35" s="25">
        <f t="shared" ref="H35" si="30">100*G35/$B35</f>
        <v>2.5658626001833036</v>
      </c>
    </row>
    <row r="36" spans="1:8">
      <c r="A36" s="22">
        <v>2003</v>
      </c>
      <c r="B36" s="144">
        <v>199170</v>
      </c>
      <c r="C36" s="144">
        <v>44504</v>
      </c>
      <c r="D36" s="25">
        <f t="shared" si="0"/>
        <v>22.344730632123312</v>
      </c>
      <c r="E36" s="144">
        <v>149167</v>
      </c>
      <c r="F36" s="25">
        <f t="shared" si="0"/>
        <v>74.894311392277956</v>
      </c>
      <c r="G36" s="144">
        <v>5499</v>
      </c>
      <c r="H36" s="25">
        <f t="shared" ref="H36" si="31">100*G36/$B36</f>
        <v>2.7609579755987346</v>
      </c>
    </row>
    <row r="37" spans="1:8">
      <c r="A37" s="22">
        <v>2004</v>
      </c>
      <c r="B37" s="144">
        <v>239083</v>
      </c>
      <c r="C37" s="144">
        <v>52275</v>
      </c>
      <c r="D37" s="25">
        <f t="shared" si="0"/>
        <v>21.864791725049461</v>
      </c>
      <c r="E37" s="144">
        <v>180199</v>
      </c>
      <c r="F37" s="25">
        <f t="shared" si="0"/>
        <v>75.370896299611431</v>
      </c>
      <c r="G37" s="144">
        <v>6609</v>
      </c>
      <c r="H37" s="25">
        <f t="shared" ref="H37" si="32">100*G37/$B37</f>
        <v>2.7643119753391083</v>
      </c>
    </row>
    <row r="38" spans="1:8">
      <c r="A38" s="22">
        <v>2005</v>
      </c>
      <c r="B38" s="144">
        <v>244578</v>
      </c>
      <c r="C38" s="144">
        <v>56374</v>
      </c>
      <c r="D38" s="25">
        <f t="shared" si="0"/>
        <v>23.049497501819459</v>
      </c>
      <c r="E38" s="144">
        <v>184942</v>
      </c>
      <c r="F38" s="25">
        <f t="shared" si="0"/>
        <v>75.616776652029216</v>
      </c>
      <c r="G38" s="144">
        <v>3262</v>
      </c>
      <c r="H38" s="25">
        <f t="shared" ref="H38" si="33">100*G38/$B38</f>
        <v>1.3337258461513299</v>
      </c>
    </row>
    <row r="39" spans="1:8">
      <c r="A39" s="22">
        <v>2006</v>
      </c>
      <c r="B39" s="144">
        <v>254374</v>
      </c>
      <c r="C39" s="144">
        <v>55026</v>
      </c>
      <c r="D39" s="25">
        <f t="shared" si="0"/>
        <v>21.631927791362326</v>
      </c>
      <c r="E39" s="144">
        <v>193354</v>
      </c>
      <c r="F39" s="25">
        <f t="shared" si="0"/>
        <v>76.011699308891636</v>
      </c>
      <c r="G39" s="144">
        <v>5994</v>
      </c>
      <c r="H39" s="25">
        <f t="shared" ref="H39" si="34">100*G39/$B39</f>
        <v>2.3563728997460434</v>
      </c>
    </row>
    <row r="40" spans="1:8">
      <c r="A40" s="22">
        <v>2007</v>
      </c>
      <c r="B40" s="144">
        <v>238125</v>
      </c>
      <c r="C40" s="144">
        <v>49888</v>
      </c>
      <c r="D40" s="25">
        <f t="shared" si="0"/>
        <v>20.95034120734908</v>
      </c>
      <c r="E40" s="144">
        <v>182334</v>
      </c>
      <c r="F40" s="25">
        <f t="shared" si="0"/>
        <v>76.570708661417328</v>
      </c>
      <c r="G40" s="144">
        <v>5903</v>
      </c>
      <c r="H40" s="25">
        <f t="shared" ref="H40" si="35">100*G40/$B40</f>
        <v>2.4789501312335958</v>
      </c>
    </row>
    <row r="41" spans="1:8">
      <c r="A41" s="22">
        <v>2008</v>
      </c>
      <c r="B41" s="144">
        <v>249622</v>
      </c>
      <c r="C41" s="144">
        <v>52572</v>
      </c>
      <c r="D41" s="25">
        <f t="shared" si="0"/>
        <v>21.060643693264215</v>
      </c>
      <c r="E41" s="144">
        <v>190488</v>
      </c>
      <c r="F41" s="25">
        <f t="shared" si="0"/>
        <v>76.310581599378267</v>
      </c>
      <c r="G41" s="144">
        <v>6562</v>
      </c>
      <c r="H41" s="25">
        <f t="shared" ref="H41" si="36">100*G41/$B41</f>
        <v>2.6287747073575245</v>
      </c>
    </row>
    <row r="42" spans="1:8">
      <c r="A42" s="22">
        <v>2009</v>
      </c>
      <c r="B42" s="144">
        <v>245289</v>
      </c>
      <c r="C42" s="144">
        <v>50978</v>
      </c>
      <c r="D42" s="25">
        <f t="shared" si="0"/>
        <v>20.782831680181339</v>
      </c>
      <c r="E42" s="144">
        <v>187737</v>
      </c>
      <c r="F42" s="25">
        <f t="shared" si="0"/>
        <v>76.537064442351678</v>
      </c>
      <c r="G42" s="144">
        <v>6574</v>
      </c>
      <c r="H42" s="25">
        <f t="shared" ref="H42" si="37">100*G42/$B42</f>
        <v>2.6801038774669879</v>
      </c>
    </row>
    <row r="43" spans="1:8">
      <c r="A43" s="22">
        <v>2010</v>
      </c>
      <c r="B43" s="144">
        <v>270581</v>
      </c>
      <c r="C43" s="144">
        <v>57374</v>
      </c>
      <c r="D43" s="25">
        <f t="shared" si="0"/>
        <v>21.204001759177473</v>
      </c>
      <c r="E43" s="144">
        <v>205904</v>
      </c>
      <c r="F43" s="25">
        <f t="shared" si="0"/>
        <v>76.096991289114911</v>
      </c>
      <c r="G43" s="144">
        <v>7303</v>
      </c>
      <c r="H43" s="25">
        <f t="shared" ref="H43" si="38">100*G43/$B43</f>
        <v>2.6990069517076218</v>
      </c>
    </row>
    <row r="44" spans="1:8">
      <c r="A44" s="22">
        <v>2011</v>
      </c>
      <c r="B44" s="144">
        <v>259110</v>
      </c>
      <c r="C44" s="144">
        <v>58426</v>
      </c>
      <c r="D44" s="25">
        <f t="shared" si="0"/>
        <v>22.5487244799506</v>
      </c>
      <c r="E44" s="144">
        <v>194166</v>
      </c>
      <c r="F44" s="25">
        <f t="shared" si="0"/>
        <v>74.935741576936437</v>
      </c>
      <c r="G44" s="144">
        <v>6518</v>
      </c>
      <c r="H44" s="25">
        <f t="shared" ref="H44" si="39">100*G44/$B44</f>
        <v>2.5155339431129637</v>
      </c>
    </row>
    <row r="45" spans="1:8">
      <c r="A45" s="22">
        <v>2012</v>
      </c>
      <c r="B45" s="144">
        <v>260036</v>
      </c>
      <c r="C45" s="144">
        <v>54476</v>
      </c>
      <c r="D45" s="25">
        <f t="shared" si="0"/>
        <v>20.949407005183897</v>
      </c>
      <c r="E45" s="144">
        <v>197225</v>
      </c>
      <c r="F45" s="25">
        <f t="shared" si="0"/>
        <v>75.84526757833531</v>
      </c>
      <c r="G45" s="144">
        <v>8335</v>
      </c>
      <c r="H45" s="25">
        <f t="shared" ref="H45" si="40">100*G45/$B45</f>
        <v>3.2053254164807949</v>
      </c>
    </row>
    <row r="46" spans="1:8">
      <c r="A46" s="22">
        <v>2013</v>
      </c>
      <c r="B46" s="144">
        <v>263101</v>
      </c>
      <c r="C46" s="144">
        <v>52642</v>
      </c>
      <c r="D46" s="25">
        <f t="shared" si="0"/>
        <v>20.008285791388097</v>
      </c>
      <c r="E46" s="144">
        <v>194412</v>
      </c>
      <c r="F46" s="25">
        <f t="shared" si="0"/>
        <v>73.892535566189409</v>
      </c>
      <c r="G46" s="144">
        <v>16047</v>
      </c>
      <c r="H46" s="25">
        <f t="shared" ref="H46" si="41">100*G46/$B46</f>
        <v>6.0991786424224914</v>
      </c>
    </row>
    <row r="47" spans="1:8">
      <c r="A47" s="22">
        <v>2014</v>
      </c>
      <c r="B47" s="144">
        <v>267924</v>
      </c>
      <c r="C47" s="144">
        <v>50856</v>
      </c>
      <c r="D47" s="25">
        <f t="shared" si="0"/>
        <v>18.981502217046625</v>
      </c>
      <c r="E47" s="144">
        <v>206190</v>
      </c>
      <c r="F47" s="25">
        <f t="shared" si="0"/>
        <v>76.958391185560089</v>
      </c>
      <c r="G47" s="144">
        <v>10878</v>
      </c>
      <c r="H47" s="25">
        <f t="shared" ref="H47" si="42">100*G47/$B47</f>
        <v>4.0601065973932906</v>
      </c>
    </row>
    <row r="48" spans="1:8">
      <c r="A48" s="22">
        <v>2015</v>
      </c>
      <c r="B48" s="144">
        <v>240763</v>
      </c>
      <c r="C48" s="144">
        <v>47929</v>
      </c>
      <c r="D48" s="25">
        <f t="shared" si="0"/>
        <v>19.907128587033721</v>
      </c>
      <c r="E48" s="144">
        <v>186096</v>
      </c>
      <c r="F48" s="25">
        <f t="shared" si="0"/>
        <v>77.294268637622892</v>
      </c>
      <c r="G48" s="144">
        <v>6738</v>
      </c>
      <c r="H48" s="25">
        <f t="shared" ref="H48" si="43">100*G48/$B48</f>
        <v>2.7986027753433875</v>
      </c>
    </row>
    <row r="49" spans="1:8">
      <c r="A49" s="22">
        <v>2016</v>
      </c>
      <c r="B49" s="144">
        <v>323192</v>
      </c>
      <c r="C49" s="144">
        <v>72677</v>
      </c>
      <c r="D49" s="25">
        <f t="shared" si="0"/>
        <v>22.487252159706923</v>
      </c>
      <c r="E49" s="144">
        <v>241347</v>
      </c>
      <c r="F49" s="25">
        <f t="shared" si="0"/>
        <v>74.676043961484197</v>
      </c>
      <c r="G49" s="144">
        <v>9168</v>
      </c>
      <c r="H49" s="25">
        <f t="shared" ref="H49" si="44">100*G49/$B49</f>
        <v>2.8367038788088812</v>
      </c>
    </row>
    <row r="50" spans="1:8">
      <c r="A50" s="22">
        <v>2017</v>
      </c>
      <c r="B50" s="144">
        <v>272707</v>
      </c>
      <c r="C50" s="144">
        <v>54648</v>
      </c>
      <c r="D50" s="25">
        <f t="shared" si="0"/>
        <v>20.039089572324876</v>
      </c>
      <c r="E50" s="144">
        <v>205665</v>
      </c>
      <c r="F50" s="25">
        <f t="shared" si="0"/>
        <v>75.416105930540837</v>
      </c>
      <c r="G50" s="144">
        <v>12394</v>
      </c>
      <c r="H50" s="25">
        <f t="shared" ref="H50" si="45">100*G50/$B50</f>
        <v>4.5448044971342867</v>
      </c>
    </row>
    <row r="51" spans="1:8">
      <c r="A51" s="22">
        <v>2018</v>
      </c>
      <c r="B51" s="144">
        <v>303325</v>
      </c>
      <c r="C51" s="144">
        <v>55584</v>
      </c>
      <c r="D51" s="25">
        <f t="shared" si="0"/>
        <v>18.324899035687793</v>
      </c>
      <c r="E51" s="144">
        <v>237317</v>
      </c>
      <c r="F51" s="25">
        <f t="shared" si="0"/>
        <v>78.238523036347146</v>
      </c>
      <c r="G51" s="144">
        <v>10424</v>
      </c>
      <c r="H51" s="25">
        <f t="shared" ref="H51" si="46">100*G51/$B51</f>
        <v>3.4365779279650539</v>
      </c>
    </row>
    <row r="52" spans="1:8">
      <c r="A52" s="22">
        <v>2019</v>
      </c>
      <c r="B52" s="144">
        <v>313601</v>
      </c>
      <c r="C52" s="144">
        <v>57853</v>
      </c>
      <c r="D52" s="25">
        <f t="shared" si="0"/>
        <v>18.447964132767435</v>
      </c>
      <c r="E52" s="144">
        <v>242266</v>
      </c>
      <c r="F52" s="25">
        <f t="shared" si="0"/>
        <v>77.252942433219289</v>
      </c>
      <c r="G52" s="144">
        <v>13482</v>
      </c>
      <c r="H52" s="25">
        <f t="shared" ref="H52" si="47">100*G52/$B52</f>
        <v>4.299093434013284</v>
      </c>
    </row>
    <row r="53" spans="1:8">
      <c r="A53" s="22">
        <v>2020</v>
      </c>
      <c r="B53" s="144">
        <v>284387</v>
      </c>
      <c r="C53" s="144">
        <v>51107</v>
      </c>
      <c r="D53" s="25">
        <f t="shared" si="0"/>
        <v>17.970933973775171</v>
      </c>
      <c r="E53" s="144">
        <v>224709</v>
      </c>
      <c r="F53" s="25">
        <f t="shared" si="0"/>
        <v>79.015215182128571</v>
      </c>
      <c r="G53" s="144">
        <v>8571</v>
      </c>
      <c r="H53" s="25">
        <f t="shared" ref="H53" si="48">100*G53/$B53</f>
        <v>3.013850844096249</v>
      </c>
    </row>
    <row r="54" spans="1:8">
      <c r="B54" s="144"/>
      <c r="C54" s="144"/>
      <c r="D54" s="25"/>
      <c r="E54" s="144"/>
      <c r="F54" s="25"/>
      <c r="G54" s="144"/>
      <c r="H54" s="25"/>
    </row>
    <row r="55" spans="1:8">
      <c r="B55" s="229" t="s">
        <v>155</v>
      </c>
      <c r="C55" s="229"/>
      <c r="D55" s="25" t="s">
        <v>186</v>
      </c>
      <c r="E55" s="144" t="s">
        <v>155</v>
      </c>
      <c r="F55" s="25" t="s">
        <v>186</v>
      </c>
      <c r="G55" s="144" t="s">
        <v>155</v>
      </c>
      <c r="H55" s="25" t="s">
        <v>186</v>
      </c>
    </row>
    <row r="56" spans="1:8">
      <c r="A56" s="22" t="s">
        <v>145</v>
      </c>
      <c r="B56" s="76">
        <f>100*((B53/B5)^(1/48)-1)</f>
        <v>1.8669095347110476</v>
      </c>
      <c r="C56" s="76">
        <f>100*((C53/C5)^(1/48)-1)</f>
        <v>1.358332903179349</v>
      </c>
      <c r="D56" s="25">
        <f>D53-D5</f>
        <v>-4.8801545801740396</v>
      </c>
      <c r="E56" s="76">
        <f>100*((E53/E5)^(1/48)-1)</f>
        <v>2.0036847524736334</v>
      </c>
      <c r="F56" s="25">
        <f>F53-F5</f>
        <v>4.9286093514439955</v>
      </c>
      <c r="G56" s="76">
        <f>100*((G53/G5)^(1/48)-1)</f>
        <v>1.8330667147999913</v>
      </c>
      <c r="H56" s="25">
        <f>H53-H5</f>
        <v>-4.8454771269963004E-2</v>
      </c>
    </row>
    <row r="57" spans="1:8">
      <c r="A57" s="22" t="s">
        <v>146</v>
      </c>
      <c r="B57" s="76">
        <f>100*((B33/B5)^(1/28)-1)</f>
        <v>2.0346577124460419</v>
      </c>
      <c r="C57" s="76">
        <f>100*((C33/C5)^(1/28)-1)</f>
        <v>2.0837216635353872</v>
      </c>
      <c r="D57" s="25">
        <f>D33-D5</f>
        <v>0.30967173966801909</v>
      </c>
      <c r="E57" s="76">
        <f>100*((E33/E5)^(1/28)-1)</f>
        <v>2.0571016210196191</v>
      </c>
      <c r="F57" s="25">
        <f>F33-F5</f>
        <v>0.45765550809331046</v>
      </c>
      <c r="G57" s="76">
        <f>100*((G33/G5)^(1/28)-1)</f>
        <v>0.98893346842350294</v>
      </c>
      <c r="H57" s="25">
        <f>H33-H5</f>
        <v>-0.76732724776133132</v>
      </c>
    </row>
    <row r="58" spans="1:8">
      <c r="A58" s="22" t="s">
        <v>154</v>
      </c>
      <c r="B58" s="76">
        <f>100*((B53/B33)^(1/20)-1)</f>
        <v>1.6325253001828743</v>
      </c>
      <c r="C58" s="76">
        <f>100*((C53/C33)^(1/20)-1)</f>
        <v>0.35143995769653102</v>
      </c>
      <c r="D58" s="25">
        <f>D53-D33</f>
        <v>-5.1898263198420587</v>
      </c>
      <c r="E58" s="76">
        <f>100*((E53/E33)^(1/20)-1)</f>
        <v>1.9289481034842515</v>
      </c>
      <c r="F58" s="25">
        <f>F53-F33</f>
        <v>4.470953843350685</v>
      </c>
      <c r="G58" s="76">
        <f>100*((G53/G33)^(1/20)-1)</f>
        <v>3.0267202517202829</v>
      </c>
      <c r="H58" s="25">
        <f>H53-H33</f>
        <v>0.71887247649136832</v>
      </c>
    </row>
    <row r="59" spans="1:8">
      <c r="B59" s="76"/>
      <c r="C59" s="76"/>
      <c r="D59" s="25"/>
      <c r="E59" s="76"/>
      <c r="F59" s="25"/>
      <c r="G59" s="76"/>
      <c r="H59" s="25"/>
    </row>
    <row r="60" spans="1:8">
      <c r="B60" s="144"/>
      <c r="C60" s="144"/>
      <c r="D60" s="25"/>
      <c r="E60" s="144"/>
      <c r="F60" s="25"/>
      <c r="G60" s="144"/>
      <c r="H60" s="25"/>
    </row>
    <row r="61" spans="1:8">
      <c r="A61" s="22" t="s">
        <v>664</v>
      </c>
    </row>
    <row r="63" spans="1:8">
      <c r="A63" s="22" t="s">
        <v>243</v>
      </c>
    </row>
  </sheetData>
  <mergeCells count="1">
    <mergeCell ref="B55:C5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9B07-80BA-44EE-A0EB-9619FE9B5335}">
  <dimension ref="A1:H63"/>
  <sheetViews>
    <sheetView workbookViewId="0"/>
  </sheetViews>
  <sheetFormatPr baseColWidth="10" defaultColWidth="9.1640625" defaultRowHeight="14"/>
  <cols>
    <col min="1" max="1" width="10.33203125" style="22" customWidth="1"/>
    <col min="2" max="8" width="15.6640625" style="22" customWidth="1"/>
    <col min="9" max="16384" width="9.1640625" style="22"/>
  </cols>
  <sheetData>
    <row r="1" spans="1:8" ht="16">
      <c r="A1" s="2" t="s">
        <v>736</v>
      </c>
    </row>
    <row r="4" spans="1:8">
      <c r="B4" s="139" t="s">
        <v>732</v>
      </c>
      <c r="C4" s="139" t="s">
        <v>182</v>
      </c>
      <c r="D4" s="139" t="s">
        <v>183</v>
      </c>
      <c r="E4" s="139" t="s">
        <v>184</v>
      </c>
      <c r="F4" s="139" t="s">
        <v>183</v>
      </c>
      <c r="G4" s="139" t="s">
        <v>185</v>
      </c>
      <c r="H4" s="139" t="s">
        <v>183</v>
      </c>
    </row>
    <row r="5" spans="1:8">
      <c r="A5" s="22">
        <v>1972</v>
      </c>
      <c r="B5" s="144">
        <v>1081</v>
      </c>
      <c r="C5" s="139">
        <v>252</v>
      </c>
      <c r="D5" s="49">
        <v>23.311748381128584</v>
      </c>
      <c r="E5" s="139">
        <v>799</v>
      </c>
      <c r="F5" s="49">
        <v>73.913043478260875</v>
      </c>
      <c r="G5" s="139">
        <v>30</v>
      </c>
      <c r="H5" s="49">
        <v>2.775208140610546</v>
      </c>
    </row>
    <row r="6" spans="1:8">
      <c r="A6" s="22">
        <v>1973</v>
      </c>
      <c r="B6" s="144">
        <v>1428</v>
      </c>
      <c r="C6" s="139">
        <v>476</v>
      </c>
      <c r="D6" s="49">
        <v>33.333333333333336</v>
      </c>
      <c r="E6" s="139">
        <v>893</v>
      </c>
      <c r="F6" s="49">
        <v>62.535014005602243</v>
      </c>
      <c r="G6" s="139">
        <v>59</v>
      </c>
      <c r="H6" s="49">
        <v>4.1316526610644262</v>
      </c>
    </row>
    <row r="7" spans="1:8">
      <c r="A7" s="22">
        <v>1974</v>
      </c>
      <c r="B7" s="144">
        <v>2279</v>
      </c>
      <c r="C7" s="139">
        <v>768</v>
      </c>
      <c r="D7" s="49">
        <v>33.698990785432208</v>
      </c>
      <c r="E7" s="144">
        <v>1403</v>
      </c>
      <c r="F7" s="49">
        <v>61.562088635366386</v>
      </c>
      <c r="G7" s="139">
        <v>108</v>
      </c>
      <c r="H7" s="49">
        <v>4.7389205792014044</v>
      </c>
    </row>
    <row r="8" spans="1:8">
      <c r="A8" s="22">
        <v>1975</v>
      </c>
      <c r="B8" s="144">
        <v>1998</v>
      </c>
      <c r="C8" s="139">
        <v>813</v>
      </c>
      <c r="D8" s="49">
        <v>40.690690690690694</v>
      </c>
      <c r="E8" s="144">
        <v>1123</v>
      </c>
      <c r="F8" s="49">
        <v>56.206206206206204</v>
      </c>
      <c r="G8" s="139">
        <v>62</v>
      </c>
      <c r="H8" s="49">
        <v>3.1031031031031029</v>
      </c>
    </row>
    <row r="9" spans="1:8">
      <c r="A9" s="22">
        <v>1976</v>
      </c>
      <c r="B9" s="144">
        <v>2241</v>
      </c>
      <c r="C9" s="139">
        <v>889</v>
      </c>
      <c r="D9" s="49">
        <v>39.669790272199911</v>
      </c>
      <c r="E9" s="144">
        <v>1297</v>
      </c>
      <c r="F9" s="49">
        <v>57.87594823739402</v>
      </c>
      <c r="G9" s="139">
        <v>55</v>
      </c>
      <c r="H9" s="49">
        <v>2.4542614904060689</v>
      </c>
    </row>
    <row r="10" spans="1:8">
      <c r="A10" s="22">
        <v>1977</v>
      </c>
      <c r="B10" s="144">
        <v>1425</v>
      </c>
      <c r="C10" s="139">
        <v>587</v>
      </c>
      <c r="D10" s="49">
        <v>41.192982456140349</v>
      </c>
      <c r="E10" s="139">
        <v>784</v>
      </c>
      <c r="F10" s="49">
        <v>55.017543859649123</v>
      </c>
      <c r="G10" s="139">
        <v>54</v>
      </c>
      <c r="H10" s="49">
        <v>3.7894736842105261</v>
      </c>
    </row>
    <row r="11" spans="1:8">
      <c r="A11" s="22">
        <v>1978</v>
      </c>
      <c r="B11" s="139">
        <v>751</v>
      </c>
      <c r="C11" s="139">
        <v>190</v>
      </c>
      <c r="D11" s="49">
        <v>25.29960053262317</v>
      </c>
      <c r="E11" s="139">
        <v>513</v>
      </c>
      <c r="F11" s="49">
        <v>68.30892143808255</v>
      </c>
      <c r="G11" s="139">
        <v>48</v>
      </c>
      <c r="H11" s="49">
        <v>6.3914780292942739</v>
      </c>
    </row>
    <row r="12" spans="1:8">
      <c r="A12" s="22">
        <v>1979</v>
      </c>
      <c r="B12" s="139">
        <v>689</v>
      </c>
      <c r="C12" s="139">
        <v>167</v>
      </c>
      <c r="D12" s="49">
        <v>24.238026124818578</v>
      </c>
      <c r="E12" s="139">
        <v>486</v>
      </c>
      <c r="F12" s="49">
        <v>70.537010159651672</v>
      </c>
      <c r="G12" s="139">
        <v>36</v>
      </c>
      <c r="H12" s="49">
        <v>5.2249637155297535</v>
      </c>
    </row>
    <row r="13" spans="1:8">
      <c r="A13" s="22">
        <v>1980</v>
      </c>
      <c r="B13" s="144">
        <v>1530</v>
      </c>
      <c r="C13" s="139">
        <v>452</v>
      </c>
      <c r="D13" s="49">
        <v>29.542483660130721</v>
      </c>
      <c r="E13" s="144">
        <v>1025</v>
      </c>
      <c r="F13" s="49">
        <v>66.993464052287578</v>
      </c>
      <c r="G13" s="139">
        <v>53</v>
      </c>
      <c r="H13" s="49">
        <v>3.4640522875816995</v>
      </c>
    </row>
    <row r="14" spans="1:8">
      <c r="A14" s="22">
        <v>1981</v>
      </c>
      <c r="B14" s="139">
        <v>963</v>
      </c>
      <c r="C14" s="139">
        <v>222</v>
      </c>
      <c r="D14" s="49">
        <v>23.052959501557634</v>
      </c>
      <c r="E14" s="139">
        <v>677</v>
      </c>
      <c r="F14" s="49">
        <v>70.30114226375909</v>
      </c>
      <c r="G14" s="139">
        <v>64</v>
      </c>
      <c r="H14" s="49">
        <v>6.6458982346832816</v>
      </c>
    </row>
    <row r="15" spans="1:8">
      <c r="A15" s="22">
        <v>1982</v>
      </c>
      <c r="B15" s="139">
        <v>883</v>
      </c>
      <c r="C15" s="139">
        <v>198</v>
      </c>
      <c r="D15" s="49">
        <v>22.423556058890146</v>
      </c>
      <c r="E15" s="139">
        <v>637</v>
      </c>
      <c r="F15" s="49">
        <v>72.140430351075878</v>
      </c>
      <c r="G15" s="139">
        <v>48</v>
      </c>
      <c r="H15" s="49">
        <v>5.4360135900339754</v>
      </c>
    </row>
    <row r="16" spans="1:8">
      <c r="A16" s="22">
        <v>1983</v>
      </c>
      <c r="B16" s="139">
        <v>662</v>
      </c>
      <c r="C16" s="139">
        <v>134</v>
      </c>
      <c r="D16" s="49">
        <v>20.241691842900302</v>
      </c>
      <c r="E16" s="139">
        <v>481</v>
      </c>
      <c r="F16" s="49">
        <v>72.658610271903328</v>
      </c>
      <c r="G16" s="139">
        <v>47</v>
      </c>
      <c r="H16" s="49">
        <v>7.0996978851963748</v>
      </c>
    </row>
    <row r="17" spans="1:8">
      <c r="A17" s="22">
        <v>1984</v>
      </c>
      <c r="B17" s="139">
        <v>558</v>
      </c>
      <c r="C17" s="139">
        <v>103</v>
      </c>
      <c r="D17" s="49">
        <v>18.458781362007169</v>
      </c>
      <c r="E17" s="139">
        <v>409</v>
      </c>
      <c r="F17" s="49">
        <v>73.297491039426518</v>
      </c>
      <c r="G17" s="139">
        <v>46</v>
      </c>
      <c r="H17" s="49">
        <v>8.2437275985663074</v>
      </c>
    </row>
    <row r="18" spans="1:8">
      <c r="A18" s="22">
        <v>1985</v>
      </c>
      <c r="B18" s="139">
        <v>596</v>
      </c>
      <c r="C18" s="139">
        <v>122</v>
      </c>
      <c r="D18" s="49">
        <v>20.469798657718123</v>
      </c>
      <c r="E18" s="139">
        <v>440</v>
      </c>
      <c r="F18" s="49">
        <v>73.825503355704697</v>
      </c>
      <c r="G18" s="139">
        <v>34</v>
      </c>
      <c r="H18" s="49">
        <v>5.7046979865771812</v>
      </c>
    </row>
    <row r="19" spans="1:8">
      <c r="A19" s="22">
        <v>1986</v>
      </c>
      <c r="B19" s="139">
        <v>625</v>
      </c>
      <c r="C19" s="139">
        <v>112</v>
      </c>
      <c r="D19" s="49">
        <v>17.920000000000002</v>
      </c>
      <c r="E19" s="139">
        <v>470</v>
      </c>
      <c r="F19" s="49">
        <v>75.2</v>
      </c>
      <c r="G19" s="139">
        <v>43</v>
      </c>
      <c r="H19" s="49">
        <v>6.88</v>
      </c>
    </row>
    <row r="20" spans="1:8">
      <c r="A20" s="22">
        <v>1987</v>
      </c>
      <c r="B20" s="139">
        <v>678</v>
      </c>
      <c r="C20" s="139">
        <v>118</v>
      </c>
      <c r="D20" s="49">
        <v>17.404129793510325</v>
      </c>
      <c r="E20" s="139">
        <v>516</v>
      </c>
      <c r="F20" s="49">
        <v>76.106194690265482</v>
      </c>
      <c r="G20" s="139">
        <v>44</v>
      </c>
      <c r="H20" s="49">
        <v>6.4896755162241888</v>
      </c>
    </row>
    <row r="21" spans="1:8">
      <c r="A21" s="22">
        <v>1988</v>
      </c>
      <c r="B21" s="139">
        <v>580</v>
      </c>
      <c r="C21" s="139">
        <v>102</v>
      </c>
      <c r="D21" s="49">
        <v>17.586206896551722</v>
      </c>
      <c r="E21" s="139">
        <v>437</v>
      </c>
      <c r="F21" s="49">
        <v>75.34482758620689</v>
      </c>
      <c r="G21" s="139">
        <v>41</v>
      </c>
      <c r="H21" s="49">
        <v>7.068965517241379</v>
      </c>
    </row>
    <row r="22" spans="1:8">
      <c r="A22" s="22">
        <v>1989</v>
      </c>
      <c r="B22" s="139">
        <v>732</v>
      </c>
      <c r="C22" s="139">
        <v>142</v>
      </c>
      <c r="D22" s="49">
        <v>19.398907103825138</v>
      </c>
      <c r="E22" s="139">
        <v>555</v>
      </c>
      <c r="F22" s="49">
        <v>75.819672131147541</v>
      </c>
      <c r="G22" s="139">
        <v>35</v>
      </c>
      <c r="H22" s="49">
        <v>4.7814207650273222</v>
      </c>
    </row>
    <row r="23" spans="1:8">
      <c r="A23" s="22">
        <v>1990</v>
      </c>
      <c r="B23" s="139">
        <v>954</v>
      </c>
      <c r="C23" s="139">
        <v>228</v>
      </c>
      <c r="D23" s="49">
        <v>23.89937106918239</v>
      </c>
      <c r="E23" s="139">
        <v>684</v>
      </c>
      <c r="F23" s="49">
        <v>71.698113207547166</v>
      </c>
      <c r="G23" s="139">
        <v>42</v>
      </c>
      <c r="H23" s="49">
        <v>4.4025157232704402</v>
      </c>
    </row>
    <row r="24" spans="1:8">
      <c r="A24" s="22">
        <v>1991</v>
      </c>
      <c r="B24" s="139">
        <v>738</v>
      </c>
      <c r="C24" s="139">
        <v>147</v>
      </c>
      <c r="D24" s="49">
        <v>19.918699186991869</v>
      </c>
      <c r="E24" s="139">
        <v>563</v>
      </c>
      <c r="F24" s="49">
        <v>76.28726287262873</v>
      </c>
      <c r="G24" s="139">
        <v>28</v>
      </c>
      <c r="H24" s="49">
        <v>3.794037940379404</v>
      </c>
    </row>
    <row r="25" spans="1:8">
      <c r="A25" s="22">
        <v>1992</v>
      </c>
      <c r="B25" s="139">
        <v>804</v>
      </c>
      <c r="C25" s="139">
        <v>151</v>
      </c>
      <c r="D25" s="49">
        <v>18.781094527363184</v>
      </c>
      <c r="E25" s="139">
        <v>613</v>
      </c>
      <c r="F25" s="49">
        <v>76.243781094527364</v>
      </c>
      <c r="G25" s="139">
        <v>40</v>
      </c>
      <c r="H25" s="49">
        <v>4.9751243781094523</v>
      </c>
    </row>
    <row r="26" spans="1:8">
      <c r="A26" s="22">
        <v>1993</v>
      </c>
      <c r="B26" s="139">
        <v>748</v>
      </c>
      <c r="C26" s="139">
        <v>161</v>
      </c>
      <c r="D26" s="49">
        <v>21.524064171122994</v>
      </c>
      <c r="E26" s="139">
        <v>553</v>
      </c>
      <c r="F26" s="49">
        <v>73.930481283422466</v>
      </c>
      <c r="G26" s="139">
        <v>34</v>
      </c>
      <c r="H26" s="49">
        <v>4.5454545454545459</v>
      </c>
    </row>
    <row r="27" spans="1:8">
      <c r="A27" s="22">
        <v>1994</v>
      </c>
      <c r="B27" s="139">
        <v>589</v>
      </c>
      <c r="C27" s="139">
        <v>145</v>
      </c>
      <c r="D27" s="49">
        <v>24.617996604414262</v>
      </c>
      <c r="E27" s="139">
        <v>412</v>
      </c>
      <c r="F27" s="49">
        <v>69.949066213921895</v>
      </c>
      <c r="G27" s="139">
        <v>32</v>
      </c>
      <c r="H27" s="49">
        <v>5.4329371816638368</v>
      </c>
    </row>
    <row r="28" spans="1:8">
      <c r="A28" s="22">
        <v>1995</v>
      </c>
      <c r="B28" s="139">
        <v>676</v>
      </c>
      <c r="C28" s="139">
        <v>153</v>
      </c>
      <c r="D28" s="49">
        <v>22.633136094674555</v>
      </c>
      <c r="E28" s="139">
        <v>502</v>
      </c>
      <c r="F28" s="49">
        <v>74.260355029585796</v>
      </c>
      <c r="G28" s="139">
        <v>21</v>
      </c>
      <c r="H28" s="49">
        <v>3.1065088757396451</v>
      </c>
    </row>
    <row r="29" spans="1:8">
      <c r="A29" s="22">
        <v>1996</v>
      </c>
      <c r="B29" s="139">
        <v>646</v>
      </c>
      <c r="C29" s="139">
        <v>159</v>
      </c>
      <c r="D29" s="49">
        <v>24.613003095975234</v>
      </c>
      <c r="E29" s="139">
        <v>463</v>
      </c>
      <c r="F29" s="49">
        <v>71.671826625386998</v>
      </c>
      <c r="G29" s="139">
        <v>24</v>
      </c>
      <c r="H29" s="49">
        <v>3.7151702786377707</v>
      </c>
    </row>
    <row r="30" spans="1:8">
      <c r="A30" s="22">
        <v>1997</v>
      </c>
      <c r="B30" s="139">
        <v>673</v>
      </c>
      <c r="C30" s="139">
        <v>180</v>
      </c>
      <c r="D30" s="49">
        <v>26.745913818722141</v>
      </c>
      <c r="E30" s="139">
        <v>485</v>
      </c>
      <c r="F30" s="49">
        <v>72.065378900445765</v>
      </c>
      <c r="G30" s="139">
        <v>8</v>
      </c>
      <c r="H30" s="49">
        <v>1.1887072808320951</v>
      </c>
    </row>
    <row r="31" spans="1:8">
      <c r="A31" s="22">
        <v>1998</v>
      </c>
      <c r="B31" s="139">
        <v>717</v>
      </c>
      <c r="C31" s="139">
        <v>183</v>
      </c>
      <c r="D31" s="49">
        <v>25.523012552301257</v>
      </c>
      <c r="E31" s="139">
        <v>522</v>
      </c>
      <c r="F31" s="49">
        <v>72.803347280334734</v>
      </c>
      <c r="G31" s="139">
        <v>12</v>
      </c>
      <c r="H31" s="49">
        <v>1.6736401673640167</v>
      </c>
    </row>
    <row r="32" spans="1:8">
      <c r="A32" s="22">
        <v>1999</v>
      </c>
      <c r="B32" s="139">
        <v>752</v>
      </c>
      <c r="C32" s="139">
        <v>225</v>
      </c>
      <c r="D32" s="49">
        <v>29.920212765957448</v>
      </c>
      <c r="E32" s="139">
        <v>515</v>
      </c>
      <c r="F32" s="49">
        <v>68.484042553191486</v>
      </c>
      <c r="G32" s="139">
        <v>12</v>
      </c>
      <c r="H32" s="49">
        <v>1.5957446808510638</v>
      </c>
    </row>
    <row r="33" spans="1:8">
      <c r="A33" s="22">
        <v>2000</v>
      </c>
      <c r="B33" s="139">
        <v>609</v>
      </c>
      <c r="C33" s="139">
        <v>144</v>
      </c>
      <c r="D33" s="49">
        <v>23.645320197044335</v>
      </c>
      <c r="E33" s="139">
        <v>451</v>
      </c>
      <c r="F33" s="49">
        <v>74.055829228243027</v>
      </c>
      <c r="G33" s="139">
        <v>14</v>
      </c>
      <c r="H33" s="49">
        <v>2.2988505747126435</v>
      </c>
    </row>
    <row r="34" spans="1:8">
      <c r="A34" s="22">
        <v>2001</v>
      </c>
      <c r="B34" s="139">
        <v>874</v>
      </c>
      <c r="C34" s="139">
        <v>220</v>
      </c>
      <c r="D34" s="49">
        <v>25.17162471395881</v>
      </c>
      <c r="E34" s="139">
        <v>642</v>
      </c>
      <c r="F34" s="49">
        <v>73.455377574370715</v>
      </c>
      <c r="G34" s="139">
        <v>12</v>
      </c>
      <c r="H34" s="49">
        <v>1.3729977116704806</v>
      </c>
    </row>
    <row r="35" spans="1:8">
      <c r="A35" s="22">
        <v>2002</v>
      </c>
      <c r="B35" s="139">
        <v>765</v>
      </c>
      <c r="C35" s="139">
        <v>199</v>
      </c>
      <c r="D35" s="49">
        <v>26.013071895424837</v>
      </c>
      <c r="E35" s="139">
        <v>548</v>
      </c>
      <c r="F35" s="49">
        <v>71.633986928104576</v>
      </c>
      <c r="G35" s="139">
        <v>18</v>
      </c>
      <c r="H35" s="49">
        <v>2.3529411764705883</v>
      </c>
    </row>
    <row r="36" spans="1:8">
      <c r="A36" s="22">
        <v>2003</v>
      </c>
      <c r="B36" s="139">
        <v>645</v>
      </c>
      <c r="C36" s="139">
        <v>168</v>
      </c>
      <c r="D36" s="49">
        <v>26.046511627906977</v>
      </c>
      <c r="E36" s="139">
        <v>471</v>
      </c>
      <c r="F36" s="49">
        <v>73.023255813953483</v>
      </c>
      <c r="G36" s="139">
        <v>6</v>
      </c>
      <c r="H36" s="49">
        <v>0.93023255813953487</v>
      </c>
    </row>
    <row r="37" spans="1:8">
      <c r="A37" s="22">
        <v>2004</v>
      </c>
      <c r="B37" s="139">
        <v>760</v>
      </c>
      <c r="C37" s="139">
        <v>189</v>
      </c>
      <c r="D37" s="49">
        <v>24.868421052631579</v>
      </c>
      <c r="E37" s="139">
        <v>555</v>
      </c>
      <c r="F37" s="49">
        <v>73.026315789473685</v>
      </c>
      <c r="G37" s="139">
        <v>16</v>
      </c>
      <c r="H37" s="49">
        <v>2.1052631578947367</v>
      </c>
    </row>
    <row r="38" spans="1:8">
      <c r="A38" s="22">
        <v>2005</v>
      </c>
      <c r="B38" s="139">
        <v>865</v>
      </c>
      <c r="C38" s="139">
        <v>215</v>
      </c>
      <c r="D38" s="49">
        <v>24.855491329479769</v>
      </c>
      <c r="E38" s="139">
        <v>636</v>
      </c>
      <c r="F38" s="49">
        <v>73.526011560693647</v>
      </c>
      <c r="G38" s="139">
        <v>14</v>
      </c>
      <c r="H38" s="49">
        <v>1.6184971098265897</v>
      </c>
    </row>
    <row r="39" spans="1:8">
      <c r="A39" s="22">
        <v>2006</v>
      </c>
      <c r="B39" s="144">
        <v>1386</v>
      </c>
      <c r="C39" s="139">
        <v>344</v>
      </c>
      <c r="D39" s="49">
        <v>24.819624819624821</v>
      </c>
      <c r="E39" s="144">
        <v>1023</v>
      </c>
      <c r="F39" s="49">
        <v>73.80952380952381</v>
      </c>
      <c r="G39" s="139">
        <v>19</v>
      </c>
      <c r="H39" s="49">
        <v>1.3708513708513708</v>
      </c>
    </row>
    <row r="40" spans="1:8">
      <c r="A40" s="22">
        <v>2007</v>
      </c>
      <c r="B40" s="144">
        <v>1616</v>
      </c>
      <c r="C40" s="139">
        <v>412</v>
      </c>
      <c r="D40" s="49">
        <v>25.495049504950494</v>
      </c>
      <c r="E40" s="144">
        <v>1182</v>
      </c>
      <c r="F40" s="49">
        <v>73.143564356435647</v>
      </c>
      <c r="G40" s="139">
        <v>22</v>
      </c>
      <c r="H40" s="49">
        <v>1.3613861386138615</v>
      </c>
    </row>
    <row r="41" spans="1:8">
      <c r="A41" s="22">
        <v>2008</v>
      </c>
      <c r="B41" s="144">
        <v>1797</v>
      </c>
      <c r="C41" s="139">
        <v>444</v>
      </c>
      <c r="D41" s="49">
        <v>24.707846410684475</v>
      </c>
      <c r="E41" s="144">
        <v>1329</v>
      </c>
      <c r="F41" s="49">
        <v>73.956594323873119</v>
      </c>
      <c r="G41" s="139">
        <v>24</v>
      </c>
      <c r="H41" s="49">
        <v>1.335559265442404</v>
      </c>
    </row>
    <row r="42" spans="1:8">
      <c r="A42" s="22">
        <v>2009</v>
      </c>
      <c r="B42" s="144">
        <v>1918</v>
      </c>
      <c r="C42" s="139">
        <v>477</v>
      </c>
      <c r="D42" s="49">
        <v>24.869655891553702</v>
      </c>
      <c r="E42" s="144">
        <v>1427</v>
      </c>
      <c r="F42" s="49">
        <v>74.400417101147028</v>
      </c>
      <c r="G42" s="139">
        <v>14</v>
      </c>
      <c r="H42" s="49">
        <v>0.72992700729927007</v>
      </c>
    </row>
    <row r="43" spans="1:8">
      <c r="A43" s="22">
        <v>2010</v>
      </c>
      <c r="B43" s="144">
        <v>1928</v>
      </c>
      <c r="C43" s="139">
        <v>488</v>
      </c>
      <c r="D43" s="49">
        <v>25.311203319502074</v>
      </c>
      <c r="E43" s="144">
        <v>1427</v>
      </c>
      <c r="F43" s="49">
        <v>74.014522821576762</v>
      </c>
      <c r="G43" s="139">
        <v>13</v>
      </c>
      <c r="H43" s="49">
        <v>0.67427385892116187</v>
      </c>
    </row>
    <row r="44" spans="1:8">
      <c r="A44" s="22">
        <v>2011</v>
      </c>
      <c r="B44" s="144">
        <v>1986</v>
      </c>
      <c r="C44" s="139">
        <v>454</v>
      </c>
      <c r="D44" s="49">
        <v>22.860020140986908</v>
      </c>
      <c r="E44" s="144">
        <v>1514</v>
      </c>
      <c r="F44" s="49">
        <v>76.233635448136965</v>
      </c>
      <c r="G44" s="139">
        <v>18</v>
      </c>
      <c r="H44" s="49">
        <v>0.90634441087613293</v>
      </c>
    </row>
    <row r="45" spans="1:8">
      <c r="A45" s="22">
        <v>2012</v>
      </c>
      <c r="B45" s="144">
        <v>2263</v>
      </c>
      <c r="C45" s="139">
        <v>578</v>
      </c>
      <c r="D45" s="49">
        <v>25.541316836058328</v>
      </c>
      <c r="E45" s="144">
        <v>1664</v>
      </c>
      <c r="F45" s="49">
        <v>73.530711444984533</v>
      </c>
      <c r="G45" s="139">
        <v>21</v>
      </c>
      <c r="H45" s="49">
        <v>0.92797171895713659</v>
      </c>
    </row>
    <row r="46" spans="1:8">
      <c r="A46" s="22">
        <v>2013</v>
      </c>
      <c r="B46" s="144">
        <v>2024</v>
      </c>
      <c r="C46" s="139">
        <v>517</v>
      </c>
      <c r="D46" s="49">
        <v>25.543478260869566</v>
      </c>
      <c r="E46" s="144">
        <v>1474</v>
      </c>
      <c r="F46" s="49">
        <v>72.826086956521735</v>
      </c>
      <c r="G46" s="139">
        <v>33</v>
      </c>
      <c r="H46" s="49">
        <v>1.6304347826086956</v>
      </c>
    </row>
    <row r="47" spans="1:8">
      <c r="A47" s="22">
        <v>2014</v>
      </c>
      <c r="B47" s="144">
        <v>2293</v>
      </c>
      <c r="C47" s="139">
        <v>569</v>
      </c>
      <c r="D47" s="49">
        <v>24.814653292629743</v>
      </c>
      <c r="E47" s="144">
        <v>1694</v>
      </c>
      <c r="F47" s="49">
        <v>73.877017008286089</v>
      </c>
      <c r="G47" s="139">
        <v>30</v>
      </c>
      <c r="H47" s="49">
        <v>1.3083296990841693</v>
      </c>
    </row>
    <row r="48" spans="1:8">
      <c r="A48" s="22">
        <v>2015</v>
      </c>
      <c r="B48" s="144">
        <v>2797</v>
      </c>
      <c r="C48" s="139">
        <v>749</v>
      </c>
      <c r="D48" s="49">
        <v>26.778691455130495</v>
      </c>
      <c r="E48" s="144">
        <v>2027</v>
      </c>
      <c r="F48" s="49">
        <v>72.470504111548081</v>
      </c>
      <c r="G48" s="139">
        <v>21</v>
      </c>
      <c r="H48" s="49">
        <v>0.75080443332141578</v>
      </c>
    </row>
    <row r="49" spans="1:8">
      <c r="A49" s="22">
        <v>2016</v>
      </c>
      <c r="B49" s="144">
        <v>4458</v>
      </c>
      <c r="C49" s="139">
        <v>1638</v>
      </c>
      <c r="D49" s="49">
        <v>36.742934051144012</v>
      </c>
      <c r="E49" s="144">
        <v>2794</v>
      </c>
      <c r="F49" s="49">
        <v>62.673844773441004</v>
      </c>
      <c r="G49" s="139">
        <v>26</v>
      </c>
      <c r="H49" s="49">
        <v>0.58322117541498431</v>
      </c>
    </row>
    <row r="50" spans="1:8">
      <c r="A50" s="22">
        <v>2017</v>
      </c>
      <c r="B50" s="144">
        <v>3448</v>
      </c>
      <c r="C50" s="139">
        <v>1009</v>
      </c>
      <c r="D50" s="49">
        <v>29.263341067285381</v>
      </c>
      <c r="E50" s="144">
        <v>2400</v>
      </c>
      <c r="F50" s="49">
        <v>69.60556844547564</v>
      </c>
      <c r="G50" s="139">
        <v>39</v>
      </c>
      <c r="H50" s="49">
        <v>1.1310904872389791</v>
      </c>
    </row>
    <row r="51" spans="1:8">
      <c r="A51" s="22">
        <v>2018</v>
      </c>
      <c r="B51" s="144">
        <v>4116</v>
      </c>
      <c r="C51" s="139">
        <v>1188</v>
      </c>
      <c r="D51" s="49">
        <v>28.862973760932945</v>
      </c>
      <c r="E51" s="144">
        <v>2897</v>
      </c>
      <c r="F51" s="49">
        <v>70.383867832847429</v>
      </c>
      <c r="G51" s="139">
        <v>31</v>
      </c>
      <c r="H51" s="49">
        <v>0.75315840621963071</v>
      </c>
    </row>
    <row r="52" spans="1:8">
      <c r="A52" s="22">
        <v>2019</v>
      </c>
      <c r="B52" s="144">
        <v>5076</v>
      </c>
      <c r="C52" s="139">
        <v>1480</v>
      </c>
      <c r="D52" s="49">
        <v>29.156816390858943</v>
      </c>
      <c r="E52" s="144">
        <v>3549</v>
      </c>
      <c r="F52" s="49">
        <v>69.917257683215126</v>
      </c>
      <c r="G52" s="139">
        <v>47</v>
      </c>
      <c r="H52" s="49">
        <v>0.92592592592592593</v>
      </c>
    </row>
    <row r="53" spans="1:8">
      <c r="A53" s="22">
        <v>2020</v>
      </c>
      <c r="B53" s="144">
        <v>4909</v>
      </c>
      <c r="C53" s="139">
        <v>1381</v>
      </c>
      <c r="D53" s="49">
        <v>28.132002444489714</v>
      </c>
      <c r="E53" s="144">
        <v>3491</v>
      </c>
      <c r="F53" s="49">
        <v>71.114279894072112</v>
      </c>
      <c r="G53" s="139">
        <v>37</v>
      </c>
      <c r="H53" s="49">
        <v>0.75371766143817476</v>
      </c>
    </row>
    <row r="55" spans="1:8">
      <c r="B55" s="229" t="s">
        <v>155</v>
      </c>
      <c r="C55" s="229"/>
      <c r="D55" s="25" t="s">
        <v>186</v>
      </c>
      <c r="E55" s="144" t="s">
        <v>155</v>
      </c>
      <c r="F55" s="25" t="s">
        <v>186</v>
      </c>
      <c r="G55" s="144" t="s">
        <v>155</v>
      </c>
      <c r="H55" s="25" t="s">
        <v>186</v>
      </c>
    </row>
    <row r="56" spans="1:8">
      <c r="A56" s="22" t="s">
        <v>145</v>
      </c>
      <c r="B56" s="76">
        <f>100*((B53/B5)^(1/48)-1)</f>
        <v>3.2026825846384277</v>
      </c>
      <c r="C56" s="76">
        <f>100*((C53/C5)^(1/48)-1)</f>
        <v>3.6075785345313527</v>
      </c>
      <c r="D56" s="25">
        <f>D53-D5</f>
        <v>4.8202540633611299</v>
      </c>
      <c r="E56" s="76">
        <f>100*((E53/E5)^(1/48)-1)</f>
        <v>3.1197213067229779</v>
      </c>
      <c r="F56" s="25">
        <f>F53-F5</f>
        <v>-2.7987635841887624</v>
      </c>
      <c r="G56" s="76">
        <f>100*((G53/G5)^(1/48)-1)</f>
        <v>0.43787365020622193</v>
      </c>
      <c r="H56" s="25">
        <f>H53-H5</f>
        <v>-2.0214904791723711</v>
      </c>
    </row>
    <row r="57" spans="1:8">
      <c r="A57" s="22" t="s">
        <v>146</v>
      </c>
      <c r="B57" s="76">
        <f>100*((B33/B5)^(1/28)-1)</f>
        <v>-2.0285129589287743</v>
      </c>
      <c r="C57" s="76">
        <f>100*((C33/C5)^(1/28)-1)</f>
        <v>-1.9787876452536324</v>
      </c>
      <c r="D57" s="25">
        <f>D33-D5</f>
        <v>0.33357181591575014</v>
      </c>
      <c r="E57" s="76">
        <f>100*((E33/E5)^(1/28)-1)</f>
        <v>-2.0217598886686616</v>
      </c>
      <c r="F57" s="25">
        <f>F33-F5</f>
        <v>0.14278574998215277</v>
      </c>
      <c r="G57" s="76">
        <f>100*((G33/G5)^(1/28)-1)</f>
        <v>-2.6852181098750316</v>
      </c>
      <c r="H57" s="25">
        <f>H33-H5</f>
        <v>-0.47635756589790246</v>
      </c>
    </row>
    <row r="58" spans="1:8">
      <c r="A58" s="22" t="s">
        <v>154</v>
      </c>
      <c r="B58" s="76">
        <f>100*((B53/B33)^(1/20)-1)</f>
        <v>10.998928632411742</v>
      </c>
      <c r="C58" s="76">
        <f>100*((C53/C33)^(1/20)-1)</f>
        <v>11.967391175037001</v>
      </c>
      <c r="D58" s="25">
        <f>D53-D33</f>
        <v>4.4866822474453798</v>
      </c>
      <c r="E58" s="76">
        <f>100*((E53/E33)^(1/20)-1)</f>
        <v>10.774210983796205</v>
      </c>
      <c r="F58" s="25">
        <f>F53-F33</f>
        <v>-2.9415493341709151</v>
      </c>
      <c r="G58" s="76">
        <f>100*((G53/G33)^(1/20)-1)</f>
        <v>4.9793028632439507</v>
      </c>
      <c r="H58" s="25">
        <f>H53-H33</f>
        <v>-1.5451329132744687</v>
      </c>
    </row>
    <row r="59" spans="1:8">
      <c r="B59" s="214"/>
      <c r="C59" s="214"/>
      <c r="D59" s="65"/>
      <c r="E59" s="214"/>
      <c r="F59" s="65"/>
      <c r="G59" s="214"/>
      <c r="H59" s="65"/>
    </row>
    <row r="60" spans="1:8">
      <c r="B60" s="63"/>
      <c r="C60" s="63"/>
      <c r="D60" s="65"/>
      <c r="E60" s="63"/>
      <c r="F60" s="65"/>
      <c r="G60" s="63"/>
      <c r="H60" s="65"/>
    </row>
    <row r="61" spans="1:8">
      <c r="A61" s="22" t="s">
        <v>664</v>
      </c>
    </row>
    <row r="63" spans="1:8">
      <c r="A63" s="22" t="s">
        <v>243</v>
      </c>
    </row>
  </sheetData>
  <mergeCells count="1">
    <mergeCell ref="B55:C5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AE0F-F219-4140-A207-6899AAA338D9}">
  <dimension ref="A1:FB60"/>
  <sheetViews>
    <sheetView workbookViewId="0"/>
  </sheetViews>
  <sheetFormatPr baseColWidth="10" defaultColWidth="12.5" defaultRowHeight="16"/>
  <cols>
    <col min="1" max="1" width="23" style="10" customWidth="1"/>
    <col min="2" max="136" width="14.6640625" style="10" customWidth="1"/>
    <col min="137" max="16384" width="12.5" style="10"/>
  </cols>
  <sheetData>
    <row r="1" spans="1:158">
      <c r="A1" s="9" t="s">
        <v>251</v>
      </c>
    </row>
    <row r="4" spans="1:158">
      <c r="B4" s="219" t="s">
        <v>117</v>
      </c>
      <c r="C4" s="222"/>
      <c r="D4" s="222"/>
      <c r="E4" s="222"/>
      <c r="F4" s="222"/>
      <c r="G4" s="222"/>
      <c r="H4" s="222"/>
      <c r="I4" s="222"/>
      <c r="J4" s="231"/>
      <c r="K4" s="230" t="s">
        <v>118</v>
      </c>
      <c r="L4" s="222"/>
      <c r="M4" s="222"/>
      <c r="N4" s="222"/>
      <c r="O4" s="222"/>
      <c r="P4" s="222"/>
      <c r="Q4" s="222"/>
      <c r="R4" s="222"/>
      <c r="S4" s="231"/>
      <c r="T4" s="230" t="s">
        <v>119</v>
      </c>
      <c r="U4" s="222"/>
      <c r="V4" s="222"/>
      <c r="W4" s="222"/>
      <c r="X4" s="222"/>
      <c r="Y4" s="222"/>
      <c r="Z4" s="222"/>
      <c r="AA4" s="222"/>
      <c r="AB4" s="231"/>
      <c r="AC4" s="230" t="s">
        <v>120</v>
      </c>
      <c r="AD4" s="222"/>
      <c r="AE4" s="222"/>
      <c r="AF4" s="222"/>
      <c r="AG4" s="222"/>
      <c r="AH4" s="222"/>
      <c r="AI4" s="222"/>
      <c r="AJ4" s="222"/>
      <c r="AK4" s="231"/>
      <c r="AL4" s="230" t="s">
        <v>121</v>
      </c>
      <c r="AM4" s="222"/>
      <c r="AN4" s="222"/>
      <c r="AO4" s="222"/>
      <c r="AP4" s="222"/>
      <c r="AQ4" s="222"/>
      <c r="AR4" s="222"/>
      <c r="AS4" s="222"/>
      <c r="AT4" s="231"/>
      <c r="AU4" s="230" t="s">
        <v>122</v>
      </c>
      <c r="AV4" s="222"/>
      <c r="AW4" s="222"/>
      <c r="AX4" s="222"/>
      <c r="AY4" s="222"/>
      <c r="AZ4" s="222"/>
      <c r="BA4" s="222"/>
      <c r="BB4" s="222"/>
      <c r="BC4" s="231"/>
      <c r="BD4" s="230" t="s">
        <v>123</v>
      </c>
      <c r="BE4" s="222"/>
      <c r="BF4" s="222"/>
      <c r="BG4" s="222"/>
      <c r="BH4" s="222"/>
      <c r="BI4" s="222"/>
      <c r="BJ4" s="222"/>
      <c r="BK4" s="222"/>
      <c r="BL4" s="231"/>
      <c r="BM4" s="230" t="s">
        <v>124</v>
      </c>
      <c r="BN4" s="222"/>
      <c r="BO4" s="222"/>
      <c r="BP4" s="222"/>
      <c r="BQ4" s="222"/>
      <c r="BR4" s="222"/>
      <c r="BS4" s="222"/>
      <c r="BT4" s="222"/>
      <c r="BU4" s="231"/>
      <c r="BV4" s="230" t="s">
        <v>125</v>
      </c>
      <c r="BW4" s="222"/>
      <c r="BX4" s="222"/>
      <c r="BY4" s="222"/>
      <c r="BZ4" s="222"/>
      <c r="CA4" s="222"/>
      <c r="CB4" s="222"/>
      <c r="CC4" s="222"/>
      <c r="CD4" s="231"/>
      <c r="CE4" s="230" t="s">
        <v>126</v>
      </c>
      <c r="CF4" s="222"/>
      <c r="CG4" s="222"/>
      <c r="CH4" s="222"/>
      <c r="CI4" s="222"/>
      <c r="CJ4" s="222"/>
      <c r="CK4" s="222"/>
      <c r="CL4" s="222"/>
      <c r="CM4" s="231"/>
      <c r="CN4" s="230" t="s">
        <v>127</v>
      </c>
      <c r="CO4" s="222"/>
      <c r="CP4" s="222"/>
      <c r="CQ4" s="222"/>
      <c r="CR4" s="222"/>
      <c r="CS4" s="222"/>
      <c r="CT4" s="222"/>
      <c r="CU4" s="222"/>
      <c r="CV4" s="231"/>
      <c r="CW4" s="230" t="s">
        <v>128</v>
      </c>
      <c r="CX4" s="222"/>
      <c r="CY4" s="222"/>
      <c r="CZ4" s="222"/>
      <c r="DA4" s="222"/>
      <c r="DB4" s="222"/>
      <c r="DC4" s="222"/>
      <c r="DD4" s="222"/>
      <c r="DE4" s="231"/>
      <c r="DF4" s="230" t="s">
        <v>244</v>
      </c>
      <c r="DG4" s="222"/>
      <c r="DH4" s="222"/>
      <c r="DI4" s="222"/>
      <c r="DJ4" s="222"/>
      <c r="DK4" s="222"/>
      <c r="DL4" s="222"/>
      <c r="DM4" s="222"/>
      <c r="DN4" s="231"/>
      <c r="DO4" s="230" t="s">
        <v>130</v>
      </c>
      <c r="DP4" s="222"/>
      <c r="DQ4" s="222"/>
      <c r="DR4" s="222"/>
      <c r="DS4" s="222"/>
      <c r="DT4" s="222"/>
      <c r="DU4" s="222"/>
      <c r="DV4" s="222"/>
      <c r="DW4" s="231"/>
      <c r="DX4" s="222" t="s">
        <v>131</v>
      </c>
      <c r="DY4" s="222"/>
      <c r="DZ4" s="222"/>
      <c r="EA4" s="222"/>
      <c r="EB4" s="222"/>
      <c r="EC4" s="222"/>
      <c r="ED4" s="222"/>
      <c r="EE4" s="222"/>
      <c r="EF4" s="222"/>
      <c r="EG4" s="11"/>
      <c r="EH4" s="11"/>
      <c r="EI4" s="11"/>
      <c r="EJ4" s="11"/>
      <c r="EK4" s="11"/>
      <c r="EL4" s="11"/>
      <c r="EM4" s="11"/>
      <c r="EN4" s="11"/>
      <c r="EO4" s="11"/>
      <c r="EP4" s="11"/>
      <c r="EQ4" s="11"/>
      <c r="ER4" s="11"/>
      <c r="ES4" s="11"/>
      <c r="ET4" s="11"/>
      <c r="EU4" s="11"/>
      <c r="EV4" s="11"/>
      <c r="EW4" s="11"/>
      <c r="EX4" s="11"/>
      <c r="EY4" s="11"/>
      <c r="EZ4" s="11"/>
      <c r="FA4" s="11"/>
      <c r="FB4" s="11"/>
    </row>
    <row r="5" spans="1:158">
      <c r="B5" s="219" t="s">
        <v>245</v>
      </c>
      <c r="C5" s="222"/>
      <c r="D5" s="222"/>
      <c r="E5" s="222" t="s">
        <v>194</v>
      </c>
      <c r="F5" s="222"/>
      <c r="G5" s="222"/>
      <c r="H5" s="222" t="s">
        <v>195</v>
      </c>
      <c r="I5" s="222"/>
      <c r="J5" s="231"/>
      <c r="K5" s="232" t="s">
        <v>245</v>
      </c>
      <c r="L5" s="233"/>
      <c r="M5" s="233"/>
      <c r="N5" s="233" t="s">
        <v>194</v>
      </c>
      <c r="O5" s="233"/>
      <c r="P5" s="233"/>
      <c r="Q5" s="233" t="s">
        <v>195</v>
      </c>
      <c r="R5" s="233"/>
      <c r="S5" s="234"/>
      <c r="T5" s="232" t="s">
        <v>245</v>
      </c>
      <c r="U5" s="233"/>
      <c r="V5" s="233"/>
      <c r="W5" s="233" t="s">
        <v>194</v>
      </c>
      <c r="X5" s="233"/>
      <c r="Y5" s="233"/>
      <c r="Z5" s="233" t="s">
        <v>195</v>
      </c>
      <c r="AA5" s="233"/>
      <c r="AB5" s="234"/>
      <c r="AC5" s="232" t="s">
        <v>245</v>
      </c>
      <c r="AD5" s="233"/>
      <c r="AE5" s="233"/>
      <c r="AF5" s="233" t="s">
        <v>194</v>
      </c>
      <c r="AG5" s="233"/>
      <c r="AH5" s="233"/>
      <c r="AI5" s="233" t="s">
        <v>195</v>
      </c>
      <c r="AJ5" s="233"/>
      <c r="AK5" s="234"/>
      <c r="AL5" s="232" t="s">
        <v>245</v>
      </c>
      <c r="AM5" s="233"/>
      <c r="AN5" s="233"/>
      <c r="AO5" s="233" t="s">
        <v>194</v>
      </c>
      <c r="AP5" s="233"/>
      <c r="AQ5" s="233"/>
      <c r="AR5" s="233" t="s">
        <v>195</v>
      </c>
      <c r="AS5" s="233"/>
      <c r="AT5" s="234"/>
      <c r="AU5" s="232" t="s">
        <v>245</v>
      </c>
      <c r="AV5" s="233"/>
      <c r="AW5" s="233"/>
      <c r="AX5" s="233" t="s">
        <v>194</v>
      </c>
      <c r="AY5" s="233"/>
      <c r="AZ5" s="233"/>
      <c r="BA5" s="233" t="s">
        <v>195</v>
      </c>
      <c r="BB5" s="233"/>
      <c r="BC5" s="234"/>
      <c r="BD5" s="232" t="s">
        <v>245</v>
      </c>
      <c r="BE5" s="233"/>
      <c r="BF5" s="233"/>
      <c r="BG5" s="233" t="s">
        <v>194</v>
      </c>
      <c r="BH5" s="233"/>
      <c r="BI5" s="233"/>
      <c r="BJ5" s="233" t="s">
        <v>195</v>
      </c>
      <c r="BK5" s="233"/>
      <c r="BL5" s="234"/>
      <c r="BM5" s="232" t="s">
        <v>245</v>
      </c>
      <c r="BN5" s="233"/>
      <c r="BO5" s="233"/>
      <c r="BP5" s="233" t="s">
        <v>194</v>
      </c>
      <c r="BQ5" s="233"/>
      <c r="BR5" s="233"/>
      <c r="BS5" s="233" t="s">
        <v>195</v>
      </c>
      <c r="BT5" s="233"/>
      <c r="BU5" s="234"/>
      <c r="BV5" s="232" t="s">
        <v>245</v>
      </c>
      <c r="BW5" s="233"/>
      <c r="BX5" s="233"/>
      <c r="BY5" s="233" t="s">
        <v>194</v>
      </c>
      <c r="BZ5" s="233"/>
      <c r="CA5" s="233"/>
      <c r="CB5" s="233" t="s">
        <v>195</v>
      </c>
      <c r="CC5" s="233"/>
      <c r="CD5" s="234"/>
      <c r="CE5" s="232" t="s">
        <v>245</v>
      </c>
      <c r="CF5" s="233"/>
      <c r="CG5" s="233"/>
      <c r="CH5" s="233" t="s">
        <v>194</v>
      </c>
      <c r="CI5" s="233"/>
      <c r="CJ5" s="233"/>
      <c r="CK5" s="233" t="s">
        <v>195</v>
      </c>
      <c r="CL5" s="233"/>
      <c r="CM5" s="234"/>
      <c r="CN5" s="232" t="s">
        <v>245</v>
      </c>
      <c r="CO5" s="233"/>
      <c r="CP5" s="233"/>
      <c r="CQ5" s="233" t="s">
        <v>194</v>
      </c>
      <c r="CR5" s="233"/>
      <c r="CS5" s="233"/>
      <c r="CT5" s="233" t="s">
        <v>195</v>
      </c>
      <c r="CU5" s="233"/>
      <c r="CV5" s="234"/>
      <c r="CW5" s="232" t="s">
        <v>245</v>
      </c>
      <c r="CX5" s="233"/>
      <c r="CY5" s="233"/>
      <c r="CZ5" s="233" t="s">
        <v>194</v>
      </c>
      <c r="DA5" s="233"/>
      <c r="DB5" s="233"/>
      <c r="DC5" s="233" t="s">
        <v>195</v>
      </c>
      <c r="DD5" s="233"/>
      <c r="DE5" s="234"/>
      <c r="DF5" s="232" t="s">
        <v>245</v>
      </c>
      <c r="DG5" s="233"/>
      <c r="DH5" s="233"/>
      <c r="DI5" s="233" t="s">
        <v>194</v>
      </c>
      <c r="DJ5" s="233"/>
      <c r="DK5" s="233"/>
      <c r="DL5" s="233" t="s">
        <v>195</v>
      </c>
      <c r="DM5" s="233"/>
      <c r="DN5" s="234"/>
      <c r="DO5" s="232" t="s">
        <v>245</v>
      </c>
      <c r="DP5" s="233"/>
      <c r="DQ5" s="233"/>
      <c r="DR5" s="233" t="s">
        <v>194</v>
      </c>
      <c r="DS5" s="233"/>
      <c r="DT5" s="233"/>
      <c r="DU5" s="233" t="s">
        <v>195</v>
      </c>
      <c r="DV5" s="233"/>
      <c r="DW5" s="234"/>
      <c r="DX5" s="233" t="s">
        <v>245</v>
      </c>
      <c r="DY5" s="233"/>
      <c r="DZ5" s="233"/>
      <c r="EA5" s="233" t="s">
        <v>194</v>
      </c>
      <c r="EB5" s="233"/>
      <c r="EC5" s="233"/>
      <c r="ED5" s="233" t="s">
        <v>195</v>
      </c>
      <c r="EE5" s="233"/>
      <c r="EF5" s="233"/>
      <c r="EG5" s="11"/>
      <c r="EH5" s="11"/>
      <c r="EI5" s="11"/>
      <c r="EJ5" s="11"/>
      <c r="EK5" s="11"/>
      <c r="EL5" s="11"/>
      <c r="EM5" s="11"/>
      <c r="EN5" s="11"/>
      <c r="EO5" s="11"/>
      <c r="EP5" s="11"/>
      <c r="EQ5" s="11"/>
      <c r="ER5" s="11"/>
      <c r="ES5" s="11"/>
      <c r="ET5" s="11"/>
      <c r="EU5" s="11"/>
      <c r="EV5" s="11"/>
      <c r="EW5" s="11"/>
      <c r="EX5" s="11"/>
      <c r="EY5" s="11"/>
      <c r="EZ5" s="11"/>
      <c r="FA5" s="11"/>
      <c r="FB5" s="11"/>
    </row>
    <row r="6" spans="1:158" ht="34" customHeight="1">
      <c r="B6" s="69" t="s">
        <v>200</v>
      </c>
      <c r="C6" s="12" t="s">
        <v>203</v>
      </c>
      <c r="D6" s="12" t="s">
        <v>247</v>
      </c>
      <c r="E6" s="12" t="s">
        <v>200</v>
      </c>
      <c r="F6" s="12" t="s">
        <v>203</v>
      </c>
      <c r="G6" s="12" t="s">
        <v>247</v>
      </c>
      <c r="H6" s="12" t="s">
        <v>200</v>
      </c>
      <c r="I6" s="12" t="s">
        <v>203</v>
      </c>
      <c r="J6" s="70" t="s">
        <v>247</v>
      </c>
      <c r="K6" s="71" t="s">
        <v>200</v>
      </c>
      <c r="L6" s="12" t="s">
        <v>203</v>
      </c>
      <c r="M6" s="12" t="s">
        <v>247</v>
      </c>
      <c r="N6" s="12" t="s">
        <v>200</v>
      </c>
      <c r="O6" s="12" t="s">
        <v>203</v>
      </c>
      <c r="P6" s="12" t="s">
        <v>247</v>
      </c>
      <c r="Q6" s="12" t="s">
        <v>200</v>
      </c>
      <c r="R6" s="12" t="s">
        <v>203</v>
      </c>
      <c r="S6" s="70" t="s">
        <v>247</v>
      </c>
      <c r="T6" s="71" t="s">
        <v>200</v>
      </c>
      <c r="U6" s="12" t="s">
        <v>203</v>
      </c>
      <c r="V6" s="12" t="s">
        <v>247</v>
      </c>
      <c r="W6" s="12" t="s">
        <v>200</v>
      </c>
      <c r="X6" s="12" t="s">
        <v>203</v>
      </c>
      <c r="Y6" s="12" t="s">
        <v>247</v>
      </c>
      <c r="Z6" s="12" t="s">
        <v>200</v>
      </c>
      <c r="AA6" s="12" t="s">
        <v>203</v>
      </c>
      <c r="AB6" s="70" t="s">
        <v>247</v>
      </c>
      <c r="AC6" s="71" t="s">
        <v>200</v>
      </c>
      <c r="AD6" s="12" t="s">
        <v>203</v>
      </c>
      <c r="AE6" s="12" t="s">
        <v>247</v>
      </c>
      <c r="AF6" s="12" t="s">
        <v>200</v>
      </c>
      <c r="AG6" s="12" t="s">
        <v>203</v>
      </c>
      <c r="AH6" s="12" t="s">
        <v>247</v>
      </c>
      <c r="AI6" s="12" t="s">
        <v>200</v>
      </c>
      <c r="AJ6" s="12" t="s">
        <v>203</v>
      </c>
      <c r="AK6" s="70" t="s">
        <v>247</v>
      </c>
      <c r="AL6" s="71" t="s">
        <v>200</v>
      </c>
      <c r="AM6" s="12" t="s">
        <v>203</v>
      </c>
      <c r="AN6" s="12" t="s">
        <v>247</v>
      </c>
      <c r="AO6" s="12" t="s">
        <v>200</v>
      </c>
      <c r="AP6" s="12" t="s">
        <v>203</v>
      </c>
      <c r="AQ6" s="12" t="s">
        <v>247</v>
      </c>
      <c r="AR6" s="12" t="s">
        <v>200</v>
      </c>
      <c r="AS6" s="12" t="s">
        <v>203</v>
      </c>
      <c r="AT6" s="70" t="s">
        <v>247</v>
      </c>
      <c r="AU6" s="71" t="s">
        <v>200</v>
      </c>
      <c r="AV6" s="12" t="s">
        <v>203</v>
      </c>
      <c r="AW6" s="12" t="s">
        <v>247</v>
      </c>
      <c r="AX6" s="12" t="s">
        <v>200</v>
      </c>
      <c r="AY6" s="12" t="s">
        <v>203</v>
      </c>
      <c r="AZ6" s="12" t="s">
        <v>247</v>
      </c>
      <c r="BA6" s="12" t="s">
        <v>200</v>
      </c>
      <c r="BB6" s="12" t="s">
        <v>203</v>
      </c>
      <c r="BC6" s="70" t="s">
        <v>247</v>
      </c>
      <c r="BD6" s="71" t="s">
        <v>200</v>
      </c>
      <c r="BE6" s="12" t="s">
        <v>203</v>
      </c>
      <c r="BF6" s="12" t="s">
        <v>247</v>
      </c>
      <c r="BG6" s="12" t="s">
        <v>200</v>
      </c>
      <c r="BH6" s="12" t="s">
        <v>203</v>
      </c>
      <c r="BI6" s="12" t="s">
        <v>247</v>
      </c>
      <c r="BJ6" s="12" t="s">
        <v>200</v>
      </c>
      <c r="BK6" s="12" t="s">
        <v>203</v>
      </c>
      <c r="BL6" s="70" t="s">
        <v>247</v>
      </c>
      <c r="BM6" s="71" t="s">
        <v>200</v>
      </c>
      <c r="BN6" s="12" t="s">
        <v>203</v>
      </c>
      <c r="BO6" s="12" t="s">
        <v>247</v>
      </c>
      <c r="BP6" s="12" t="s">
        <v>200</v>
      </c>
      <c r="BQ6" s="12" t="s">
        <v>203</v>
      </c>
      <c r="BR6" s="12" t="s">
        <v>247</v>
      </c>
      <c r="BS6" s="12" t="s">
        <v>200</v>
      </c>
      <c r="BT6" s="12" t="s">
        <v>203</v>
      </c>
      <c r="BU6" s="70" t="s">
        <v>247</v>
      </c>
      <c r="BV6" s="71" t="s">
        <v>200</v>
      </c>
      <c r="BW6" s="12" t="s">
        <v>203</v>
      </c>
      <c r="BX6" s="12" t="s">
        <v>247</v>
      </c>
      <c r="BY6" s="12" t="s">
        <v>200</v>
      </c>
      <c r="BZ6" s="12" t="s">
        <v>203</v>
      </c>
      <c r="CA6" s="12" t="s">
        <v>247</v>
      </c>
      <c r="CB6" s="12" t="s">
        <v>200</v>
      </c>
      <c r="CC6" s="12" t="s">
        <v>203</v>
      </c>
      <c r="CD6" s="70" t="s">
        <v>247</v>
      </c>
      <c r="CE6" s="71" t="s">
        <v>200</v>
      </c>
      <c r="CF6" s="12" t="s">
        <v>203</v>
      </c>
      <c r="CG6" s="12" t="s">
        <v>247</v>
      </c>
      <c r="CH6" s="12" t="s">
        <v>200</v>
      </c>
      <c r="CI6" s="12" t="s">
        <v>203</v>
      </c>
      <c r="CJ6" s="12" t="s">
        <v>247</v>
      </c>
      <c r="CK6" s="12" t="s">
        <v>200</v>
      </c>
      <c r="CL6" s="12" t="s">
        <v>203</v>
      </c>
      <c r="CM6" s="70" t="s">
        <v>247</v>
      </c>
      <c r="CN6" s="71" t="s">
        <v>200</v>
      </c>
      <c r="CO6" s="12" t="s">
        <v>203</v>
      </c>
      <c r="CP6" s="12" t="s">
        <v>247</v>
      </c>
      <c r="CQ6" s="12" t="s">
        <v>200</v>
      </c>
      <c r="CR6" s="12" t="s">
        <v>203</v>
      </c>
      <c r="CS6" s="12" t="s">
        <v>247</v>
      </c>
      <c r="CT6" s="12" t="s">
        <v>200</v>
      </c>
      <c r="CU6" s="12" t="s">
        <v>203</v>
      </c>
      <c r="CV6" s="70" t="s">
        <v>247</v>
      </c>
      <c r="CW6" s="71" t="s">
        <v>200</v>
      </c>
      <c r="CX6" s="12" t="s">
        <v>203</v>
      </c>
      <c r="CY6" s="12" t="s">
        <v>247</v>
      </c>
      <c r="CZ6" s="12" t="s">
        <v>200</v>
      </c>
      <c r="DA6" s="12" t="s">
        <v>203</v>
      </c>
      <c r="DB6" s="12" t="s">
        <v>247</v>
      </c>
      <c r="DC6" s="12" t="s">
        <v>200</v>
      </c>
      <c r="DD6" s="12" t="s">
        <v>203</v>
      </c>
      <c r="DE6" s="70" t="s">
        <v>247</v>
      </c>
      <c r="DF6" s="71" t="s">
        <v>200</v>
      </c>
      <c r="DG6" s="12" t="s">
        <v>203</v>
      </c>
      <c r="DH6" s="12" t="s">
        <v>247</v>
      </c>
      <c r="DI6" s="12" t="s">
        <v>200</v>
      </c>
      <c r="DJ6" s="12" t="s">
        <v>203</v>
      </c>
      <c r="DK6" s="12" t="s">
        <v>247</v>
      </c>
      <c r="DL6" s="12" t="s">
        <v>200</v>
      </c>
      <c r="DM6" s="12" t="s">
        <v>203</v>
      </c>
      <c r="DN6" s="70" t="s">
        <v>247</v>
      </c>
      <c r="DO6" s="71" t="s">
        <v>200</v>
      </c>
      <c r="DP6" s="12" t="s">
        <v>203</v>
      </c>
      <c r="DQ6" s="12" t="s">
        <v>247</v>
      </c>
      <c r="DR6" s="12" t="s">
        <v>200</v>
      </c>
      <c r="DS6" s="12" t="s">
        <v>203</v>
      </c>
      <c r="DT6" s="12" t="s">
        <v>247</v>
      </c>
      <c r="DU6" s="12" t="s">
        <v>200</v>
      </c>
      <c r="DV6" s="12" t="s">
        <v>203</v>
      </c>
      <c r="DW6" s="70" t="s">
        <v>247</v>
      </c>
      <c r="DX6" s="12" t="s">
        <v>200</v>
      </c>
      <c r="DY6" s="12" t="s">
        <v>203</v>
      </c>
      <c r="DZ6" s="12" t="s">
        <v>247</v>
      </c>
      <c r="EA6" s="12" t="s">
        <v>200</v>
      </c>
      <c r="EB6" s="12" t="s">
        <v>203</v>
      </c>
      <c r="EC6" s="12" t="s">
        <v>247</v>
      </c>
      <c r="ED6" s="12" t="s">
        <v>200</v>
      </c>
      <c r="EE6" s="12" t="s">
        <v>203</v>
      </c>
      <c r="EF6" s="12" t="s">
        <v>247</v>
      </c>
      <c r="EG6" s="11"/>
      <c r="EH6" s="11"/>
      <c r="EI6" s="11"/>
      <c r="EJ6" s="11"/>
      <c r="EK6" s="11"/>
      <c r="EL6" s="11"/>
      <c r="EM6" s="11"/>
      <c r="EN6" s="11"/>
      <c r="EO6" s="11"/>
      <c r="EP6" s="11"/>
      <c r="EQ6" s="11"/>
      <c r="ER6" s="11"/>
      <c r="ES6" s="11"/>
      <c r="ET6" s="11"/>
      <c r="EU6" s="11"/>
      <c r="EV6" s="11"/>
      <c r="EW6" s="11"/>
      <c r="EX6" s="11"/>
      <c r="EY6" s="11"/>
      <c r="EZ6" s="11"/>
      <c r="FA6" s="11"/>
      <c r="FB6" s="11"/>
    </row>
    <row r="7" spans="1:158">
      <c r="A7" s="22">
        <v>1972</v>
      </c>
      <c r="B7" s="17">
        <v>117036</v>
      </c>
      <c r="C7" s="13">
        <v>66034</v>
      </c>
      <c r="D7" s="13">
        <f>B7-C7</f>
        <v>51002</v>
      </c>
      <c r="E7" s="13">
        <v>57324</v>
      </c>
      <c r="F7" s="13">
        <v>31268</v>
      </c>
      <c r="G7" s="13">
        <f>E7-F7</f>
        <v>26056</v>
      </c>
      <c r="H7" s="13">
        <v>59712</v>
      </c>
      <c r="I7" s="13">
        <v>34766</v>
      </c>
      <c r="J7" s="72">
        <f t="shared" ref="J7:J55" si="0">H7-I7</f>
        <v>24946</v>
      </c>
      <c r="K7" s="73">
        <v>729</v>
      </c>
      <c r="L7" s="11">
        <v>441</v>
      </c>
      <c r="M7" s="13">
        <f t="shared" ref="M7:M55" si="1">K7-L7</f>
        <v>288</v>
      </c>
      <c r="N7" s="11">
        <v>374</v>
      </c>
      <c r="O7" s="11">
        <v>209</v>
      </c>
      <c r="P7" s="13">
        <f t="shared" ref="P7:P55" si="2">N7-O7</f>
        <v>165</v>
      </c>
      <c r="Q7" s="11">
        <v>355</v>
      </c>
      <c r="R7" s="11">
        <v>232</v>
      </c>
      <c r="S7" s="72">
        <f t="shared" ref="S7:S55" si="3">Q7-R7</f>
        <v>123</v>
      </c>
      <c r="T7" s="73">
        <v>174</v>
      </c>
      <c r="U7" s="11">
        <v>108</v>
      </c>
      <c r="V7" s="13">
        <f t="shared" ref="V7:V55" si="4">T7-U7</f>
        <v>66</v>
      </c>
      <c r="W7" s="11">
        <v>84</v>
      </c>
      <c r="X7" s="11">
        <v>50</v>
      </c>
      <c r="Y7" s="13">
        <f t="shared" ref="Y7:Y55" si="5">W7-X7</f>
        <v>34</v>
      </c>
      <c r="Z7" s="11">
        <v>90</v>
      </c>
      <c r="AA7" s="11">
        <v>58</v>
      </c>
      <c r="AB7" s="72">
        <f t="shared" ref="AB7:AB55" si="6">Z7-AA7</f>
        <v>32</v>
      </c>
      <c r="AC7" s="74">
        <v>1709</v>
      </c>
      <c r="AD7" s="11">
        <v>618</v>
      </c>
      <c r="AE7" s="13">
        <f t="shared" ref="AE7:AE55" si="7">AC7-AD7</f>
        <v>1091</v>
      </c>
      <c r="AF7" s="11">
        <v>847</v>
      </c>
      <c r="AG7" s="11">
        <v>292</v>
      </c>
      <c r="AH7" s="13">
        <f t="shared" ref="AH7:AH55" si="8">AF7-AG7</f>
        <v>555</v>
      </c>
      <c r="AI7" s="11">
        <v>862</v>
      </c>
      <c r="AJ7" s="11">
        <v>326</v>
      </c>
      <c r="AK7" s="72">
        <f t="shared" ref="AK7:AK55" si="9">AI7-AJ7</f>
        <v>536</v>
      </c>
      <c r="AL7" s="74">
        <v>1081</v>
      </c>
      <c r="AM7" s="13">
        <v>1121</v>
      </c>
      <c r="AN7" s="13">
        <f t="shared" ref="AN7:AN55" si="10">AL7-AM7</f>
        <v>-40</v>
      </c>
      <c r="AO7" s="11">
        <v>529</v>
      </c>
      <c r="AP7" s="11">
        <v>532</v>
      </c>
      <c r="AQ7" s="13">
        <f t="shared" ref="AQ7:AQ55" si="11">AO7-AP7</f>
        <v>-3</v>
      </c>
      <c r="AR7" s="11">
        <v>552</v>
      </c>
      <c r="AS7" s="11">
        <v>589</v>
      </c>
      <c r="AT7" s="72">
        <f t="shared" ref="AT7:AT55" si="12">AR7-AS7</f>
        <v>-37</v>
      </c>
      <c r="AU7" s="74">
        <v>17690</v>
      </c>
      <c r="AV7" s="13">
        <v>11539</v>
      </c>
      <c r="AW7" s="13">
        <f t="shared" ref="AW7:AW55" si="13">AU7-AV7</f>
        <v>6151</v>
      </c>
      <c r="AX7" s="13">
        <v>8782</v>
      </c>
      <c r="AY7" s="13">
        <v>5466</v>
      </c>
      <c r="AZ7" s="13">
        <f t="shared" ref="AZ7:AZ55" si="14">AX7-AY7</f>
        <v>3316</v>
      </c>
      <c r="BA7" s="13">
        <v>8908</v>
      </c>
      <c r="BB7" s="13">
        <v>6073</v>
      </c>
      <c r="BC7" s="72">
        <f t="shared" ref="BC7:BC55" si="15">BA7-BB7</f>
        <v>2835</v>
      </c>
      <c r="BD7" s="74">
        <v>62258</v>
      </c>
      <c r="BE7" s="13">
        <v>31687</v>
      </c>
      <c r="BF7" s="13">
        <f t="shared" ref="BF7:BF55" si="16">BD7-BE7</f>
        <v>30571</v>
      </c>
      <c r="BG7" s="13">
        <v>30239</v>
      </c>
      <c r="BH7" s="13">
        <v>15000</v>
      </c>
      <c r="BI7" s="13">
        <f t="shared" ref="BI7:BI55" si="17">BG7-BH7</f>
        <v>15239</v>
      </c>
      <c r="BJ7" s="13">
        <v>32019</v>
      </c>
      <c r="BK7" s="13">
        <v>16687</v>
      </c>
      <c r="BL7" s="72">
        <f t="shared" ref="BL7:BL55" si="18">BJ7-BK7</f>
        <v>15332</v>
      </c>
      <c r="BM7" s="74">
        <v>5086</v>
      </c>
      <c r="BN7" s="13">
        <v>2495</v>
      </c>
      <c r="BO7" s="13">
        <f t="shared" ref="BO7:BO55" si="19">BM7-BN7</f>
        <v>2591</v>
      </c>
      <c r="BP7" s="13">
        <v>2349</v>
      </c>
      <c r="BQ7" s="13">
        <v>1182</v>
      </c>
      <c r="BR7" s="13">
        <f t="shared" ref="BR7:BR55" si="20">BP7-BQ7</f>
        <v>1167</v>
      </c>
      <c r="BS7" s="13">
        <v>2737</v>
      </c>
      <c r="BT7" s="13">
        <v>1313</v>
      </c>
      <c r="BU7" s="72">
        <f t="shared" ref="BU7:BU55" si="21">BS7-BT7</f>
        <v>1424</v>
      </c>
      <c r="BV7" s="74">
        <v>1479</v>
      </c>
      <c r="BW7" s="13">
        <v>1268</v>
      </c>
      <c r="BX7" s="13">
        <f t="shared" ref="BX7:BX55" si="22">BV7-BW7</f>
        <v>211</v>
      </c>
      <c r="BY7" s="11">
        <v>700</v>
      </c>
      <c r="BZ7" s="11">
        <v>601</v>
      </c>
      <c r="CA7" s="13">
        <f t="shared" ref="CA7:CA55" si="23">BY7-BZ7</f>
        <v>99</v>
      </c>
      <c r="CB7" s="11">
        <v>779</v>
      </c>
      <c r="CC7" s="11">
        <v>667</v>
      </c>
      <c r="CD7" s="72">
        <f t="shared" ref="CD7:CD55" si="24">CB7-CC7</f>
        <v>112</v>
      </c>
      <c r="CE7" s="74">
        <v>8243</v>
      </c>
      <c r="CF7" s="13">
        <v>8108</v>
      </c>
      <c r="CG7" s="13">
        <f t="shared" ref="CG7:CG55" si="25">CE7-CF7</f>
        <v>135</v>
      </c>
      <c r="CH7" s="13">
        <v>4110</v>
      </c>
      <c r="CI7" s="13">
        <v>3836</v>
      </c>
      <c r="CJ7" s="13">
        <f t="shared" ref="CJ7:CJ55" si="26">CH7-CI7</f>
        <v>274</v>
      </c>
      <c r="CK7" s="13">
        <v>4133</v>
      </c>
      <c r="CL7" s="13">
        <v>4272</v>
      </c>
      <c r="CM7" s="72">
        <f t="shared" ref="CM7:CM55" si="27">CK7-CL7</f>
        <v>-139</v>
      </c>
      <c r="CN7" s="74">
        <v>18402</v>
      </c>
      <c r="CO7" s="13">
        <v>8531</v>
      </c>
      <c r="CP7" s="13">
        <f t="shared" ref="CP7:CP55" si="28">CN7-CO7</f>
        <v>9871</v>
      </c>
      <c r="CQ7" s="13">
        <v>9223</v>
      </c>
      <c r="CR7" s="13">
        <v>4038</v>
      </c>
      <c r="CS7" s="13">
        <f t="shared" ref="CS7:CS55" si="29">CQ7-CR7</f>
        <v>5185</v>
      </c>
      <c r="CT7" s="13">
        <v>9179</v>
      </c>
      <c r="CU7" s="13">
        <v>4493</v>
      </c>
      <c r="CV7" s="72">
        <f t="shared" ref="CV7:CV55" si="30">CT7-CU7</f>
        <v>4686</v>
      </c>
      <c r="CW7" s="73">
        <v>70</v>
      </c>
      <c r="CX7" s="11">
        <v>87</v>
      </c>
      <c r="CY7" s="13">
        <f t="shared" ref="CY7:CY55" si="31">CW7-CX7</f>
        <v>-17</v>
      </c>
      <c r="CZ7" s="11">
        <v>32</v>
      </c>
      <c r="DA7" s="11">
        <v>46</v>
      </c>
      <c r="DB7" s="13">
        <f t="shared" ref="DB7:DB55" si="32">CZ7-DA7</f>
        <v>-14</v>
      </c>
      <c r="DC7" s="11">
        <v>38</v>
      </c>
      <c r="DD7" s="11">
        <v>41</v>
      </c>
      <c r="DE7" s="72">
        <f t="shared" ref="DE7:DE55" si="33">DC7-DD7</f>
        <v>-3</v>
      </c>
      <c r="DF7" s="73">
        <v>115</v>
      </c>
      <c r="DG7" s="11">
        <v>31</v>
      </c>
      <c r="DH7" s="13">
        <f t="shared" ref="DH7:DH26" si="34">DF7-DG7</f>
        <v>84</v>
      </c>
      <c r="DI7" s="11">
        <v>55</v>
      </c>
      <c r="DJ7" s="11">
        <v>16</v>
      </c>
      <c r="DK7" s="13">
        <f t="shared" ref="DK7:DK26" si="35">DI7-DJ7</f>
        <v>39</v>
      </c>
      <c r="DL7" s="11">
        <v>60</v>
      </c>
      <c r="DM7" s="11">
        <v>15</v>
      </c>
      <c r="DN7" s="72">
        <f t="shared" ref="DN7:DN26" si="36">DL7-DM7</f>
        <v>45</v>
      </c>
      <c r="DO7" s="73" t="s">
        <v>250</v>
      </c>
      <c r="DP7" s="11" t="s">
        <v>250</v>
      </c>
      <c r="DQ7" s="11" t="s">
        <v>250</v>
      </c>
      <c r="DR7" s="11" t="s">
        <v>250</v>
      </c>
      <c r="DS7" s="11" t="s">
        <v>250</v>
      </c>
      <c r="DT7" s="11" t="s">
        <v>250</v>
      </c>
      <c r="DU7" s="11" t="s">
        <v>250</v>
      </c>
      <c r="DV7" s="11" t="s">
        <v>250</v>
      </c>
      <c r="DW7" s="75" t="s">
        <v>250</v>
      </c>
      <c r="DX7" s="11" t="s">
        <v>250</v>
      </c>
      <c r="DY7" s="11" t="s">
        <v>250</v>
      </c>
      <c r="DZ7" s="11" t="s">
        <v>250</v>
      </c>
      <c r="EA7" s="11" t="s">
        <v>250</v>
      </c>
      <c r="EB7" s="11" t="s">
        <v>250</v>
      </c>
      <c r="EC7" s="11" t="s">
        <v>250</v>
      </c>
      <c r="ED7" s="11" t="s">
        <v>250</v>
      </c>
      <c r="EE7" s="11" t="s">
        <v>250</v>
      </c>
      <c r="EF7" s="11" t="s">
        <v>250</v>
      </c>
      <c r="EG7" s="11"/>
      <c r="EH7" s="11"/>
      <c r="EI7" s="11"/>
      <c r="EJ7" s="11"/>
      <c r="EK7" s="11"/>
      <c r="EL7" s="11"/>
      <c r="EM7" s="11"/>
      <c r="EN7" s="11"/>
      <c r="EO7" s="11"/>
      <c r="EP7" s="11"/>
      <c r="EQ7" s="11"/>
      <c r="ER7" s="11"/>
      <c r="ES7" s="11"/>
      <c r="ET7" s="11"/>
      <c r="EU7" s="11"/>
      <c r="EV7" s="11"/>
      <c r="EW7" s="11"/>
      <c r="EX7" s="11"/>
      <c r="EY7" s="11"/>
      <c r="EZ7" s="11"/>
      <c r="FA7" s="11"/>
      <c r="FB7" s="11"/>
    </row>
    <row r="8" spans="1:158">
      <c r="A8" s="22">
        <v>1973</v>
      </c>
      <c r="B8" s="17">
        <v>138526</v>
      </c>
      <c r="C8" s="13">
        <v>63850</v>
      </c>
      <c r="D8" s="13">
        <f t="shared" ref="D8:D55" si="37">B8-C8</f>
        <v>74676</v>
      </c>
      <c r="E8" s="13">
        <v>69247</v>
      </c>
      <c r="F8" s="13">
        <v>29574</v>
      </c>
      <c r="G8" s="13">
        <f t="shared" ref="G8:G55" si="38">E8-F8</f>
        <v>39673</v>
      </c>
      <c r="H8" s="13">
        <v>69279</v>
      </c>
      <c r="I8" s="13">
        <v>34276</v>
      </c>
      <c r="J8" s="72">
        <f t="shared" si="0"/>
        <v>35003</v>
      </c>
      <c r="K8" s="73">
        <v>751</v>
      </c>
      <c r="L8" s="11">
        <v>427</v>
      </c>
      <c r="M8" s="13">
        <f t="shared" si="1"/>
        <v>324</v>
      </c>
      <c r="N8" s="11">
        <v>395</v>
      </c>
      <c r="O8" s="11">
        <v>199</v>
      </c>
      <c r="P8" s="13">
        <f t="shared" si="2"/>
        <v>196</v>
      </c>
      <c r="Q8" s="11">
        <v>356</v>
      </c>
      <c r="R8" s="11">
        <v>228</v>
      </c>
      <c r="S8" s="72">
        <f t="shared" si="3"/>
        <v>128</v>
      </c>
      <c r="T8" s="73">
        <v>171</v>
      </c>
      <c r="U8" s="11">
        <v>103</v>
      </c>
      <c r="V8" s="13">
        <f t="shared" si="4"/>
        <v>68</v>
      </c>
      <c r="W8" s="11">
        <v>80</v>
      </c>
      <c r="X8" s="11">
        <v>53</v>
      </c>
      <c r="Y8" s="13">
        <f t="shared" si="5"/>
        <v>27</v>
      </c>
      <c r="Z8" s="11">
        <v>91</v>
      </c>
      <c r="AA8" s="11">
        <v>50</v>
      </c>
      <c r="AB8" s="72">
        <f t="shared" si="6"/>
        <v>41</v>
      </c>
      <c r="AC8" s="74">
        <v>1923</v>
      </c>
      <c r="AD8" s="11">
        <v>597</v>
      </c>
      <c r="AE8" s="13">
        <f t="shared" si="7"/>
        <v>1326</v>
      </c>
      <c r="AF8" s="11">
        <v>962</v>
      </c>
      <c r="AG8" s="11">
        <v>270</v>
      </c>
      <c r="AH8" s="13">
        <f t="shared" si="8"/>
        <v>692</v>
      </c>
      <c r="AI8" s="11">
        <v>961</v>
      </c>
      <c r="AJ8" s="11">
        <v>327</v>
      </c>
      <c r="AK8" s="72">
        <f t="shared" si="9"/>
        <v>634</v>
      </c>
      <c r="AL8" s="74">
        <v>1428</v>
      </c>
      <c r="AM8" s="13">
        <v>1081</v>
      </c>
      <c r="AN8" s="13">
        <f t="shared" si="10"/>
        <v>347</v>
      </c>
      <c r="AO8" s="11">
        <v>692</v>
      </c>
      <c r="AP8" s="11">
        <v>493</v>
      </c>
      <c r="AQ8" s="13">
        <f t="shared" si="11"/>
        <v>199</v>
      </c>
      <c r="AR8" s="11">
        <v>736</v>
      </c>
      <c r="AS8" s="11">
        <v>588</v>
      </c>
      <c r="AT8" s="72">
        <f t="shared" si="12"/>
        <v>148</v>
      </c>
      <c r="AU8" s="74">
        <v>19861</v>
      </c>
      <c r="AV8" s="13">
        <v>11054</v>
      </c>
      <c r="AW8" s="13">
        <f t="shared" si="13"/>
        <v>8807</v>
      </c>
      <c r="AX8" s="13">
        <v>10120</v>
      </c>
      <c r="AY8" s="13">
        <v>5126</v>
      </c>
      <c r="AZ8" s="13">
        <f t="shared" si="14"/>
        <v>4994</v>
      </c>
      <c r="BA8" s="13">
        <v>9741</v>
      </c>
      <c r="BB8" s="13">
        <v>5928</v>
      </c>
      <c r="BC8" s="72">
        <f t="shared" si="15"/>
        <v>3813</v>
      </c>
      <c r="BD8" s="74">
        <v>75267</v>
      </c>
      <c r="BE8" s="13">
        <v>30646</v>
      </c>
      <c r="BF8" s="13">
        <f t="shared" si="16"/>
        <v>44621</v>
      </c>
      <c r="BG8" s="13">
        <v>37340</v>
      </c>
      <c r="BH8" s="13">
        <v>14191</v>
      </c>
      <c r="BI8" s="13">
        <f t="shared" si="17"/>
        <v>23149</v>
      </c>
      <c r="BJ8" s="13">
        <v>37927</v>
      </c>
      <c r="BK8" s="13">
        <v>16455</v>
      </c>
      <c r="BL8" s="72">
        <f t="shared" si="18"/>
        <v>21472</v>
      </c>
      <c r="BM8" s="74">
        <v>5352</v>
      </c>
      <c r="BN8" s="13">
        <v>2387</v>
      </c>
      <c r="BO8" s="13">
        <f t="shared" si="19"/>
        <v>2965</v>
      </c>
      <c r="BP8" s="13">
        <v>2594</v>
      </c>
      <c r="BQ8" s="13">
        <v>1108</v>
      </c>
      <c r="BR8" s="13">
        <f t="shared" si="20"/>
        <v>1486</v>
      </c>
      <c r="BS8" s="13">
        <v>2758</v>
      </c>
      <c r="BT8" s="13">
        <v>1279</v>
      </c>
      <c r="BU8" s="72">
        <f t="shared" si="21"/>
        <v>1479</v>
      </c>
      <c r="BV8" s="74">
        <v>1555</v>
      </c>
      <c r="BW8" s="13">
        <v>1197</v>
      </c>
      <c r="BX8" s="13">
        <f t="shared" si="22"/>
        <v>358</v>
      </c>
      <c r="BY8" s="11">
        <v>776</v>
      </c>
      <c r="BZ8" s="11">
        <v>552</v>
      </c>
      <c r="CA8" s="13">
        <f t="shared" si="23"/>
        <v>224</v>
      </c>
      <c r="CB8" s="11">
        <v>779</v>
      </c>
      <c r="CC8" s="11">
        <v>645</v>
      </c>
      <c r="CD8" s="72">
        <f t="shared" si="24"/>
        <v>134</v>
      </c>
      <c r="CE8" s="74">
        <v>9300</v>
      </c>
      <c r="CF8" s="13">
        <v>7887</v>
      </c>
      <c r="CG8" s="13">
        <f t="shared" si="25"/>
        <v>1413</v>
      </c>
      <c r="CH8" s="13">
        <v>4710</v>
      </c>
      <c r="CI8" s="13">
        <v>3650</v>
      </c>
      <c r="CJ8" s="13">
        <f t="shared" si="26"/>
        <v>1060</v>
      </c>
      <c r="CK8" s="13">
        <v>4590</v>
      </c>
      <c r="CL8" s="13">
        <v>4237</v>
      </c>
      <c r="CM8" s="72">
        <f t="shared" si="27"/>
        <v>353</v>
      </c>
      <c r="CN8" s="74">
        <v>22570</v>
      </c>
      <c r="CO8" s="13">
        <v>8354</v>
      </c>
      <c r="CP8" s="13">
        <f t="shared" si="28"/>
        <v>14216</v>
      </c>
      <c r="CQ8" s="13">
        <v>11404</v>
      </c>
      <c r="CR8" s="13">
        <v>3868</v>
      </c>
      <c r="CS8" s="13">
        <f t="shared" si="29"/>
        <v>7536</v>
      </c>
      <c r="CT8" s="13">
        <v>11166</v>
      </c>
      <c r="CU8" s="13">
        <v>4486</v>
      </c>
      <c r="CV8" s="72">
        <f t="shared" si="30"/>
        <v>6680</v>
      </c>
      <c r="CW8" s="73">
        <v>124</v>
      </c>
      <c r="CX8" s="11">
        <v>86</v>
      </c>
      <c r="CY8" s="13">
        <f t="shared" si="31"/>
        <v>38</v>
      </c>
      <c r="CZ8" s="11">
        <v>59</v>
      </c>
      <c r="DA8" s="11">
        <v>47</v>
      </c>
      <c r="DB8" s="13">
        <f t="shared" si="32"/>
        <v>12</v>
      </c>
      <c r="DC8" s="11">
        <v>65</v>
      </c>
      <c r="DD8" s="11">
        <v>39</v>
      </c>
      <c r="DE8" s="72">
        <f t="shared" si="33"/>
        <v>26</v>
      </c>
      <c r="DF8" s="73">
        <v>224</v>
      </c>
      <c r="DG8" s="11">
        <v>31</v>
      </c>
      <c r="DH8" s="13">
        <f t="shared" si="34"/>
        <v>193</v>
      </c>
      <c r="DI8" s="11">
        <v>115</v>
      </c>
      <c r="DJ8" s="11">
        <v>17</v>
      </c>
      <c r="DK8" s="13">
        <f t="shared" si="35"/>
        <v>98</v>
      </c>
      <c r="DL8" s="11">
        <v>109</v>
      </c>
      <c r="DM8" s="11">
        <v>14</v>
      </c>
      <c r="DN8" s="72">
        <f t="shared" si="36"/>
        <v>95</v>
      </c>
      <c r="DO8" s="73" t="s">
        <v>250</v>
      </c>
      <c r="DP8" s="11" t="s">
        <v>250</v>
      </c>
      <c r="DQ8" s="11" t="s">
        <v>250</v>
      </c>
      <c r="DR8" s="11" t="s">
        <v>250</v>
      </c>
      <c r="DS8" s="11" t="s">
        <v>250</v>
      </c>
      <c r="DT8" s="11" t="s">
        <v>250</v>
      </c>
      <c r="DU8" s="11" t="s">
        <v>250</v>
      </c>
      <c r="DV8" s="11" t="s">
        <v>250</v>
      </c>
      <c r="DW8" s="75" t="s">
        <v>250</v>
      </c>
      <c r="DX8" s="11" t="s">
        <v>250</v>
      </c>
      <c r="DY8" s="11" t="s">
        <v>250</v>
      </c>
      <c r="DZ8" s="11" t="s">
        <v>250</v>
      </c>
      <c r="EA8" s="11" t="s">
        <v>250</v>
      </c>
      <c r="EB8" s="11" t="s">
        <v>250</v>
      </c>
      <c r="EC8" s="11" t="s">
        <v>250</v>
      </c>
      <c r="ED8" s="11" t="s">
        <v>250</v>
      </c>
      <c r="EE8" s="11" t="s">
        <v>250</v>
      </c>
      <c r="EF8" s="11" t="s">
        <v>250</v>
      </c>
      <c r="EG8" s="11"/>
      <c r="EH8" s="11"/>
      <c r="EI8" s="11"/>
      <c r="EJ8" s="11"/>
      <c r="EK8" s="11"/>
      <c r="EL8" s="11"/>
      <c r="EM8" s="11"/>
      <c r="EN8" s="11"/>
      <c r="EO8" s="11"/>
      <c r="EP8" s="11"/>
      <c r="EQ8" s="11"/>
      <c r="ER8" s="11"/>
      <c r="ES8" s="11"/>
      <c r="ET8" s="11"/>
      <c r="EU8" s="11"/>
      <c r="EV8" s="11"/>
      <c r="EW8" s="11"/>
      <c r="EX8" s="11"/>
      <c r="EY8" s="11"/>
      <c r="EZ8" s="11"/>
      <c r="FA8" s="11"/>
      <c r="FB8" s="11"/>
    </row>
    <row r="9" spans="1:158">
      <c r="A9" s="22">
        <v>1974</v>
      </c>
      <c r="B9" s="17">
        <v>217456</v>
      </c>
      <c r="C9" s="13">
        <v>83501</v>
      </c>
      <c r="D9" s="13">
        <f t="shared" si="37"/>
        <v>133955</v>
      </c>
      <c r="E9" s="13">
        <v>112805</v>
      </c>
      <c r="F9" s="13">
        <v>39440</v>
      </c>
      <c r="G9" s="13">
        <f t="shared" si="38"/>
        <v>73365</v>
      </c>
      <c r="H9" s="13">
        <v>104651</v>
      </c>
      <c r="I9" s="13">
        <v>44061</v>
      </c>
      <c r="J9" s="72">
        <f t="shared" si="0"/>
        <v>60590</v>
      </c>
      <c r="K9" s="74">
        <v>1128</v>
      </c>
      <c r="L9" s="11">
        <v>556</v>
      </c>
      <c r="M9" s="13">
        <f t="shared" si="1"/>
        <v>572</v>
      </c>
      <c r="N9" s="11">
        <v>610</v>
      </c>
      <c r="O9" s="11">
        <v>262</v>
      </c>
      <c r="P9" s="13">
        <f t="shared" si="2"/>
        <v>348</v>
      </c>
      <c r="Q9" s="11">
        <v>518</v>
      </c>
      <c r="R9" s="11">
        <v>294</v>
      </c>
      <c r="S9" s="72">
        <f t="shared" si="3"/>
        <v>224</v>
      </c>
      <c r="T9" s="73">
        <v>377</v>
      </c>
      <c r="U9" s="11">
        <v>135</v>
      </c>
      <c r="V9" s="13">
        <f t="shared" si="4"/>
        <v>242</v>
      </c>
      <c r="W9" s="11">
        <v>176</v>
      </c>
      <c r="X9" s="11">
        <v>68</v>
      </c>
      <c r="Y9" s="13">
        <f t="shared" si="5"/>
        <v>108</v>
      </c>
      <c r="Z9" s="11">
        <v>201</v>
      </c>
      <c r="AA9" s="11">
        <v>67</v>
      </c>
      <c r="AB9" s="72">
        <f t="shared" si="6"/>
        <v>134</v>
      </c>
      <c r="AC9" s="74">
        <v>3064</v>
      </c>
      <c r="AD9" s="11">
        <v>777</v>
      </c>
      <c r="AE9" s="13">
        <f t="shared" si="7"/>
        <v>2287</v>
      </c>
      <c r="AF9" s="13">
        <v>1516</v>
      </c>
      <c r="AG9" s="11">
        <v>365</v>
      </c>
      <c r="AH9" s="13">
        <f t="shared" si="8"/>
        <v>1151</v>
      </c>
      <c r="AI9" s="13">
        <v>1548</v>
      </c>
      <c r="AJ9" s="11">
        <v>412</v>
      </c>
      <c r="AK9" s="72">
        <f t="shared" si="9"/>
        <v>1136</v>
      </c>
      <c r="AL9" s="74">
        <v>2279</v>
      </c>
      <c r="AM9" s="13">
        <v>1405</v>
      </c>
      <c r="AN9" s="13">
        <f t="shared" si="10"/>
        <v>874</v>
      </c>
      <c r="AO9" s="13">
        <v>1133</v>
      </c>
      <c r="AP9" s="11">
        <v>661</v>
      </c>
      <c r="AQ9" s="13">
        <f t="shared" si="11"/>
        <v>472</v>
      </c>
      <c r="AR9" s="13">
        <v>1146</v>
      </c>
      <c r="AS9" s="11">
        <v>744</v>
      </c>
      <c r="AT9" s="72">
        <f t="shared" si="12"/>
        <v>402</v>
      </c>
      <c r="AU9" s="74">
        <v>33213</v>
      </c>
      <c r="AV9" s="13">
        <v>14327</v>
      </c>
      <c r="AW9" s="13">
        <f t="shared" si="13"/>
        <v>18886</v>
      </c>
      <c r="AX9" s="13">
        <v>17429</v>
      </c>
      <c r="AY9" s="13">
        <v>6771</v>
      </c>
      <c r="AZ9" s="13">
        <f t="shared" si="14"/>
        <v>10658</v>
      </c>
      <c r="BA9" s="13">
        <v>15784</v>
      </c>
      <c r="BB9" s="13">
        <v>7556</v>
      </c>
      <c r="BC9" s="72">
        <f t="shared" si="15"/>
        <v>8228</v>
      </c>
      <c r="BD9" s="74">
        <v>120369</v>
      </c>
      <c r="BE9" s="13">
        <v>40084</v>
      </c>
      <c r="BF9" s="13">
        <f t="shared" si="16"/>
        <v>80285</v>
      </c>
      <c r="BG9" s="13">
        <v>62339</v>
      </c>
      <c r="BH9" s="13">
        <v>18935</v>
      </c>
      <c r="BI9" s="13">
        <f t="shared" si="17"/>
        <v>43404</v>
      </c>
      <c r="BJ9" s="13">
        <v>58030</v>
      </c>
      <c r="BK9" s="13">
        <v>21149</v>
      </c>
      <c r="BL9" s="72">
        <f t="shared" si="18"/>
        <v>36881</v>
      </c>
      <c r="BM9" s="74">
        <v>7769</v>
      </c>
      <c r="BN9" s="13">
        <v>3102</v>
      </c>
      <c r="BO9" s="13">
        <f t="shared" si="19"/>
        <v>4667</v>
      </c>
      <c r="BP9" s="13">
        <v>3821</v>
      </c>
      <c r="BQ9" s="13">
        <v>1462</v>
      </c>
      <c r="BR9" s="13">
        <f t="shared" si="20"/>
        <v>2359</v>
      </c>
      <c r="BS9" s="13">
        <v>3948</v>
      </c>
      <c r="BT9" s="13">
        <v>1640</v>
      </c>
      <c r="BU9" s="72">
        <f t="shared" si="21"/>
        <v>2308</v>
      </c>
      <c r="BV9" s="74">
        <v>2194</v>
      </c>
      <c r="BW9" s="13">
        <v>1528</v>
      </c>
      <c r="BX9" s="13">
        <f t="shared" si="22"/>
        <v>666</v>
      </c>
      <c r="BY9" s="13">
        <v>1173</v>
      </c>
      <c r="BZ9" s="11">
        <v>714</v>
      </c>
      <c r="CA9" s="13">
        <f t="shared" si="23"/>
        <v>459</v>
      </c>
      <c r="CB9" s="13">
        <v>1021</v>
      </c>
      <c r="CC9" s="11">
        <v>814</v>
      </c>
      <c r="CD9" s="72">
        <f t="shared" si="24"/>
        <v>207</v>
      </c>
      <c r="CE9" s="74">
        <v>13789</v>
      </c>
      <c r="CF9" s="13">
        <v>10357</v>
      </c>
      <c r="CG9" s="13">
        <f t="shared" si="25"/>
        <v>3432</v>
      </c>
      <c r="CH9" s="13">
        <v>7414</v>
      </c>
      <c r="CI9" s="13">
        <v>4897</v>
      </c>
      <c r="CJ9" s="13">
        <f t="shared" si="26"/>
        <v>2517</v>
      </c>
      <c r="CK9" s="13">
        <v>6375</v>
      </c>
      <c r="CL9" s="13">
        <v>5460</v>
      </c>
      <c r="CM9" s="72">
        <f t="shared" si="27"/>
        <v>915</v>
      </c>
      <c r="CN9" s="74">
        <v>32986</v>
      </c>
      <c r="CO9" s="13">
        <v>11074</v>
      </c>
      <c r="CP9" s="13">
        <f t="shared" si="28"/>
        <v>21912</v>
      </c>
      <c r="CQ9" s="13">
        <v>17049</v>
      </c>
      <c r="CR9" s="13">
        <v>5236</v>
      </c>
      <c r="CS9" s="13">
        <f t="shared" si="29"/>
        <v>11813</v>
      </c>
      <c r="CT9" s="13">
        <v>15937</v>
      </c>
      <c r="CU9" s="13">
        <v>5838</v>
      </c>
      <c r="CV9" s="72">
        <f t="shared" si="30"/>
        <v>10099</v>
      </c>
      <c r="CW9" s="73">
        <v>97</v>
      </c>
      <c r="CX9" s="11">
        <v>115</v>
      </c>
      <c r="CY9" s="13">
        <f t="shared" si="31"/>
        <v>-18</v>
      </c>
      <c r="CZ9" s="11">
        <v>48</v>
      </c>
      <c r="DA9" s="11">
        <v>46</v>
      </c>
      <c r="DB9" s="13">
        <f t="shared" si="32"/>
        <v>2</v>
      </c>
      <c r="DC9" s="11">
        <v>49</v>
      </c>
      <c r="DD9" s="11">
        <v>69</v>
      </c>
      <c r="DE9" s="72">
        <f t="shared" si="33"/>
        <v>-20</v>
      </c>
      <c r="DF9" s="73">
        <v>191</v>
      </c>
      <c r="DG9" s="11">
        <v>41</v>
      </c>
      <c r="DH9" s="13">
        <f t="shared" si="34"/>
        <v>150</v>
      </c>
      <c r="DI9" s="11">
        <v>97</v>
      </c>
      <c r="DJ9" s="11">
        <v>23</v>
      </c>
      <c r="DK9" s="13">
        <f t="shared" si="35"/>
        <v>74</v>
      </c>
      <c r="DL9" s="11">
        <v>94</v>
      </c>
      <c r="DM9" s="11">
        <v>18</v>
      </c>
      <c r="DN9" s="72">
        <f t="shared" si="36"/>
        <v>76</v>
      </c>
      <c r="DO9" s="73" t="s">
        <v>250</v>
      </c>
      <c r="DP9" s="11" t="s">
        <v>250</v>
      </c>
      <c r="DQ9" s="11" t="s">
        <v>250</v>
      </c>
      <c r="DR9" s="11" t="s">
        <v>250</v>
      </c>
      <c r="DS9" s="11" t="s">
        <v>250</v>
      </c>
      <c r="DT9" s="11" t="s">
        <v>250</v>
      </c>
      <c r="DU9" s="11" t="s">
        <v>250</v>
      </c>
      <c r="DV9" s="11" t="s">
        <v>250</v>
      </c>
      <c r="DW9" s="75" t="s">
        <v>250</v>
      </c>
      <c r="DX9" s="11" t="s">
        <v>250</v>
      </c>
      <c r="DY9" s="11" t="s">
        <v>250</v>
      </c>
      <c r="DZ9" s="11" t="s">
        <v>250</v>
      </c>
      <c r="EA9" s="11" t="s">
        <v>250</v>
      </c>
      <c r="EB9" s="11" t="s">
        <v>250</v>
      </c>
      <c r="EC9" s="11" t="s">
        <v>250</v>
      </c>
      <c r="ED9" s="11" t="s">
        <v>250</v>
      </c>
      <c r="EE9" s="11" t="s">
        <v>250</v>
      </c>
      <c r="EF9" s="11" t="s">
        <v>250</v>
      </c>
      <c r="EG9" s="11"/>
      <c r="EH9" s="11"/>
      <c r="EI9" s="11"/>
      <c r="EJ9" s="11"/>
      <c r="EK9" s="11"/>
      <c r="EL9" s="11"/>
      <c r="EM9" s="11"/>
      <c r="EN9" s="11"/>
      <c r="EO9" s="11"/>
      <c r="EP9" s="11"/>
      <c r="EQ9" s="11"/>
      <c r="ER9" s="11"/>
      <c r="ES9" s="11"/>
      <c r="ET9" s="11"/>
      <c r="EU9" s="11"/>
      <c r="EV9" s="11"/>
      <c r="EW9" s="11"/>
      <c r="EX9" s="11"/>
      <c r="EY9" s="11"/>
      <c r="EZ9" s="11"/>
      <c r="FA9" s="11"/>
      <c r="FB9" s="11"/>
    </row>
    <row r="10" spans="1:158">
      <c r="A10" s="22">
        <v>1975</v>
      </c>
      <c r="B10" s="17">
        <v>209283</v>
      </c>
      <c r="C10" s="13">
        <v>78021</v>
      </c>
      <c r="D10" s="13">
        <f t="shared" si="37"/>
        <v>131262</v>
      </c>
      <c r="E10" s="13">
        <v>104652</v>
      </c>
      <c r="F10" s="13">
        <v>36428</v>
      </c>
      <c r="G10" s="13">
        <f t="shared" si="38"/>
        <v>68224</v>
      </c>
      <c r="H10" s="13">
        <v>104631</v>
      </c>
      <c r="I10" s="13">
        <v>41593</v>
      </c>
      <c r="J10" s="72">
        <f t="shared" si="0"/>
        <v>63038</v>
      </c>
      <c r="K10" s="73">
        <v>995</v>
      </c>
      <c r="L10" s="11">
        <v>516</v>
      </c>
      <c r="M10" s="13">
        <f t="shared" si="1"/>
        <v>479</v>
      </c>
      <c r="N10" s="11">
        <v>505</v>
      </c>
      <c r="O10" s="11">
        <v>241</v>
      </c>
      <c r="P10" s="13">
        <f t="shared" si="2"/>
        <v>264</v>
      </c>
      <c r="Q10" s="11">
        <v>490</v>
      </c>
      <c r="R10" s="11">
        <v>275</v>
      </c>
      <c r="S10" s="72">
        <f t="shared" si="3"/>
        <v>215</v>
      </c>
      <c r="T10" s="73">
        <v>284</v>
      </c>
      <c r="U10" s="11">
        <v>125</v>
      </c>
      <c r="V10" s="13">
        <f t="shared" si="4"/>
        <v>159</v>
      </c>
      <c r="W10" s="11">
        <v>134</v>
      </c>
      <c r="X10" s="11">
        <v>59</v>
      </c>
      <c r="Y10" s="13">
        <f t="shared" si="5"/>
        <v>75</v>
      </c>
      <c r="Z10" s="11">
        <v>150</v>
      </c>
      <c r="AA10" s="11">
        <v>66</v>
      </c>
      <c r="AB10" s="72">
        <f t="shared" si="6"/>
        <v>84</v>
      </c>
      <c r="AC10" s="74">
        <v>2342</v>
      </c>
      <c r="AD10" s="11">
        <v>719</v>
      </c>
      <c r="AE10" s="13">
        <f t="shared" si="7"/>
        <v>1623</v>
      </c>
      <c r="AF10" s="13">
        <v>1177</v>
      </c>
      <c r="AG10" s="11">
        <v>333</v>
      </c>
      <c r="AH10" s="13">
        <f t="shared" si="8"/>
        <v>844</v>
      </c>
      <c r="AI10" s="13">
        <v>1165</v>
      </c>
      <c r="AJ10" s="11">
        <v>386</v>
      </c>
      <c r="AK10" s="72">
        <f t="shared" si="9"/>
        <v>779</v>
      </c>
      <c r="AL10" s="74">
        <v>1998</v>
      </c>
      <c r="AM10" s="13">
        <v>1310</v>
      </c>
      <c r="AN10" s="13">
        <f t="shared" si="10"/>
        <v>688</v>
      </c>
      <c r="AO10" s="13">
        <v>1021</v>
      </c>
      <c r="AP10" s="11">
        <v>620</v>
      </c>
      <c r="AQ10" s="13">
        <f t="shared" si="11"/>
        <v>401</v>
      </c>
      <c r="AR10" s="11">
        <v>977</v>
      </c>
      <c r="AS10" s="11">
        <v>690</v>
      </c>
      <c r="AT10" s="72">
        <f t="shared" si="12"/>
        <v>287</v>
      </c>
      <c r="AU10" s="74">
        <v>31339</v>
      </c>
      <c r="AV10" s="13">
        <v>13265</v>
      </c>
      <c r="AW10" s="13">
        <f t="shared" si="13"/>
        <v>18074</v>
      </c>
      <c r="AX10" s="13">
        <v>16177</v>
      </c>
      <c r="AY10" s="13">
        <v>6192</v>
      </c>
      <c r="AZ10" s="13">
        <f t="shared" si="14"/>
        <v>9985</v>
      </c>
      <c r="BA10" s="13">
        <v>15162</v>
      </c>
      <c r="BB10" s="13">
        <v>7073</v>
      </c>
      <c r="BC10" s="72">
        <f t="shared" si="15"/>
        <v>8089</v>
      </c>
      <c r="BD10" s="74">
        <v>112876</v>
      </c>
      <c r="BE10" s="13">
        <v>37428</v>
      </c>
      <c r="BF10" s="13">
        <f t="shared" si="16"/>
        <v>75448</v>
      </c>
      <c r="BG10" s="13">
        <v>55830</v>
      </c>
      <c r="BH10" s="13">
        <v>17470</v>
      </c>
      <c r="BI10" s="13">
        <f t="shared" si="17"/>
        <v>38360</v>
      </c>
      <c r="BJ10" s="13">
        <v>57046</v>
      </c>
      <c r="BK10" s="13">
        <v>19958</v>
      </c>
      <c r="BL10" s="72">
        <f t="shared" si="18"/>
        <v>37088</v>
      </c>
      <c r="BM10" s="74">
        <v>7334</v>
      </c>
      <c r="BN10" s="13">
        <v>2876</v>
      </c>
      <c r="BO10" s="13">
        <f t="shared" si="19"/>
        <v>4458</v>
      </c>
      <c r="BP10" s="13">
        <v>3623</v>
      </c>
      <c r="BQ10" s="13">
        <v>1349</v>
      </c>
      <c r="BR10" s="13">
        <f t="shared" si="20"/>
        <v>2274</v>
      </c>
      <c r="BS10" s="13">
        <v>3711</v>
      </c>
      <c r="BT10" s="13">
        <v>1527</v>
      </c>
      <c r="BU10" s="72">
        <f t="shared" si="21"/>
        <v>2184</v>
      </c>
      <c r="BV10" s="74">
        <v>2514</v>
      </c>
      <c r="BW10" s="13">
        <v>1405</v>
      </c>
      <c r="BX10" s="13">
        <f t="shared" si="22"/>
        <v>1109</v>
      </c>
      <c r="BY10" s="13">
        <v>1241</v>
      </c>
      <c r="BZ10" s="11">
        <v>653</v>
      </c>
      <c r="CA10" s="13">
        <f t="shared" si="23"/>
        <v>588</v>
      </c>
      <c r="CB10" s="13">
        <v>1273</v>
      </c>
      <c r="CC10" s="11">
        <v>752</v>
      </c>
      <c r="CD10" s="72">
        <f t="shared" si="24"/>
        <v>521</v>
      </c>
      <c r="CE10" s="74">
        <v>15688</v>
      </c>
      <c r="CF10" s="13">
        <v>9747</v>
      </c>
      <c r="CG10" s="13">
        <f t="shared" si="25"/>
        <v>5941</v>
      </c>
      <c r="CH10" s="13">
        <v>8034</v>
      </c>
      <c r="CI10" s="13">
        <v>4544</v>
      </c>
      <c r="CJ10" s="13">
        <f t="shared" si="26"/>
        <v>3490</v>
      </c>
      <c r="CK10" s="13">
        <v>7654</v>
      </c>
      <c r="CL10" s="13">
        <v>5203</v>
      </c>
      <c r="CM10" s="72">
        <f t="shared" si="27"/>
        <v>2451</v>
      </c>
      <c r="CN10" s="74">
        <v>33618</v>
      </c>
      <c r="CO10" s="13">
        <v>10483</v>
      </c>
      <c r="CP10" s="13">
        <f t="shared" si="28"/>
        <v>23135</v>
      </c>
      <c r="CQ10" s="13">
        <v>16757</v>
      </c>
      <c r="CR10" s="13">
        <v>4898</v>
      </c>
      <c r="CS10" s="13">
        <f t="shared" si="29"/>
        <v>11859</v>
      </c>
      <c r="CT10" s="13">
        <v>16861</v>
      </c>
      <c r="CU10" s="13">
        <v>5585</v>
      </c>
      <c r="CV10" s="72">
        <f t="shared" si="30"/>
        <v>11276</v>
      </c>
      <c r="CW10" s="73">
        <v>97</v>
      </c>
      <c r="CX10" s="11">
        <v>108</v>
      </c>
      <c r="CY10" s="13">
        <f t="shared" si="31"/>
        <v>-11</v>
      </c>
      <c r="CZ10" s="11">
        <v>51</v>
      </c>
      <c r="DA10" s="11">
        <v>46</v>
      </c>
      <c r="DB10" s="13">
        <f t="shared" si="32"/>
        <v>5</v>
      </c>
      <c r="DC10" s="11">
        <v>46</v>
      </c>
      <c r="DD10" s="11">
        <v>62</v>
      </c>
      <c r="DE10" s="72">
        <f t="shared" si="33"/>
        <v>-16</v>
      </c>
      <c r="DF10" s="73">
        <v>198</v>
      </c>
      <c r="DG10" s="11">
        <v>39</v>
      </c>
      <c r="DH10" s="13">
        <f t="shared" si="34"/>
        <v>159</v>
      </c>
      <c r="DI10" s="11">
        <v>102</v>
      </c>
      <c r="DJ10" s="11">
        <v>23</v>
      </c>
      <c r="DK10" s="13">
        <f t="shared" si="35"/>
        <v>79</v>
      </c>
      <c r="DL10" s="11">
        <v>96</v>
      </c>
      <c r="DM10" s="11">
        <v>16</v>
      </c>
      <c r="DN10" s="72">
        <f t="shared" si="36"/>
        <v>80</v>
      </c>
      <c r="DO10" s="73" t="s">
        <v>250</v>
      </c>
      <c r="DP10" s="11" t="s">
        <v>250</v>
      </c>
      <c r="DQ10" s="11" t="s">
        <v>250</v>
      </c>
      <c r="DR10" s="11" t="s">
        <v>250</v>
      </c>
      <c r="DS10" s="11" t="s">
        <v>250</v>
      </c>
      <c r="DT10" s="11" t="s">
        <v>250</v>
      </c>
      <c r="DU10" s="11" t="s">
        <v>250</v>
      </c>
      <c r="DV10" s="11" t="s">
        <v>250</v>
      </c>
      <c r="DW10" s="75" t="s">
        <v>250</v>
      </c>
      <c r="DX10" s="11" t="s">
        <v>250</v>
      </c>
      <c r="DY10" s="11" t="s">
        <v>250</v>
      </c>
      <c r="DZ10" s="11" t="s">
        <v>250</v>
      </c>
      <c r="EA10" s="11" t="s">
        <v>250</v>
      </c>
      <c r="EB10" s="11" t="s">
        <v>250</v>
      </c>
      <c r="EC10" s="11" t="s">
        <v>250</v>
      </c>
      <c r="ED10" s="11" t="s">
        <v>250</v>
      </c>
      <c r="EE10" s="11" t="s">
        <v>250</v>
      </c>
      <c r="EF10" s="11" t="s">
        <v>250</v>
      </c>
      <c r="EG10" s="11"/>
      <c r="EH10" s="11"/>
      <c r="EI10" s="11"/>
      <c r="EJ10" s="11"/>
      <c r="EK10" s="11"/>
      <c r="EL10" s="11"/>
      <c r="EM10" s="11"/>
      <c r="EN10" s="11"/>
      <c r="EO10" s="11"/>
      <c r="EP10" s="11"/>
      <c r="EQ10" s="11"/>
      <c r="ER10" s="11"/>
      <c r="ES10" s="11"/>
      <c r="ET10" s="11"/>
      <c r="EU10" s="11"/>
      <c r="EV10" s="11"/>
      <c r="EW10" s="11"/>
      <c r="EX10" s="11"/>
      <c r="EY10" s="11"/>
      <c r="EZ10" s="11"/>
      <c r="FA10" s="11"/>
      <c r="FB10" s="11"/>
    </row>
    <row r="11" spans="1:158">
      <c r="A11" s="22">
        <v>1976</v>
      </c>
      <c r="B11" s="17">
        <v>170028</v>
      </c>
      <c r="C11" s="13">
        <v>66714</v>
      </c>
      <c r="D11" s="13">
        <f t="shared" si="37"/>
        <v>103314</v>
      </c>
      <c r="E11" s="13">
        <v>83426</v>
      </c>
      <c r="F11" s="13">
        <v>30808</v>
      </c>
      <c r="G11" s="13">
        <f t="shared" si="38"/>
        <v>52618</v>
      </c>
      <c r="H11" s="13">
        <v>86602</v>
      </c>
      <c r="I11" s="13">
        <v>35906</v>
      </c>
      <c r="J11" s="72">
        <f t="shared" si="0"/>
        <v>50696</v>
      </c>
      <c r="K11" s="74">
        <v>1013</v>
      </c>
      <c r="L11" s="11">
        <v>442</v>
      </c>
      <c r="M11" s="13">
        <f t="shared" si="1"/>
        <v>571</v>
      </c>
      <c r="N11" s="11">
        <v>527</v>
      </c>
      <c r="O11" s="11">
        <v>208</v>
      </c>
      <c r="P11" s="13">
        <f t="shared" si="2"/>
        <v>319</v>
      </c>
      <c r="Q11" s="11">
        <v>486</v>
      </c>
      <c r="R11" s="11">
        <v>234</v>
      </c>
      <c r="S11" s="72">
        <f t="shared" si="3"/>
        <v>252</v>
      </c>
      <c r="T11" s="73">
        <v>222</v>
      </c>
      <c r="U11" s="11">
        <v>104</v>
      </c>
      <c r="V11" s="13">
        <f t="shared" si="4"/>
        <v>118</v>
      </c>
      <c r="W11" s="11">
        <v>115</v>
      </c>
      <c r="X11" s="11">
        <v>51</v>
      </c>
      <c r="Y11" s="13">
        <f t="shared" si="5"/>
        <v>64</v>
      </c>
      <c r="Z11" s="11">
        <v>107</v>
      </c>
      <c r="AA11" s="11">
        <v>53</v>
      </c>
      <c r="AB11" s="72">
        <f t="shared" si="6"/>
        <v>54</v>
      </c>
      <c r="AC11" s="74">
        <v>2004</v>
      </c>
      <c r="AD11" s="11">
        <v>613</v>
      </c>
      <c r="AE11" s="13">
        <f t="shared" si="7"/>
        <v>1391</v>
      </c>
      <c r="AF11" s="13">
        <v>1006</v>
      </c>
      <c r="AG11" s="11">
        <v>286</v>
      </c>
      <c r="AH11" s="13">
        <f t="shared" si="8"/>
        <v>720</v>
      </c>
      <c r="AI11" s="11">
        <v>998</v>
      </c>
      <c r="AJ11" s="11">
        <v>327</v>
      </c>
      <c r="AK11" s="72">
        <f t="shared" si="9"/>
        <v>671</v>
      </c>
      <c r="AL11" s="74">
        <v>2241</v>
      </c>
      <c r="AM11" s="13">
        <v>1123</v>
      </c>
      <c r="AN11" s="13">
        <f t="shared" si="10"/>
        <v>1118</v>
      </c>
      <c r="AO11" s="13">
        <v>1134</v>
      </c>
      <c r="AP11" s="11">
        <v>513</v>
      </c>
      <c r="AQ11" s="13">
        <f t="shared" si="11"/>
        <v>621</v>
      </c>
      <c r="AR11" s="13">
        <v>1107</v>
      </c>
      <c r="AS11" s="11">
        <v>610</v>
      </c>
      <c r="AT11" s="72">
        <f t="shared" si="12"/>
        <v>497</v>
      </c>
      <c r="AU11" s="74">
        <v>28363</v>
      </c>
      <c r="AV11" s="13">
        <v>11270</v>
      </c>
      <c r="AW11" s="13">
        <f t="shared" si="13"/>
        <v>17093</v>
      </c>
      <c r="AX11" s="13">
        <v>14527</v>
      </c>
      <c r="AY11" s="13">
        <v>5201</v>
      </c>
      <c r="AZ11" s="13">
        <f t="shared" si="14"/>
        <v>9326</v>
      </c>
      <c r="BA11" s="13">
        <v>13836</v>
      </c>
      <c r="BB11" s="13">
        <v>6069</v>
      </c>
      <c r="BC11" s="72">
        <f t="shared" si="15"/>
        <v>7767</v>
      </c>
      <c r="BD11" s="74">
        <v>85648</v>
      </c>
      <c r="BE11" s="13">
        <v>31931</v>
      </c>
      <c r="BF11" s="13">
        <f t="shared" si="16"/>
        <v>53717</v>
      </c>
      <c r="BG11" s="13">
        <v>41471</v>
      </c>
      <c r="BH11" s="13">
        <v>14737</v>
      </c>
      <c r="BI11" s="13">
        <f t="shared" si="17"/>
        <v>26734</v>
      </c>
      <c r="BJ11" s="13">
        <v>44177</v>
      </c>
      <c r="BK11" s="13">
        <v>17194</v>
      </c>
      <c r="BL11" s="72">
        <f t="shared" si="18"/>
        <v>26983</v>
      </c>
      <c r="BM11" s="74">
        <v>6489</v>
      </c>
      <c r="BN11" s="13">
        <v>2439</v>
      </c>
      <c r="BO11" s="13">
        <f t="shared" si="19"/>
        <v>4050</v>
      </c>
      <c r="BP11" s="13">
        <v>3248</v>
      </c>
      <c r="BQ11" s="13">
        <v>1127</v>
      </c>
      <c r="BR11" s="13">
        <f t="shared" si="20"/>
        <v>2121</v>
      </c>
      <c r="BS11" s="13">
        <v>3241</v>
      </c>
      <c r="BT11" s="13">
        <v>1312</v>
      </c>
      <c r="BU11" s="72">
        <f t="shared" si="21"/>
        <v>1929</v>
      </c>
      <c r="BV11" s="74">
        <v>2604</v>
      </c>
      <c r="BW11" s="13">
        <v>1197</v>
      </c>
      <c r="BX11" s="13">
        <f t="shared" si="22"/>
        <v>1407</v>
      </c>
      <c r="BY11" s="13">
        <v>1274</v>
      </c>
      <c r="BZ11" s="11">
        <v>555</v>
      </c>
      <c r="CA11" s="13">
        <f t="shared" si="23"/>
        <v>719</v>
      </c>
      <c r="CB11" s="13">
        <v>1330</v>
      </c>
      <c r="CC11" s="11">
        <v>642</v>
      </c>
      <c r="CD11" s="72">
        <f t="shared" si="24"/>
        <v>688</v>
      </c>
      <c r="CE11" s="74">
        <v>15905</v>
      </c>
      <c r="CF11" s="13">
        <v>8481</v>
      </c>
      <c r="CG11" s="13">
        <f t="shared" si="25"/>
        <v>7424</v>
      </c>
      <c r="CH11" s="13">
        <v>8129</v>
      </c>
      <c r="CI11" s="13">
        <v>3921</v>
      </c>
      <c r="CJ11" s="13">
        <f t="shared" si="26"/>
        <v>4208</v>
      </c>
      <c r="CK11" s="13">
        <v>7776</v>
      </c>
      <c r="CL11" s="13">
        <v>4560</v>
      </c>
      <c r="CM11" s="72">
        <f t="shared" si="27"/>
        <v>3216</v>
      </c>
      <c r="CN11" s="74">
        <v>25261</v>
      </c>
      <c r="CO11" s="13">
        <v>8988</v>
      </c>
      <c r="CP11" s="13">
        <f t="shared" si="28"/>
        <v>16273</v>
      </c>
      <c r="CQ11" s="13">
        <v>11855</v>
      </c>
      <c r="CR11" s="13">
        <v>4145</v>
      </c>
      <c r="CS11" s="13">
        <f t="shared" si="29"/>
        <v>7710</v>
      </c>
      <c r="CT11" s="13">
        <v>13406</v>
      </c>
      <c r="CU11" s="13">
        <v>4843</v>
      </c>
      <c r="CV11" s="72">
        <f t="shared" si="30"/>
        <v>8563</v>
      </c>
      <c r="CW11" s="73">
        <v>94</v>
      </c>
      <c r="CX11" s="11">
        <v>92</v>
      </c>
      <c r="CY11" s="13">
        <f t="shared" si="31"/>
        <v>2</v>
      </c>
      <c r="CZ11" s="11">
        <v>48</v>
      </c>
      <c r="DA11" s="11">
        <v>45</v>
      </c>
      <c r="DB11" s="13">
        <f t="shared" si="32"/>
        <v>3</v>
      </c>
      <c r="DC11" s="11">
        <v>46</v>
      </c>
      <c r="DD11" s="11">
        <v>47</v>
      </c>
      <c r="DE11" s="72">
        <f t="shared" si="33"/>
        <v>-1</v>
      </c>
      <c r="DF11" s="73">
        <v>184</v>
      </c>
      <c r="DG11" s="11">
        <v>34</v>
      </c>
      <c r="DH11" s="13">
        <f t="shared" si="34"/>
        <v>150</v>
      </c>
      <c r="DI11" s="11">
        <v>92</v>
      </c>
      <c r="DJ11" s="11">
        <v>19</v>
      </c>
      <c r="DK11" s="13">
        <f t="shared" si="35"/>
        <v>73</v>
      </c>
      <c r="DL11" s="11">
        <v>92</v>
      </c>
      <c r="DM11" s="11">
        <v>15</v>
      </c>
      <c r="DN11" s="72">
        <f t="shared" si="36"/>
        <v>77</v>
      </c>
      <c r="DO11" s="73" t="s">
        <v>250</v>
      </c>
      <c r="DP11" s="11" t="s">
        <v>250</v>
      </c>
      <c r="DQ11" s="11" t="s">
        <v>250</v>
      </c>
      <c r="DR11" s="11" t="s">
        <v>250</v>
      </c>
      <c r="DS11" s="11" t="s">
        <v>250</v>
      </c>
      <c r="DT11" s="11" t="s">
        <v>250</v>
      </c>
      <c r="DU11" s="11" t="s">
        <v>250</v>
      </c>
      <c r="DV11" s="11" t="s">
        <v>250</v>
      </c>
      <c r="DW11" s="75" t="s">
        <v>250</v>
      </c>
      <c r="DX11" s="11" t="s">
        <v>250</v>
      </c>
      <c r="DY11" s="11" t="s">
        <v>250</v>
      </c>
      <c r="DZ11" s="11" t="s">
        <v>250</v>
      </c>
      <c r="EA11" s="11" t="s">
        <v>250</v>
      </c>
      <c r="EB11" s="11" t="s">
        <v>250</v>
      </c>
      <c r="EC11" s="11" t="s">
        <v>250</v>
      </c>
      <c r="ED11" s="11" t="s">
        <v>250</v>
      </c>
      <c r="EE11" s="11" t="s">
        <v>250</v>
      </c>
      <c r="EF11" s="11" t="s">
        <v>250</v>
      </c>
      <c r="EG11" s="11"/>
      <c r="EH11" s="11"/>
      <c r="EI11" s="11"/>
      <c r="EJ11" s="11"/>
      <c r="EK11" s="11"/>
      <c r="EL11" s="11"/>
      <c r="EM11" s="11"/>
      <c r="EN11" s="11"/>
      <c r="EO11" s="11"/>
      <c r="EP11" s="11"/>
      <c r="EQ11" s="11"/>
      <c r="ER11" s="11"/>
      <c r="ES11" s="11"/>
      <c r="ET11" s="11"/>
      <c r="EU11" s="11"/>
      <c r="EV11" s="11"/>
      <c r="EW11" s="11"/>
      <c r="EX11" s="11"/>
      <c r="EY11" s="11"/>
      <c r="EZ11" s="11"/>
      <c r="FA11" s="11"/>
      <c r="FB11" s="11"/>
    </row>
    <row r="12" spans="1:158">
      <c r="A12" s="22">
        <v>1977</v>
      </c>
      <c r="B12" s="17">
        <v>130931</v>
      </c>
      <c r="C12" s="13">
        <v>57807</v>
      </c>
      <c r="D12" s="13">
        <f t="shared" si="37"/>
        <v>73124</v>
      </c>
      <c r="E12" s="13">
        <v>63834</v>
      </c>
      <c r="F12" s="13">
        <v>29514</v>
      </c>
      <c r="G12" s="13">
        <f t="shared" si="38"/>
        <v>34320</v>
      </c>
      <c r="H12" s="13">
        <v>67097</v>
      </c>
      <c r="I12" s="13">
        <v>28293</v>
      </c>
      <c r="J12" s="72">
        <f t="shared" si="0"/>
        <v>38804</v>
      </c>
      <c r="K12" s="73">
        <v>648</v>
      </c>
      <c r="L12" s="11">
        <v>381</v>
      </c>
      <c r="M12" s="13">
        <f t="shared" si="1"/>
        <v>267</v>
      </c>
      <c r="N12" s="11">
        <v>316</v>
      </c>
      <c r="O12" s="11">
        <v>193</v>
      </c>
      <c r="P12" s="13">
        <f t="shared" si="2"/>
        <v>123</v>
      </c>
      <c r="Q12" s="11">
        <v>332</v>
      </c>
      <c r="R12" s="11">
        <v>188</v>
      </c>
      <c r="S12" s="72">
        <f t="shared" si="3"/>
        <v>144</v>
      </c>
      <c r="T12" s="73">
        <v>200</v>
      </c>
      <c r="U12" s="11">
        <v>91</v>
      </c>
      <c r="V12" s="13">
        <f t="shared" si="4"/>
        <v>109</v>
      </c>
      <c r="W12" s="11">
        <v>100</v>
      </c>
      <c r="X12" s="11">
        <v>56</v>
      </c>
      <c r="Y12" s="13">
        <f t="shared" si="5"/>
        <v>44</v>
      </c>
      <c r="Z12" s="11">
        <v>100</v>
      </c>
      <c r="AA12" s="11">
        <v>35</v>
      </c>
      <c r="AB12" s="72">
        <f t="shared" si="6"/>
        <v>65</v>
      </c>
      <c r="AC12" s="74">
        <v>1854</v>
      </c>
      <c r="AD12" s="11">
        <v>529</v>
      </c>
      <c r="AE12" s="13">
        <f t="shared" si="7"/>
        <v>1325</v>
      </c>
      <c r="AF12" s="11">
        <v>954</v>
      </c>
      <c r="AG12" s="11">
        <v>267</v>
      </c>
      <c r="AH12" s="13">
        <f t="shared" si="8"/>
        <v>687</v>
      </c>
      <c r="AI12" s="11">
        <v>900</v>
      </c>
      <c r="AJ12" s="11">
        <v>262</v>
      </c>
      <c r="AK12" s="72">
        <f t="shared" si="9"/>
        <v>638</v>
      </c>
      <c r="AL12" s="74">
        <v>1425</v>
      </c>
      <c r="AM12" s="11">
        <v>971</v>
      </c>
      <c r="AN12" s="13">
        <f t="shared" si="10"/>
        <v>454</v>
      </c>
      <c r="AO12" s="11">
        <v>701</v>
      </c>
      <c r="AP12" s="11">
        <v>496</v>
      </c>
      <c r="AQ12" s="13">
        <f t="shared" si="11"/>
        <v>205</v>
      </c>
      <c r="AR12" s="11">
        <v>724</v>
      </c>
      <c r="AS12" s="11">
        <v>475</v>
      </c>
      <c r="AT12" s="72">
        <f t="shared" si="12"/>
        <v>249</v>
      </c>
      <c r="AU12" s="74">
        <v>25034</v>
      </c>
      <c r="AV12" s="13">
        <v>9717</v>
      </c>
      <c r="AW12" s="13">
        <f t="shared" si="13"/>
        <v>15317</v>
      </c>
      <c r="AX12" s="13">
        <v>12848</v>
      </c>
      <c r="AY12" s="13">
        <v>4964</v>
      </c>
      <c r="AZ12" s="13">
        <f t="shared" si="14"/>
        <v>7884</v>
      </c>
      <c r="BA12" s="13">
        <v>12186</v>
      </c>
      <c r="BB12" s="13">
        <v>4753</v>
      </c>
      <c r="BC12" s="72">
        <f t="shared" si="15"/>
        <v>7433</v>
      </c>
      <c r="BD12" s="74">
        <v>63267</v>
      </c>
      <c r="BE12" s="13">
        <v>27585</v>
      </c>
      <c r="BF12" s="13">
        <f t="shared" si="16"/>
        <v>35682</v>
      </c>
      <c r="BG12" s="13">
        <v>30263</v>
      </c>
      <c r="BH12" s="13">
        <v>14081</v>
      </c>
      <c r="BI12" s="13">
        <f t="shared" si="17"/>
        <v>16182</v>
      </c>
      <c r="BJ12" s="13">
        <v>33004</v>
      </c>
      <c r="BK12" s="13">
        <v>13504</v>
      </c>
      <c r="BL12" s="72">
        <f t="shared" si="18"/>
        <v>19500</v>
      </c>
      <c r="BM12" s="74">
        <v>5154</v>
      </c>
      <c r="BN12" s="13">
        <v>2096</v>
      </c>
      <c r="BO12" s="13">
        <f t="shared" si="19"/>
        <v>3058</v>
      </c>
      <c r="BP12" s="13">
        <v>2532</v>
      </c>
      <c r="BQ12" s="13">
        <v>1070</v>
      </c>
      <c r="BR12" s="13">
        <f t="shared" si="20"/>
        <v>1462</v>
      </c>
      <c r="BS12" s="13">
        <v>2622</v>
      </c>
      <c r="BT12" s="13">
        <v>1026</v>
      </c>
      <c r="BU12" s="72">
        <f t="shared" si="21"/>
        <v>1596</v>
      </c>
      <c r="BV12" s="74">
        <v>2380</v>
      </c>
      <c r="BW12" s="13">
        <v>1039</v>
      </c>
      <c r="BX12" s="13">
        <f t="shared" si="22"/>
        <v>1341</v>
      </c>
      <c r="BY12" s="13">
        <v>1199</v>
      </c>
      <c r="BZ12" s="11">
        <v>529</v>
      </c>
      <c r="CA12" s="13">
        <f t="shared" si="23"/>
        <v>670</v>
      </c>
      <c r="CB12" s="13">
        <v>1181</v>
      </c>
      <c r="CC12" s="11">
        <v>510</v>
      </c>
      <c r="CD12" s="72">
        <f t="shared" si="24"/>
        <v>671</v>
      </c>
      <c r="CE12" s="74">
        <v>13819</v>
      </c>
      <c r="CF12" s="13">
        <v>7512</v>
      </c>
      <c r="CG12" s="13">
        <f t="shared" si="25"/>
        <v>6307</v>
      </c>
      <c r="CH12" s="13">
        <v>7087</v>
      </c>
      <c r="CI12" s="13">
        <v>3834</v>
      </c>
      <c r="CJ12" s="13">
        <f t="shared" si="26"/>
        <v>3253</v>
      </c>
      <c r="CK12" s="13">
        <v>6732</v>
      </c>
      <c r="CL12" s="13">
        <v>3678</v>
      </c>
      <c r="CM12" s="72">
        <f t="shared" si="27"/>
        <v>3054</v>
      </c>
      <c r="CN12" s="74">
        <v>16961</v>
      </c>
      <c r="CO12" s="13">
        <v>7776</v>
      </c>
      <c r="CP12" s="13">
        <f t="shared" si="28"/>
        <v>9185</v>
      </c>
      <c r="CQ12" s="13">
        <v>7751</v>
      </c>
      <c r="CR12" s="13">
        <v>3969</v>
      </c>
      <c r="CS12" s="13">
        <f t="shared" si="29"/>
        <v>3782</v>
      </c>
      <c r="CT12" s="13">
        <v>9210</v>
      </c>
      <c r="CU12" s="13">
        <v>3807</v>
      </c>
      <c r="CV12" s="72">
        <f t="shared" si="30"/>
        <v>5403</v>
      </c>
      <c r="CW12" s="73">
        <v>46</v>
      </c>
      <c r="CX12" s="11">
        <v>80</v>
      </c>
      <c r="CY12" s="13">
        <f t="shared" si="31"/>
        <v>-34</v>
      </c>
      <c r="CZ12" s="11">
        <v>22</v>
      </c>
      <c r="DA12" s="11">
        <v>40</v>
      </c>
      <c r="DB12" s="13">
        <f t="shared" si="32"/>
        <v>-18</v>
      </c>
      <c r="DC12" s="11">
        <v>24</v>
      </c>
      <c r="DD12" s="11">
        <v>40</v>
      </c>
      <c r="DE12" s="72">
        <f t="shared" si="33"/>
        <v>-16</v>
      </c>
      <c r="DF12" s="73">
        <v>143</v>
      </c>
      <c r="DG12" s="11">
        <v>30</v>
      </c>
      <c r="DH12" s="13">
        <f t="shared" si="34"/>
        <v>113</v>
      </c>
      <c r="DI12" s="11">
        <v>61</v>
      </c>
      <c r="DJ12" s="11">
        <v>15</v>
      </c>
      <c r="DK12" s="13">
        <f t="shared" si="35"/>
        <v>46</v>
      </c>
      <c r="DL12" s="11">
        <v>82</v>
      </c>
      <c r="DM12" s="11">
        <v>15</v>
      </c>
      <c r="DN12" s="72">
        <f t="shared" si="36"/>
        <v>67</v>
      </c>
      <c r="DO12" s="73" t="s">
        <v>250</v>
      </c>
      <c r="DP12" s="11" t="s">
        <v>250</v>
      </c>
      <c r="DQ12" s="11" t="s">
        <v>250</v>
      </c>
      <c r="DR12" s="11" t="s">
        <v>250</v>
      </c>
      <c r="DS12" s="11" t="s">
        <v>250</v>
      </c>
      <c r="DT12" s="11" t="s">
        <v>250</v>
      </c>
      <c r="DU12" s="11" t="s">
        <v>250</v>
      </c>
      <c r="DV12" s="11" t="s">
        <v>250</v>
      </c>
      <c r="DW12" s="75" t="s">
        <v>250</v>
      </c>
      <c r="DX12" s="11" t="s">
        <v>250</v>
      </c>
      <c r="DY12" s="11" t="s">
        <v>250</v>
      </c>
      <c r="DZ12" s="11" t="s">
        <v>250</v>
      </c>
      <c r="EA12" s="11" t="s">
        <v>250</v>
      </c>
      <c r="EB12" s="11" t="s">
        <v>250</v>
      </c>
      <c r="EC12" s="11" t="s">
        <v>250</v>
      </c>
      <c r="ED12" s="11" t="s">
        <v>250</v>
      </c>
      <c r="EE12" s="11" t="s">
        <v>250</v>
      </c>
      <c r="EF12" s="11" t="s">
        <v>250</v>
      </c>
      <c r="EG12" s="11"/>
      <c r="EH12" s="11"/>
      <c r="EI12" s="11"/>
      <c r="EJ12" s="11"/>
      <c r="EK12" s="11"/>
      <c r="EL12" s="11"/>
      <c r="EM12" s="11"/>
      <c r="EN12" s="11"/>
      <c r="EO12" s="11"/>
      <c r="EP12" s="11"/>
      <c r="EQ12" s="11"/>
      <c r="ER12" s="11"/>
      <c r="ES12" s="11"/>
      <c r="ET12" s="11"/>
      <c r="EU12" s="11"/>
      <c r="EV12" s="11"/>
      <c r="EW12" s="11"/>
      <c r="EX12" s="11"/>
      <c r="EY12" s="11"/>
      <c r="EZ12" s="11"/>
      <c r="FA12" s="11"/>
      <c r="FB12" s="11"/>
    </row>
    <row r="13" spans="1:158">
      <c r="A13" s="22">
        <v>1978</v>
      </c>
      <c r="B13" s="17">
        <v>100967</v>
      </c>
      <c r="C13" s="13">
        <v>63321</v>
      </c>
      <c r="D13" s="13">
        <f t="shared" si="37"/>
        <v>37646</v>
      </c>
      <c r="E13" s="13">
        <v>47397</v>
      </c>
      <c r="F13" s="13">
        <v>32338</v>
      </c>
      <c r="G13" s="13">
        <f t="shared" si="38"/>
        <v>15059</v>
      </c>
      <c r="H13" s="13">
        <v>53570</v>
      </c>
      <c r="I13" s="13">
        <v>30983</v>
      </c>
      <c r="J13" s="72">
        <f t="shared" si="0"/>
        <v>22587</v>
      </c>
      <c r="K13" s="73">
        <v>466</v>
      </c>
      <c r="L13" s="11">
        <v>414</v>
      </c>
      <c r="M13" s="13">
        <f t="shared" si="1"/>
        <v>52</v>
      </c>
      <c r="N13" s="11">
        <v>251</v>
      </c>
      <c r="O13" s="11">
        <v>212</v>
      </c>
      <c r="P13" s="13">
        <f t="shared" si="2"/>
        <v>39</v>
      </c>
      <c r="Q13" s="11">
        <v>215</v>
      </c>
      <c r="R13" s="11">
        <v>202</v>
      </c>
      <c r="S13" s="72">
        <f t="shared" si="3"/>
        <v>13</v>
      </c>
      <c r="T13" s="73">
        <v>174</v>
      </c>
      <c r="U13" s="11">
        <v>100</v>
      </c>
      <c r="V13" s="13">
        <f t="shared" si="4"/>
        <v>74</v>
      </c>
      <c r="W13" s="11">
        <v>76</v>
      </c>
      <c r="X13" s="11">
        <v>52</v>
      </c>
      <c r="Y13" s="13">
        <f t="shared" si="5"/>
        <v>24</v>
      </c>
      <c r="Z13" s="11">
        <v>98</v>
      </c>
      <c r="AA13" s="11">
        <v>48</v>
      </c>
      <c r="AB13" s="72">
        <f t="shared" si="6"/>
        <v>50</v>
      </c>
      <c r="AC13" s="74">
        <v>1219</v>
      </c>
      <c r="AD13" s="11">
        <v>573</v>
      </c>
      <c r="AE13" s="13">
        <f t="shared" si="7"/>
        <v>646</v>
      </c>
      <c r="AF13" s="11">
        <v>601</v>
      </c>
      <c r="AG13" s="11">
        <v>292</v>
      </c>
      <c r="AH13" s="13">
        <f t="shared" si="8"/>
        <v>309</v>
      </c>
      <c r="AI13" s="11">
        <v>618</v>
      </c>
      <c r="AJ13" s="11">
        <v>281</v>
      </c>
      <c r="AK13" s="72">
        <f t="shared" si="9"/>
        <v>337</v>
      </c>
      <c r="AL13" s="73">
        <v>751</v>
      </c>
      <c r="AM13" s="13">
        <v>1059</v>
      </c>
      <c r="AN13" s="13">
        <f t="shared" si="10"/>
        <v>-308</v>
      </c>
      <c r="AO13" s="11">
        <v>358</v>
      </c>
      <c r="AP13" s="11">
        <v>540</v>
      </c>
      <c r="AQ13" s="13">
        <f t="shared" si="11"/>
        <v>-182</v>
      </c>
      <c r="AR13" s="11">
        <v>393</v>
      </c>
      <c r="AS13" s="11">
        <v>519</v>
      </c>
      <c r="AT13" s="72">
        <f t="shared" si="12"/>
        <v>-126</v>
      </c>
      <c r="AU13" s="74">
        <v>16169</v>
      </c>
      <c r="AV13" s="13">
        <v>10552</v>
      </c>
      <c r="AW13" s="13">
        <f t="shared" si="13"/>
        <v>5617</v>
      </c>
      <c r="AX13" s="13">
        <v>7968</v>
      </c>
      <c r="AY13" s="13">
        <v>5388</v>
      </c>
      <c r="AZ13" s="13">
        <f t="shared" si="14"/>
        <v>2580</v>
      </c>
      <c r="BA13" s="13">
        <v>8201</v>
      </c>
      <c r="BB13" s="13">
        <v>5164</v>
      </c>
      <c r="BC13" s="72">
        <f t="shared" si="15"/>
        <v>3037</v>
      </c>
      <c r="BD13" s="74">
        <v>49986</v>
      </c>
      <c r="BE13" s="13">
        <v>30126</v>
      </c>
      <c r="BF13" s="13">
        <f t="shared" si="16"/>
        <v>19860</v>
      </c>
      <c r="BG13" s="13">
        <v>23095</v>
      </c>
      <c r="BH13" s="13">
        <v>15381</v>
      </c>
      <c r="BI13" s="13">
        <f t="shared" si="17"/>
        <v>7714</v>
      </c>
      <c r="BJ13" s="13">
        <v>26891</v>
      </c>
      <c r="BK13" s="13">
        <v>14745</v>
      </c>
      <c r="BL13" s="72">
        <f t="shared" si="18"/>
        <v>12146</v>
      </c>
      <c r="BM13" s="74">
        <v>4426</v>
      </c>
      <c r="BN13" s="13">
        <v>2278</v>
      </c>
      <c r="BO13" s="13">
        <f t="shared" si="19"/>
        <v>2148</v>
      </c>
      <c r="BP13" s="13">
        <v>2144</v>
      </c>
      <c r="BQ13" s="13">
        <v>1163</v>
      </c>
      <c r="BR13" s="13">
        <f t="shared" si="20"/>
        <v>981</v>
      </c>
      <c r="BS13" s="13">
        <v>2282</v>
      </c>
      <c r="BT13" s="13">
        <v>1115</v>
      </c>
      <c r="BU13" s="72">
        <f t="shared" si="21"/>
        <v>1167</v>
      </c>
      <c r="BV13" s="74">
        <v>1906</v>
      </c>
      <c r="BW13" s="13">
        <v>1136</v>
      </c>
      <c r="BX13" s="13">
        <f t="shared" si="22"/>
        <v>770</v>
      </c>
      <c r="BY13" s="11">
        <v>965</v>
      </c>
      <c r="BZ13" s="11">
        <v>580</v>
      </c>
      <c r="CA13" s="13">
        <f t="shared" si="23"/>
        <v>385</v>
      </c>
      <c r="CB13" s="11">
        <v>941</v>
      </c>
      <c r="CC13" s="11">
        <v>556</v>
      </c>
      <c r="CD13" s="72">
        <f t="shared" si="24"/>
        <v>385</v>
      </c>
      <c r="CE13" s="74">
        <v>11634</v>
      </c>
      <c r="CF13" s="13">
        <v>8434</v>
      </c>
      <c r="CG13" s="13">
        <f t="shared" si="25"/>
        <v>3200</v>
      </c>
      <c r="CH13" s="13">
        <v>5583</v>
      </c>
      <c r="CI13" s="13">
        <v>4309</v>
      </c>
      <c r="CJ13" s="13">
        <f t="shared" si="26"/>
        <v>1274</v>
      </c>
      <c r="CK13" s="13">
        <v>6051</v>
      </c>
      <c r="CL13" s="13">
        <v>4125</v>
      </c>
      <c r="CM13" s="72">
        <f t="shared" si="27"/>
        <v>1926</v>
      </c>
      <c r="CN13" s="74">
        <v>14048</v>
      </c>
      <c r="CO13" s="13">
        <v>8529</v>
      </c>
      <c r="CP13" s="13">
        <f t="shared" si="28"/>
        <v>5519</v>
      </c>
      <c r="CQ13" s="13">
        <v>6279</v>
      </c>
      <c r="CR13" s="13">
        <v>4357</v>
      </c>
      <c r="CS13" s="13">
        <f t="shared" si="29"/>
        <v>1922</v>
      </c>
      <c r="CT13" s="13">
        <v>7769</v>
      </c>
      <c r="CU13" s="13">
        <v>4172</v>
      </c>
      <c r="CV13" s="72">
        <f t="shared" si="30"/>
        <v>3597</v>
      </c>
      <c r="CW13" s="73">
        <v>63</v>
      </c>
      <c r="CX13" s="11">
        <v>88</v>
      </c>
      <c r="CY13" s="13">
        <f t="shared" si="31"/>
        <v>-25</v>
      </c>
      <c r="CZ13" s="11">
        <v>24</v>
      </c>
      <c r="DA13" s="11">
        <v>45</v>
      </c>
      <c r="DB13" s="13">
        <f t="shared" si="32"/>
        <v>-21</v>
      </c>
      <c r="DC13" s="11">
        <v>39</v>
      </c>
      <c r="DD13" s="11">
        <v>43</v>
      </c>
      <c r="DE13" s="72">
        <f t="shared" si="33"/>
        <v>-4</v>
      </c>
      <c r="DF13" s="73">
        <v>125</v>
      </c>
      <c r="DG13" s="11">
        <v>32</v>
      </c>
      <c r="DH13" s="13">
        <f t="shared" si="34"/>
        <v>93</v>
      </c>
      <c r="DI13" s="11">
        <v>53</v>
      </c>
      <c r="DJ13" s="11">
        <v>19</v>
      </c>
      <c r="DK13" s="13">
        <f t="shared" si="35"/>
        <v>34</v>
      </c>
      <c r="DL13" s="11">
        <v>72</v>
      </c>
      <c r="DM13" s="11">
        <v>13</v>
      </c>
      <c r="DN13" s="72">
        <f t="shared" si="36"/>
        <v>59</v>
      </c>
      <c r="DO13" s="73" t="s">
        <v>250</v>
      </c>
      <c r="DP13" s="11" t="s">
        <v>250</v>
      </c>
      <c r="DQ13" s="11" t="s">
        <v>250</v>
      </c>
      <c r="DR13" s="11" t="s">
        <v>250</v>
      </c>
      <c r="DS13" s="11" t="s">
        <v>250</v>
      </c>
      <c r="DT13" s="11" t="s">
        <v>250</v>
      </c>
      <c r="DU13" s="11" t="s">
        <v>250</v>
      </c>
      <c r="DV13" s="11" t="s">
        <v>250</v>
      </c>
      <c r="DW13" s="75" t="s">
        <v>250</v>
      </c>
      <c r="DX13" s="11" t="s">
        <v>250</v>
      </c>
      <c r="DY13" s="11" t="s">
        <v>250</v>
      </c>
      <c r="DZ13" s="11" t="s">
        <v>250</v>
      </c>
      <c r="EA13" s="11" t="s">
        <v>250</v>
      </c>
      <c r="EB13" s="11" t="s">
        <v>250</v>
      </c>
      <c r="EC13" s="11" t="s">
        <v>250</v>
      </c>
      <c r="ED13" s="11" t="s">
        <v>250</v>
      </c>
      <c r="EE13" s="11" t="s">
        <v>250</v>
      </c>
      <c r="EF13" s="11" t="s">
        <v>250</v>
      </c>
      <c r="EG13" s="11"/>
      <c r="EH13" s="11"/>
      <c r="EI13" s="11"/>
      <c r="EJ13" s="11"/>
      <c r="EK13" s="11"/>
      <c r="EL13" s="11"/>
      <c r="EM13" s="11"/>
      <c r="EN13" s="11"/>
      <c r="EO13" s="11"/>
      <c r="EP13" s="11"/>
      <c r="EQ13" s="11"/>
      <c r="ER13" s="11"/>
      <c r="ES13" s="11"/>
      <c r="ET13" s="11"/>
      <c r="EU13" s="11"/>
      <c r="EV13" s="11"/>
      <c r="EW13" s="11"/>
      <c r="EX13" s="11"/>
      <c r="EY13" s="11"/>
      <c r="EZ13" s="11"/>
      <c r="FA13" s="11"/>
      <c r="FB13" s="11"/>
    </row>
    <row r="14" spans="1:158">
      <c r="A14" s="22">
        <v>1979</v>
      </c>
      <c r="B14" s="17">
        <v>84518</v>
      </c>
      <c r="C14" s="13">
        <v>62358</v>
      </c>
      <c r="D14" s="13">
        <f t="shared" si="37"/>
        <v>22160</v>
      </c>
      <c r="E14" s="13">
        <v>39798</v>
      </c>
      <c r="F14" s="13">
        <v>31841</v>
      </c>
      <c r="G14" s="13">
        <f t="shared" si="38"/>
        <v>7957</v>
      </c>
      <c r="H14" s="13">
        <v>44720</v>
      </c>
      <c r="I14" s="13">
        <v>30517</v>
      </c>
      <c r="J14" s="72">
        <f t="shared" si="0"/>
        <v>14203</v>
      </c>
      <c r="K14" s="73">
        <v>377</v>
      </c>
      <c r="L14" s="11">
        <v>403</v>
      </c>
      <c r="M14" s="13">
        <f t="shared" si="1"/>
        <v>-26</v>
      </c>
      <c r="N14" s="11">
        <v>198</v>
      </c>
      <c r="O14" s="11">
        <v>203</v>
      </c>
      <c r="P14" s="13">
        <f t="shared" si="2"/>
        <v>-5</v>
      </c>
      <c r="Q14" s="11">
        <v>179</v>
      </c>
      <c r="R14" s="11">
        <v>200</v>
      </c>
      <c r="S14" s="72">
        <f t="shared" si="3"/>
        <v>-21</v>
      </c>
      <c r="T14" s="73">
        <v>168</v>
      </c>
      <c r="U14" s="11">
        <v>98</v>
      </c>
      <c r="V14" s="13">
        <f t="shared" si="4"/>
        <v>70</v>
      </c>
      <c r="W14" s="11">
        <v>79</v>
      </c>
      <c r="X14" s="11">
        <v>59</v>
      </c>
      <c r="Y14" s="13">
        <f t="shared" si="5"/>
        <v>20</v>
      </c>
      <c r="Z14" s="11">
        <v>89</v>
      </c>
      <c r="AA14" s="11">
        <v>39</v>
      </c>
      <c r="AB14" s="72">
        <f t="shared" si="6"/>
        <v>50</v>
      </c>
      <c r="AC14" s="73">
        <v>967</v>
      </c>
      <c r="AD14" s="11">
        <v>561</v>
      </c>
      <c r="AE14" s="13">
        <f t="shared" si="7"/>
        <v>406</v>
      </c>
      <c r="AF14" s="11">
        <v>451</v>
      </c>
      <c r="AG14" s="11">
        <v>283</v>
      </c>
      <c r="AH14" s="13">
        <f t="shared" si="8"/>
        <v>168</v>
      </c>
      <c r="AI14" s="11">
        <v>516</v>
      </c>
      <c r="AJ14" s="11">
        <v>278</v>
      </c>
      <c r="AK14" s="72">
        <f t="shared" si="9"/>
        <v>238</v>
      </c>
      <c r="AL14" s="73">
        <v>689</v>
      </c>
      <c r="AM14" s="13">
        <v>1036</v>
      </c>
      <c r="AN14" s="13">
        <f t="shared" si="10"/>
        <v>-347</v>
      </c>
      <c r="AO14" s="11">
        <v>336</v>
      </c>
      <c r="AP14" s="11">
        <v>527</v>
      </c>
      <c r="AQ14" s="13">
        <f t="shared" si="11"/>
        <v>-191</v>
      </c>
      <c r="AR14" s="11">
        <v>353</v>
      </c>
      <c r="AS14" s="11">
        <v>509</v>
      </c>
      <c r="AT14" s="72">
        <f t="shared" si="12"/>
        <v>-156</v>
      </c>
      <c r="AU14" s="74">
        <v>14833</v>
      </c>
      <c r="AV14" s="13">
        <v>10306</v>
      </c>
      <c r="AW14" s="13">
        <f t="shared" si="13"/>
        <v>4527</v>
      </c>
      <c r="AX14" s="13">
        <v>7413</v>
      </c>
      <c r="AY14" s="13">
        <v>5262</v>
      </c>
      <c r="AZ14" s="13">
        <f t="shared" si="14"/>
        <v>2151</v>
      </c>
      <c r="BA14" s="13">
        <v>7420</v>
      </c>
      <c r="BB14" s="13">
        <v>5044</v>
      </c>
      <c r="BC14" s="72">
        <f t="shared" si="15"/>
        <v>2376</v>
      </c>
      <c r="BD14" s="74">
        <v>40768</v>
      </c>
      <c r="BE14" s="13">
        <v>29564</v>
      </c>
      <c r="BF14" s="13">
        <f t="shared" si="16"/>
        <v>11204</v>
      </c>
      <c r="BG14" s="13">
        <v>18816</v>
      </c>
      <c r="BH14" s="13">
        <v>15097</v>
      </c>
      <c r="BI14" s="13">
        <f t="shared" si="17"/>
        <v>3719</v>
      </c>
      <c r="BJ14" s="13">
        <v>21952</v>
      </c>
      <c r="BK14" s="13">
        <v>14467</v>
      </c>
      <c r="BL14" s="72">
        <f t="shared" si="18"/>
        <v>7485</v>
      </c>
      <c r="BM14" s="74">
        <v>3410</v>
      </c>
      <c r="BN14" s="13">
        <v>2218</v>
      </c>
      <c r="BO14" s="13">
        <f t="shared" si="19"/>
        <v>1192</v>
      </c>
      <c r="BP14" s="13">
        <v>1696</v>
      </c>
      <c r="BQ14" s="13">
        <v>1131</v>
      </c>
      <c r="BR14" s="13">
        <f t="shared" si="20"/>
        <v>565</v>
      </c>
      <c r="BS14" s="13">
        <v>1714</v>
      </c>
      <c r="BT14" s="13">
        <v>1087</v>
      </c>
      <c r="BU14" s="72">
        <f t="shared" si="21"/>
        <v>627</v>
      </c>
      <c r="BV14" s="74">
        <v>1673</v>
      </c>
      <c r="BW14" s="13">
        <v>1113</v>
      </c>
      <c r="BX14" s="13">
        <f t="shared" si="22"/>
        <v>560</v>
      </c>
      <c r="BY14" s="11">
        <v>835</v>
      </c>
      <c r="BZ14" s="11">
        <v>567</v>
      </c>
      <c r="CA14" s="13">
        <f t="shared" si="23"/>
        <v>268</v>
      </c>
      <c r="CB14" s="11">
        <v>838</v>
      </c>
      <c r="CC14" s="11">
        <v>546</v>
      </c>
      <c r="CD14" s="72">
        <f t="shared" si="24"/>
        <v>292</v>
      </c>
      <c r="CE14" s="74">
        <v>8942</v>
      </c>
      <c r="CF14" s="13">
        <v>8495</v>
      </c>
      <c r="CG14" s="13">
        <f t="shared" si="25"/>
        <v>447</v>
      </c>
      <c r="CH14" s="13">
        <v>4282</v>
      </c>
      <c r="CI14" s="13">
        <v>4336</v>
      </c>
      <c r="CJ14" s="13">
        <f t="shared" si="26"/>
        <v>-54</v>
      </c>
      <c r="CK14" s="13">
        <v>4660</v>
      </c>
      <c r="CL14" s="13">
        <v>4159</v>
      </c>
      <c r="CM14" s="72">
        <f t="shared" si="27"/>
        <v>501</v>
      </c>
      <c r="CN14" s="74">
        <v>12537</v>
      </c>
      <c r="CO14" s="13">
        <v>8445</v>
      </c>
      <c r="CP14" s="13">
        <f t="shared" si="28"/>
        <v>4092</v>
      </c>
      <c r="CQ14" s="13">
        <v>5624</v>
      </c>
      <c r="CR14" s="13">
        <v>4311</v>
      </c>
      <c r="CS14" s="13">
        <f t="shared" si="29"/>
        <v>1313</v>
      </c>
      <c r="CT14" s="13">
        <v>6913</v>
      </c>
      <c r="CU14" s="13">
        <v>4134</v>
      </c>
      <c r="CV14" s="72">
        <f t="shared" si="30"/>
        <v>2779</v>
      </c>
      <c r="CW14" s="73">
        <v>51</v>
      </c>
      <c r="CX14" s="11">
        <v>87</v>
      </c>
      <c r="CY14" s="13">
        <f t="shared" si="31"/>
        <v>-36</v>
      </c>
      <c r="CZ14" s="11">
        <v>23</v>
      </c>
      <c r="DA14" s="11">
        <v>45</v>
      </c>
      <c r="DB14" s="13">
        <f t="shared" si="32"/>
        <v>-22</v>
      </c>
      <c r="DC14" s="11">
        <v>28</v>
      </c>
      <c r="DD14" s="11">
        <v>42</v>
      </c>
      <c r="DE14" s="72">
        <f t="shared" si="33"/>
        <v>-14</v>
      </c>
      <c r="DF14" s="73">
        <v>103</v>
      </c>
      <c r="DG14" s="11">
        <v>32</v>
      </c>
      <c r="DH14" s="13">
        <f t="shared" si="34"/>
        <v>71</v>
      </c>
      <c r="DI14" s="11">
        <v>45</v>
      </c>
      <c r="DJ14" s="11">
        <v>20</v>
      </c>
      <c r="DK14" s="13">
        <f t="shared" si="35"/>
        <v>25</v>
      </c>
      <c r="DL14" s="11">
        <v>58</v>
      </c>
      <c r="DM14" s="11">
        <v>12</v>
      </c>
      <c r="DN14" s="72">
        <f t="shared" si="36"/>
        <v>46</v>
      </c>
      <c r="DO14" s="73" t="s">
        <v>250</v>
      </c>
      <c r="DP14" s="11" t="s">
        <v>250</v>
      </c>
      <c r="DQ14" s="11" t="s">
        <v>250</v>
      </c>
      <c r="DR14" s="11" t="s">
        <v>250</v>
      </c>
      <c r="DS14" s="11" t="s">
        <v>250</v>
      </c>
      <c r="DT14" s="11" t="s">
        <v>250</v>
      </c>
      <c r="DU14" s="11" t="s">
        <v>250</v>
      </c>
      <c r="DV14" s="11" t="s">
        <v>250</v>
      </c>
      <c r="DW14" s="75" t="s">
        <v>250</v>
      </c>
      <c r="DX14" s="11" t="s">
        <v>250</v>
      </c>
      <c r="DY14" s="11" t="s">
        <v>250</v>
      </c>
      <c r="DZ14" s="11" t="s">
        <v>250</v>
      </c>
      <c r="EA14" s="11" t="s">
        <v>250</v>
      </c>
      <c r="EB14" s="11" t="s">
        <v>250</v>
      </c>
      <c r="EC14" s="11" t="s">
        <v>250</v>
      </c>
      <c r="ED14" s="11" t="s">
        <v>250</v>
      </c>
      <c r="EE14" s="11" t="s">
        <v>250</v>
      </c>
      <c r="EF14" s="11" t="s">
        <v>250</v>
      </c>
      <c r="EG14" s="11"/>
      <c r="EH14" s="11"/>
      <c r="EI14" s="11"/>
      <c r="EJ14" s="11"/>
      <c r="EK14" s="11"/>
      <c r="EL14" s="11"/>
      <c r="EM14" s="11"/>
      <c r="EN14" s="11"/>
      <c r="EO14" s="11"/>
      <c r="EP14" s="11"/>
      <c r="EQ14" s="11"/>
      <c r="ER14" s="11"/>
      <c r="ES14" s="11"/>
      <c r="ET14" s="11"/>
      <c r="EU14" s="11"/>
      <c r="EV14" s="11"/>
      <c r="EW14" s="11"/>
      <c r="EX14" s="11"/>
      <c r="EY14" s="11"/>
      <c r="EZ14" s="11"/>
      <c r="FA14" s="11"/>
      <c r="FB14" s="11"/>
    </row>
    <row r="15" spans="1:158">
      <c r="A15" s="22">
        <v>1980</v>
      </c>
      <c r="B15" s="17">
        <v>143825</v>
      </c>
      <c r="C15" s="13">
        <v>49879</v>
      </c>
      <c r="D15" s="13">
        <f t="shared" si="37"/>
        <v>93946</v>
      </c>
      <c r="E15" s="13">
        <v>71797</v>
      </c>
      <c r="F15" s="13">
        <v>25449</v>
      </c>
      <c r="G15" s="13">
        <f t="shared" si="38"/>
        <v>46348</v>
      </c>
      <c r="H15" s="13">
        <v>72028</v>
      </c>
      <c r="I15" s="13">
        <v>24430</v>
      </c>
      <c r="J15" s="72">
        <f t="shared" si="0"/>
        <v>47598</v>
      </c>
      <c r="K15" s="73">
        <v>681</v>
      </c>
      <c r="L15" s="11">
        <v>318</v>
      </c>
      <c r="M15" s="13">
        <f t="shared" si="1"/>
        <v>363</v>
      </c>
      <c r="N15" s="11">
        <v>372</v>
      </c>
      <c r="O15" s="11">
        <v>160</v>
      </c>
      <c r="P15" s="13">
        <f t="shared" si="2"/>
        <v>212</v>
      </c>
      <c r="Q15" s="11">
        <v>309</v>
      </c>
      <c r="R15" s="11">
        <v>158</v>
      </c>
      <c r="S15" s="72">
        <f t="shared" si="3"/>
        <v>151</v>
      </c>
      <c r="T15" s="73">
        <v>300</v>
      </c>
      <c r="U15" s="11">
        <v>78</v>
      </c>
      <c r="V15" s="13">
        <f t="shared" si="4"/>
        <v>222</v>
      </c>
      <c r="W15" s="11">
        <v>152</v>
      </c>
      <c r="X15" s="11">
        <v>37</v>
      </c>
      <c r="Y15" s="13">
        <f t="shared" si="5"/>
        <v>115</v>
      </c>
      <c r="Z15" s="11">
        <v>148</v>
      </c>
      <c r="AA15" s="11">
        <v>41</v>
      </c>
      <c r="AB15" s="72">
        <f t="shared" si="6"/>
        <v>107</v>
      </c>
      <c r="AC15" s="74">
        <v>1885</v>
      </c>
      <c r="AD15" s="11">
        <v>444</v>
      </c>
      <c r="AE15" s="13">
        <f t="shared" si="7"/>
        <v>1441</v>
      </c>
      <c r="AF15" s="13">
        <v>1004</v>
      </c>
      <c r="AG15" s="11">
        <v>224</v>
      </c>
      <c r="AH15" s="13">
        <f t="shared" si="8"/>
        <v>780</v>
      </c>
      <c r="AI15" s="11">
        <v>881</v>
      </c>
      <c r="AJ15" s="11">
        <v>220</v>
      </c>
      <c r="AK15" s="72">
        <f t="shared" si="9"/>
        <v>661</v>
      </c>
      <c r="AL15" s="74">
        <v>1530</v>
      </c>
      <c r="AM15" s="11">
        <v>823</v>
      </c>
      <c r="AN15" s="13">
        <f t="shared" si="10"/>
        <v>707</v>
      </c>
      <c r="AO15" s="11">
        <v>748</v>
      </c>
      <c r="AP15" s="11">
        <v>416</v>
      </c>
      <c r="AQ15" s="13">
        <f t="shared" si="11"/>
        <v>332</v>
      </c>
      <c r="AR15" s="11">
        <v>782</v>
      </c>
      <c r="AS15" s="11">
        <v>407</v>
      </c>
      <c r="AT15" s="72">
        <f t="shared" si="12"/>
        <v>375</v>
      </c>
      <c r="AU15" s="74">
        <v>24385</v>
      </c>
      <c r="AV15" s="13">
        <v>8192</v>
      </c>
      <c r="AW15" s="13">
        <f t="shared" si="13"/>
        <v>16193</v>
      </c>
      <c r="AX15" s="13">
        <v>12437</v>
      </c>
      <c r="AY15" s="13">
        <v>4179</v>
      </c>
      <c r="AZ15" s="13">
        <f t="shared" si="14"/>
        <v>8258</v>
      </c>
      <c r="BA15" s="13">
        <v>11948</v>
      </c>
      <c r="BB15" s="13">
        <v>4013</v>
      </c>
      <c r="BC15" s="72">
        <f t="shared" si="15"/>
        <v>7935</v>
      </c>
      <c r="BD15" s="74">
        <v>64536</v>
      </c>
      <c r="BE15" s="13">
        <v>23517</v>
      </c>
      <c r="BF15" s="13">
        <f t="shared" si="16"/>
        <v>41019</v>
      </c>
      <c r="BG15" s="13">
        <v>31850</v>
      </c>
      <c r="BH15" s="13">
        <v>12009</v>
      </c>
      <c r="BI15" s="13">
        <f t="shared" si="17"/>
        <v>19841</v>
      </c>
      <c r="BJ15" s="13">
        <v>32686</v>
      </c>
      <c r="BK15" s="13">
        <v>11508</v>
      </c>
      <c r="BL15" s="72">
        <f t="shared" si="18"/>
        <v>21178</v>
      </c>
      <c r="BM15" s="74">
        <v>7207</v>
      </c>
      <c r="BN15" s="13">
        <v>1745</v>
      </c>
      <c r="BO15" s="13">
        <f t="shared" si="19"/>
        <v>5462</v>
      </c>
      <c r="BP15" s="13">
        <v>3593</v>
      </c>
      <c r="BQ15" s="11">
        <v>889</v>
      </c>
      <c r="BR15" s="13">
        <f t="shared" si="20"/>
        <v>2704</v>
      </c>
      <c r="BS15" s="13">
        <v>3614</v>
      </c>
      <c r="BT15" s="11">
        <v>856</v>
      </c>
      <c r="BU15" s="72">
        <f t="shared" si="21"/>
        <v>2758</v>
      </c>
      <c r="BV15" s="74">
        <v>3722</v>
      </c>
      <c r="BW15" s="11">
        <v>886</v>
      </c>
      <c r="BX15" s="13">
        <f t="shared" si="22"/>
        <v>2836</v>
      </c>
      <c r="BY15" s="13">
        <v>2006</v>
      </c>
      <c r="BZ15" s="11">
        <v>452</v>
      </c>
      <c r="CA15" s="13">
        <f t="shared" si="23"/>
        <v>1554</v>
      </c>
      <c r="CB15" s="13">
        <v>1716</v>
      </c>
      <c r="CC15" s="11">
        <v>434</v>
      </c>
      <c r="CD15" s="72">
        <f t="shared" si="24"/>
        <v>1282</v>
      </c>
      <c r="CE15" s="74">
        <v>17195</v>
      </c>
      <c r="CF15" s="13">
        <v>6963</v>
      </c>
      <c r="CG15" s="13">
        <f t="shared" si="25"/>
        <v>10232</v>
      </c>
      <c r="CH15" s="13">
        <v>8754</v>
      </c>
      <c r="CI15" s="13">
        <v>3552</v>
      </c>
      <c r="CJ15" s="13">
        <f t="shared" si="26"/>
        <v>5202</v>
      </c>
      <c r="CK15" s="13">
        <v>8441</v>
      </c>
      <c r="CL15" s="13">
        <v>3411</v>
      </c>
      <c r="CM15" s="72">
        <f t="shared" si="27"/>
        <v>5030</v>
      </c>
      <c r="CN15" s="74">
        <v>22144</v>
      </c>
      <c r="CO15" s="13">
        <v>6818</v>
      </c>
      <c r="CP15" s="13">
        <f t="shared" si="28"/>
        <v>15326</v>
      </c>
      <c r="CQ15" s="13">
        <v>10744</v>
      </c>
      <c r="CR15" s="13">
        <v>3483</v>
      </c>
      <c r="CS15" s="13">
        <f t="shared" si="29"/>
        <v>7261</v>
      </c>
      <c r="CT15" s="13">
        <v>11400</v>
      </c>
      <c r="CU15" s="13">
        <v>3335</v>
      </c>
      <c r="CV15" s="72">
        <f t="shared" si="30"/>
        <v>8065</v>
      </c>
      <c r="CW15" s="73">
        <v>93</v>
      </c>
      <c r="CX15" s="11">
        <v>69</v>
      </c>
      <c r="CY15" s="13">
        <f t="shared" si="31"/>
        <v>24</v>
      </c>
      <c r="CZ15" s="11">
        <v>53</v>
      </c>
      <c r="DA15" s="11">
        <v>34</v>
      </c>
      <c r="DB15" s="13">
        <f t="shared" si="32"/>
        <v>19</v>
      </c>
      <c r="DC15" s="11">
        <v>40</v>
      </c>
      <c r="DD15" s="11">
        <v>35</v>
      </c>
      <c r="DE15" s="72">
        <f t="shared" si="33"/>
        <v>5</v>
      </c>
      <c r="DF15" s="73">
        <v>147</v>
      </c>
      <c r="DG15" s="11">
        <v>26</v>
      </c>
      <c r="DH15" s="13">
        <f t="shared" si="34"/>
        <v>121</v>
      </c>
      <c r="DI15" s="11">
        <v>84</v>
      </c>
      <c r="DJ15" s="11">
        <v>14</v>
      </c>
      <c r="DK15" s="13">
        <f t="shared" si="35"/>
        <v>70</v>
      </c>
      <c r="DL15" s="11">
        <v>63</v>
      </c>
      <c r="DM15" s="11">
        <v>12</v>
      </c>
      <c r="DN15" s="72">
        <f t="shared" si="36"/>
        <v>51</v>
      </c>
      <c r="DO15" s="73" t="s">
        <v>250</v>
      </c>
      <c r="DP15" s="11" t="s">
        <v>250</v>
      </c>
      <c r="DQ15" s="11" t="s">
        <v>250</v>
      </c>
      <c r="DR15" s="11" t="s">
        <v>250</v>
      </c>
      <c r="DS15" s="11" t="s">
        <v>250</v>
      </c>
      <c r="DT15" s="11" t="s">
        <v>250</v>
      </c>
      <c r="DU15" s="11" t="s">
        <v>250</v>
      </c>
      <c r="DV15" s="11" t="s">
        <v>250</v>
      </c>
      <c r="DW15" s="75" t="s">
        <v>250</v>
      </c>
      <c r="DX15" s="11" t="s">
        <v>250</v>
      </c>
      <c r="DY15" s="11" t="s">
        <v>250</v>
      </c>
      <c r="DZ15" s="11" t="s">
        <v>250</v>
      </c>
      <c r="EA15" s="11" t="s">
        <v>250</v>
      </c>
      <c r="EB15" s="11" t="s">
        <v>250</v>
      </c>
      <c r="EC15" s="11" t="s">
        <v>250</v>
      </c>
      <c r="ED15" s="11" t="s">
        <v>250</v>
      </c>
      <c r="EE15" s="11" t="s">
        <v>250</v>
      </c>
      <c r="EF15" s="11" t="s">
        <v>250</v>
      </c>
      <c r="EG15" s="11"/>
      <c r="EH15" s="11"/>
      <c r="EI15" s="11"/>
      <c r="EJ15" s="11"/>
      <c r="EK15" s="11"/>
      <c r="EL15" s="11"/>
      <c r="EM15" s="11"/>
      <c r="EN15" s="11"/>
      <c r="EO15" s="11"/>
      <c r="EP15" s="11"/>
      <c r="EQ15" s="11"/>
      <c r="ER15" s="11"/>
      <c r="ES15" s="11"/>
      <c r="ET15" s="11"/>
      <c r="EU15" s="11"/>
      <c r="EV15" s="11"/>
      <c r="EW15" s="11"/>
      <c r="EX15" s="11"/>
      <c r="EY15" s="11"/>
      <c r="EZ15" s="11"/>
      <c r="FA15" s="11"/>
      <c r="FB15" s="11"/>
    </row>
    <row r="16" spans="1:158">
      <c r="A16" s="22">
        <v>1981</v>
      </c>
      <c r="B16" s="17">
        <v>127238</v>
      </c>
      <c r="C16" s="13">
        <v>44863</v>
      </c>
      <c r="D16" s="13">
        <f t="shared" si="37"/>
        <v>82375</v>
      </c>
      <c r="E16" s="13">
        <v>63240</v>
      </c>
      <c r="F16" s="13">
        <v>22909</v>
      </c>
      <c r="G16" s="13">
        <f t="shared" si="38"/>
        <v>40331</v>
      </c>
      <c r="H16" s="13">
        <v>63998</v>
      </c>
      <c r="I16" s="13">
        <v>21954</v>
      </c>
      <c r="J16" s="72">
        <f t="shared" si="0"/>
        <v>42044</v>
      </c>
      <c r="K16" s="73">
        <v>483</v>
      </c>
      <c r="L16" s="11">
        <v>296</v>
      </c>
      <c r="M16" s="13">
        <f t="shared" si="1"/>
        <v>187</v>
      </c>
      <c r="N16" s="11">
        <v>239</v>
      </c>
      <c r="O16" s="11">
        <v>151</v>
      </c>
      <c r="P16" s="13">
        <f t="shared" si="2"/>
        <v>88</v>
      </c>
      <c r="Q16" s="11">
        <v>244</v>
      </c>
      <c r="R16" s="11">
        <v>145</v>
      </c>
      <c r="S16" s="72">
        <f t="shared" si="3"/>
        <v>99</v>
      </c>
      <c r="T16" s="73">
        <v>146</v>
      </c>
      <c r="U16" s="11">
        <v>67</v>
      </c>
      <c r="V16" s="13">
        <f t="shared" si="4"/>
        <v>79</v>
      </c>
      <c r="W16" s="11">
        <v>75</v>
      </c>
      <c r="X16" s="11">
        <v>34</v>
      </c>
      <c r="Y16" s="13">
        <f t="shared" si="5"/>
        <v>41</v>
      </c>
      <c r="Z16" s="11">
        <v>71</v>
      </c>
      <c r="AA16" s="11">
        <v>33</v>
      </c>
      <c r="AB16" s="72">
        <f t="shared" si="6"/>
        <v>38</v>
      </c>
      <c r="AC16" s="74">
        <v>1271</v>
      </c>
      <c r="AD16" s="11">
        <v>402</v>
      </c>
      <c r="AE16" s="13">
        <f t="shared" si="7"/>
        <v>869</v>
      </c>
      <c r="AF16" s="11">
        <v>615</v>
      </c>
      <c r="AG16" s="11">
        <v>205</v>
      </c>
      <c r="AH16" s="13">
        <f t="shared" si="8"/>
        <v>410</v>
      </c>
      <c r="AI16" s="11">
        <v>656</v>
      </c>
      <c r="AJ16" s="11">
        <v>197</v>
      </c>
      <c r="AK16" s="72">
        <f t="shared" si="9"/>
        <v>459</v>
      </c>
      <c r="AL16" s="73">
        <v>963</v>
      </c>
      <c r="AM16" s="11">
        <v>754</v>
      </c>
      <c r="AN16" s="13">
        <f t="shared" si="10"/>
        <v>209</v>
      </c>
      <c r="AO16" s="11">
        <v>463</v>
      </c>
      <c r="AP16" s="11">
        <v>384</v>
      </c>
      <c r="AQ16" s="13">
        <f t="shared" si="11"/>
        <v>79</v>
      </c>
      <c r="AR16" s="11">
        <v>500</v>
      </c>
      <c r="AS16" s="11">
        <v>370</v>
      </c>
      <c r="AT16" s="72">
        <f t="shared" si="12"/>
        <v>130</v>
      </c>
      <c r="AU16" s="74">
        <v>18787</v>
      </c>
      <c r="AV16" s="13">
        <v>7343</v>
      </c>
      <c r="AW16" s="13">
        <f t="shared" si="13"/>
        <v>11444</v>
      </c>
      <c r="AX16" s="13">
        <v>9497</v>
      </c>
      <c r="AY16" s="13">
        <v>3754</v>
      </c>
      <c r="AZ16" s="13">
        <f t="shared" si="14"/>
        <v>5743</v>
      </c>
      <c r="BA16" s="13">
        <v>9290</v>
      </c>
      <c r="BB16" s="13">
        <v>3589</v>
      </c>
      <c r="BC16" s="72">
        <f t="shared" si="15"/>
        <v>5701</v>
      </c>
      <c r="BD16" s="74">
        <v>54648</v>
      </c>
      <c r="BE16" s="13">
        <v>20880</v>
      </c>
      <c r="BF16" s="13">
        <f t="shared" si="16"/>
        <v>33768</v>
      </c>
      <c r="BG16" s="13">
        <v>26792</v>
      </c>
      <c r="BH16" s="13">
        <v>10659</v>
      </c>
      <c r="BI16" s="13">
        <f t="shared" si="17"/>
        <v>16133</v>
      </c>
      <c r="BJ16" s="13">
        <v>27856</v>
      </c>
      <c r="BK16" s="13">
        <v>10221</v>
      </c>
      <c r="BL16" s="72">
        <f t="shared" si="18"/>
        <v>17635</v>
      </c>
      <c r="BM16" s="74">
        <v>6327</v>
      </c>
      <c r="BN16" s="13">
        <v>1536</v>
      </c>
      <c r="BO16" s="13">
        <f t="shared" si="19"/>
        <v>4791</v>
      </c>
      <c r="BP16" s="13">
        <v>3153</v>
      </c>
      <c r="BQ16" s="11">
        <v>786</v>
      </c>
      <c r="BR16" s="13">
        <f t="shared" si="20"/>
        <v>2367</v>
      </c>
      <c r="BS16" s="13">
        <v>3174</v>
      </c>
      <c r="BT16" s="11">
        <v>750</v>
      </c>
      <c r="BU16" s="72">
        <f t="shared" si="21"/>
        <v>2424</v>
      </c>
      <c r="BV16" s="74">
        <v>2961</v>
      </c>
      <c r="BW16" s="11">
        <v>808</v>
      </c>
      <c r="BX16" s="13">
        <f t="shared" si="22"/>
        <v>2153</v>
      </c>
      <c r="BY16" s="13">
        <v>1594</v>
      </c>
      <c r="BZ16" s="11">
        <v>413</v>
      </c>
      <c r="CA16" s="13">
        <f t="shared" si="23"/>
        <v>1181</v>
      </c>
      <c r="CB16" s="13">
        <v>1367</v>
      </c>
      <c r="CC16" s="11">
        <v>395</v>
      </c>
      <c r="CD16" s="72">
        <f t="shared" si="24"/>
        <v>972</v>
      </c>
      <c r="CE16" s="74">
        <v>18567</v>
      </c>
      <c r="CF16" s="13">
        <v>6487</v>
      </c>
      <c r="CG16" s="13">
        <f t="shared" si="25"/>
        <v>12080</v>
      </c>
      <c r="CH16" s="13">
        <v>9533</v>
      </c>
      <c r="CI16" s="13">
        <v>3313</v>
      </c>
      <c r="CJ16" s="13">
        <f t="shared" si="26"/>
        <v>6220</v>
      </c>
      <c r="CK16" s="13">
        <v>9034</v>
      </c>
      <c r="CL16" s="13">
        <v>3174</v>
      </c>
      <c r="CM16" s="72">
        <f t="shared" si="27"/>
        <v>5860</v>
      </c>
      <c r="CN16" s="74">
        <v>22879</v>
      </c>
      <c r="CO16" s="13">
        <v>6205</v>
      </c>
      <c r="CP16" s="13">
        <f t="shared" si="28"/>
        <v>16674</v>
      </c>
      <c r="CQ16" s="13">
        <v>11176</v>
      </c>
      <c r="CR16" s="13">
        <v>3166</v>
      </c>
      <c r="CS16" s="13">
        <f t="shared" si="29"/>
        <v>8010</v>
      </c>
      <c r="CT16" s="13">
        <v>11703</v>
      </c>
      <c r="CU16" s="13">
        <v>3039</v>
      </c>
      <c r="CV16" s="72">
        <f t="shared" si="30"/>
        <v>8664</v>
      </c>
      <c r="CW16" s="73">
        <v>108</v>
      </c>
      <c r="CX16" s="11">
        <v>60</v>
      </c>
      <c r="CY16" s="13">
        <f t="shared" si="31"/>
        <v>48</v>
      </c>
      <c r="CZ16" s="11">
        <v>55</v>
      </c>
      <c r="DA16" s="11">
        <v>30</v>
      </c>
      <c r="DB16" s="13">
        <f t="shared" si="32"/>
        <v>25</v>
      </c>
      <c r="DC16" s="11">
        <v>53</v>
      </c>
      <c r="DD16" s="11">
        <v>30</v>
      </c>
      <c r="DE16" s="72">
        <f t="shared" si="33"/>
        <v>23</v>
      </c>
      <c r="DF16" s="73">
        <v>98</v>
      </c>
      <c r="DG16" s="11">
        <v>25</v>
      </c>
      <c r="DH16" s="13">
        <f t="shared" si="34"/>
        <v>73</v>
      </c>
      <c r="DI16" s="11">
        <v>48</v>
      </c>
      <c r="DJ16" s="11">
        <v>14</v>
      </c>
      <c r="DK16" s="13">
        <f t="shared" si="35"/>
        <v>34</v>
      </c>
      <c r="DL16" s="11">
        <v>50</v>
      </c>
      <c r="DM16" s="11">
        <v>11</v>
      </c>
      <c r="DN16" s="72">
        <f t="shared" si="36"/>
        <v>39</v>
      </c>
      <c r="DO16" s="73" t="s">
        <v>250</v>
      </c>
      <c r="DP16" s="11" t="s">
        <v>250</v>
      </c>
      <c r="DQ16" s="11" t="s">
        <v>250</v>
      </c>
      <c r="DR16" s="11" t="s">
        <v>250</v>
      </c>
      <c r="DS16" s="11" t="s">
        <v>250</v>
      </c>
      <c r="DT16" s="11" t="s">
        <v>250</v>
      </c>
      <c r="DU16" s="11" t="s">
        <v>250</v>
      </c>
      <c r="DV16" s="11" t="s">
        <v>250</v>
      </c>
      <c r="DW16" s="75" t="s">
        <v>250</v>
      </c>
      <c r="DX16" s="11" t="s">
        <v>250</v>
      </c>
      <c r="DY16" s="11" t="s">
        <v>250</v>
      </c>
      <c r="DZ16" s="11" t="s">
        <v>250</v>
      </c>
      <c r="EA16" s="11" t="s">
        <v>250</v>
      </c>
      <c r="EB16" s="11" t="s">
        <v>250</v>
      </c>
      <c r="EC16" s="11" t="s">
        <v>250</v>
      </c>
      <c r="ED16" s="11" t="s">
        <v>250</v>
      </c>
      <c r="EE16" s="11" t="s">
        <v>250</v>
      </c>
      <c r="EF16" s="11" t="s">
        <v>250</v>
      </c>
      <c r="EG16" s="11"/>
      <c r="EH16" s="11"/>
      <c r="EI16" s="11"/>
      <c r="EJ16" s="11"/>
      <c r="EK16" s="11"/>
      <c r="EL16" s="11"/>
      <c r="EM16" s="11"/>
      <c r="EN16" s="11"/>
      <c r="EO16" s="11"/>
      <c r="EP16" s="11"/>
      <c r="EQ16" s="11"/>
      <c r="ER16" s="11"/>
      <c r="ES16" s="11"/>
      <c r="ET16" s="11"/>
      <c r="EU16" s="11"/>
      <c r="EV16" s="11"/>
      <c r="EW16" s="11"/>
      <c r="EX16" s="11"/>
      <c r="EY16" s="11"/>
      <c r="EZ16" s="11"/>
      <c r="FA16" s="11"/>
      <c r="FB16" s="11"/>
    </row>
    <row r="17" spans="1:158">
      <c r="A17" s="22">
        <v>1982</v>
      </c>
      <c r="B17" s="17">
        <v>135339</v>
      </c>
      <c r="C17" s="13">
        <v>54786</v>
      </c>
      <c r="D17" s="13">
        <f t="shared" si="37"/>
        <v>80553</v>
      </c>
      <c r="E17" s="13">
        <v>66565</v>
      </c>
      <c r="F17" s="13">
        <v>28029</v>
      </c>
      <c r="G17" s="13">
        <f t="shared" si="38"/>
        <v>38536</v>
      </c>
      <c r="H17" s="13">
        <v>68774</v>
      </c>
      <c r="I17" s="13">
        <v>26757</v>
      </c>
      <c r="J17" s="72">
        <f t="shared" si="0"/>
        <v>42017</v>
      </c>
      <c r="K17" s="73">
        <v>424</v>
      </c>
      <c r="L17" s="11">
        <v>400</v>
      </c>
      <c r="M17" s="13">
        <f t="shared" si="1"/>
        <v>24</v>
      </c>
      <c r="N17" s="11">
        <v>219</v>
      </c>
      <c r="O17" s="11">
        <v>198</v>
      </c>
      <c r="P17" s="13">
        <f t="shared" si="2"/>
        <v>21</v>
      </c>
      <c r="Q17" s="11">
        <v>205</v>
      </c>
      <c r="R17" s="11">
        <v>202</v>
      </c>
      <c r="S17" s="72">
        <f t="shared" si="3"/>
        <v>3</v>
      </c>
      <c r="T17" s="73">
        <v>148</v>
      </c>
      <c r="U17" s="11">
        <v>78</v>
      </c>
      <c r="V17" s="13">
        <f t="shared" si="4"/>
        <v>70</v>
      </c>
      <c r="W17" s="11">
        <v>75</v>
      </c>
      <c r="X17" s="11">
        <v>41</v>
      </c>
      <c r="Y17" s="13">
        <f t="shared" si="5"/>
        <v>34</v>
      </c>
      <c r="Z17" s="11">
        <v>73</v>
      </c>
      <c r="AA17" s="11">
        <v>37</v>
      </c>
      <c r="AB17" s="72">
        <f t="shared" si="6"/>
        <v>36</v>
      </c>
      <c r="AC17" s="74">
        <v>1470</v>
      </c>
      <c r="AD17" s="11">
        <v>519</v>
      </c>
      <c r="AE17" s="13">
        <f t="shared" si="7"/>
        <v>951</v>
      </c>
      <c r="AF17" s="11">
        <v>752</v>
      </c>
      <c r="AG17" s="11">
        <v>264</v>
      </c>
      <c r="AH17" s="13">
        <f t="shared" si="8"/>
        <v>488</v>
      </c>
      <c r="AI17" s="11">
        <v>718</v>
      </c>
      <c r="AJ17" s="11">
        <v>255</v>
      </c>
      <c r="AK17" s="72">
        <f t="shared" si="9"/>
        <v>463</v>
      </c>
      <c r="AL17" s="73">
        <v>883</v>
      </c>
      <c r="AM17" s="13">
        <v>1168</v>
      </c>
      <c r="AN17" s="13">
        <f t="shared" si="10"/>
        <v>-285</v>
      </c>
      <c r="AO17" s="11">
        <v>430</v>
      </c>
      <c r="AP17" s="11">
        <v>595</v>
      </c>
      <c r="AQ17" s="13">
        <f t="shared" si="11"/>
        <v>-165</v>
      </c>
      <c r="AR17" s="11">
        <v>453</v>
      </c>
      <c r="AS17" s="11">
        <v>573</v>
      </c>
      <c r="AT17" s="72">
        <f t="shared" si="12"/>
        <v>-120</v>
      </c>
      <c r="AU17" s="74">
        <v>24052</v>
      </c>
      <c r="AV17" s="13">
        <v>8279</v>
      </c>
      <c r="AW17" s="13">
        <f t="shared" si="13"/>
        <v>15773</v>
      </c>
      <c r="AX17" s="13">
        <v>11755</v>
      </c>
      <c r="AY17" s="13">
        <v>4242</v>
      </c>
      <c r="AZ17" s="13">
        <f t="shared" si="14"/>
        <v>7513</v>
      </c>
      <c r="BA17" s="13">
        <v>12297</v>
      </c>
      <c r="BB17" s="13">
        <v>4037</v>
      </c>
      <c r="BC17" s="72">
        <f t="shared" si="15"/>
        <v>8260</v>
      </c>
      <c r="BD17" s="74">
        <v>57870</v>
      </c>
      <c r="BE17" s="13">
        <v>25522</v>
      </c>
      <c r="BF17" s="13">
        <f t="shared" si="16"/>
        <v>32348</v>
      </c>
      <c r="BG17" s="13">
        <v>28466</v>
      </c>
      <c r="BH17" s="13">
        <v>13048</v>
      </c>
      <c r="BI17" s="13">
        <f t="shared" si="17"/>
        <v>15418</v>
      </c>
      <c r="BJ17" s="13">
        <v>29404</v>
      </c>
      <c r="BK17" s="13">
        <v>12474</v>
      </c>
      <c r="BL17" s="72">
        <f t="shared" si="18"/>
        <v>16930</v>
      </c>
      <c r="BM17" s="74">
        <v>5165</v>
      </c>
      <c r="BN17" s="13">
        <v>1974</v>
      </c>
      <c r="BO17" s="13">
        <f t="shared" si="19"/>
        <v>3191</v>
      </c>
      <c r="BP17" s="13">
        <v>2497</v>
      </c>
      <c r="BQ17" s="13">
        <v>1013</v>
      </c>
      <c r="BR17" s="13">
        <f t="shared" si="20"/>
        <v>1484</v>
      </c>
      <c r="BS17" s="13">
        <v>2668</v>
      </c>
      <c r="BT17" s="11">
        <v>961</v>
      </c>
      <c r="BU17" s="72">
        <f t="shared" si="21"/>
        <v>1707</v>
      </c>
      <c r="BV17" s="74">
        <v>2371</v>
      </c>
      <c r="BW17" s="13">
        <v>1008</v>
      </c>
      <c r="BX17" s="13">
        <f t="shared" si="22"/>
        <v>1363</v>
      </c>
      <c r="BY17" s="13">
        <v>1180</v>
      </c>
      <c r="BZ17" s="11">
        <v>516</v>
      </c>
      <c r="CA17" s="13">
        <f t="shared" si="23"/>
        <v>664</v>
      </c>
      <c r="CB17" s="13">
        <v>1191</v>
      </c>
      <c r="CC17" s="11">
        <v>492</v>
      </c>
      <c r="CD17" s="72">
        <f t="shared" si="24"/>
        <v>699</v>
      </c>
      <c r="CE17" s="74">
        <v>20642</v>
      </c>
      <c r="CF17" s="13">
        <v>8462</v>
      </c>
      <c r="CG17" s="13">
        <f t="shared" si="25"/>
        <v>12180</v>
      </c>
      <c r="CH17" s="13">
        <v>10401</v>
      </c>
      <c r="CI17" s="13">
        <v>4328</v>
      </c>
      <c r="CJ17" s="13">
        <f t="shared" si="26"/>
        <v>6073</v>
      </c>
      <c r="CK17" s="13">
        <v>10241</v>
      </c>
      <c r="CL17" s="13">
        <v>4134</v>
      </c>
      <c r="CM17" s="72">
        <f t="shared" si="27"/>
        <v>6107</v>
      </c>
      <c r="CN17" s="74">
        <v>22126</v>
      </c>
      <c r="CO17" s="13">
        <v>7254</v>
      </c>
      <c r="CP17" s="13">
        <f t="shared" si="28"/>
        <v>14872</v>
      </c>
      <c r="CQ17" s="13">
        <v>10695</v>
      </c>
      <c r="CR17" s="13">
        <v>3713</v>
      </c>
      <c r="CS17" s="13">
        <f t="shared" si="29"/>
        <v>6982</v>
      </c>
      <c r="CT17" s="13">
        <v>11431</v>
      </c>
      <c r="CU17" s="13">
        <v>3541</v>
      </c>
      <c r="CV17" s="72">
        <f t="shared" si="30"/>
        <v>7890</v>
      </c>
      <c r="CW17" s="73">
        <v>93</v>
      </c>
      <c r="CX17" s="11">
        <v>90</v>
      </c>
      <c r="CY17" s="13">
        <f t="shared" si="31"/>
        <v>3</v>
      </c>
      <c r="CZ17" s="11">
        <v>48</v>
      </c>
      <c r="DA17" s="11">
        <v>54</v>
      </c>
      <c r="DB17" s="13">
        <f t="shared" si="32"/>
        <v>-6</v>
      </c>
      <c r="DC17" s="11">
        <v>45</v>
      </c>
      <c r="DD17" s="11">
        <v>36</v>
      </c>
      <c r="DE17" s="72">
        <f t="shared" si="33"/>
        <v>9</v>
      </c>
      <c r="DF17" s="73">
        <v>95</v>
      </c>
      <c r="DG17" s="11">
        <v>32</v>
      </c>
      <c r="DH17" s="13">
        <f t="shared" si="34"/>
        <v>63</v>
      </c>
      <c r="DI17" s="11">
        <v>47</v>
      </c>
      <c r="DJ17" s="11">
        <v>17</v>
      </c>
      <c r="DK17" s="13">
        <f t="shared" si="35"/>
        <v>30</v>
      </c>
      <c r="DL17" s="11">
        <v>48</v>
      </c>
      <c r="DM17" s="11">
        <v>15</v>
      </c>
      <c r="DN17" s="72">
        <f t="shared" si="36"/>
        <v>33</v>
      </c>
      <c r="DO17" s="73" t="s">
        <v>250</v>
      </c>
      <c r="DP17" s="11" t="s">
        <v>250</v>
      </c>
      <c r="DQ17" s="11" t="s">
        <v>250</v>
      </c>
      <c r="DR17" s="11" t="s">
        <v>250</v>
      </c>
      <c r="DS17" s="11" t="s">
        <v>250</v>
      </c>
      <c r="DT17" s="11" t="s">
        <v>250</v>
      </c>
      <c r="DU17" s="11" t="s">
        <v>250</v>
      </c>
      <c r="DV17" s="11" t="s">
        <v>250</v>
      </c>
      <c r="DW17" s="75" t="s">
        <v>250</v>
      </c>
      <c r="DX17" s="11" t="s">
        <v>250</v>
      </c>
      <c r="DY17" s="11" t="s">
        <v>250</v>
      </c>
      <c r="DZ17" s="11" t="s">
        <v>250</v>
      </c>
      <c r="EA17" s="11" t="s">
        <v>250</v>
      </c>
      <c r="EB17" s="11" t="s">
        <v>250</v>
      </c>
      <c r="EC17" s="11" t="s">
        <v>250</v>
      </c>
      <c r="ED17" s="11" t="s">
        <v>250</v>
      </c>
      <c r="EE17" s="11" t="s">
        <v>250</v>
      </c>
      <c r="EF17" s="11" t="s">
        <v>250</v>
      </c>
      <c r="EG17" s="11"/>
      <c r="EH17" s="11"/>
      <c r="EI17" s="11"/>
      <c r="EJ17" s="11"/>
      <c r="EK17" s="11"/>
      <c r="EL17" s="11"/>
      <c r="EM17" s="11"/>
      <c r="EN17" s="11"/>
      <c r="EO17" s="11"/>
      <c r="EP17" s="11"/>
      <c r="EQ17" s="11"/>
      <c r="ER17" s="11"/>
      <c r="ES17" s="11"/>
      <c r="ET17" s="11"/>
      <c r="EU17" s="11"/>
      <c r="EV17" s="11"/>
      <c r="EW17" s="11"/>
      <c r="EX17" s="11"/>
      <c r="EY17" s="11"/>
      <c r="EZ17" s="11"/>
      <c r="FA17" s="11"/>
      <c r="FB17" s="11"/>
    </row>
    <row r="18" spans="1:158">
      <c r="A18" s="22">
        <v>1983</v>
      </c>
      <c r="B18" s="17">
        <v>101404</v>
      </c>
      <c r="C18" s="13">
        <v>59226</v>
      </c>
      <c r="D18" s="13">
        <f t="shared" si="37"/>
        <v>42178</v>
      </c>
      <c r="E18" s="13">
        <v>48673</v>
      </c>
      <c r="F18" s="13">
        <v>30563</v>
      </c>
      <c r="G18" s="13">
        <f t="shared" si="38"/>
        <v>18110</v>
      </c>
      <c r="H18" s="13">
        <v>52731</v>
      </c>
      <c r="I18" s="13">
        <v>28663</v>
      </c>
      <c r="J18" s="72">
        <f t="shared" si="0"/>
        <v>24068</v>
      </c>
      <c r="K18" s="73">
        <v>356</v>
      </c>
      <c r="L18" s="11">
        <v>563</v>
      </c>
      <c r="M18" s="13">
        <f t="shared" si="1"/>
        <v>-207</v>
      </c>
      <c r="N18" s="11">
        <v>162</v>
      </c>
      <c r="O18" s="11">
        <v>288</v>
      </c>
      <c r="P18" s="13">
        <f t="shared" si="2"/>
        <v>-126</v>
      </c>
      <c r="Q18" s="11">
        <v>194</v>
      </c>
      <c r="R18" s="11">
        <v>275</v>
      </c>
      <c r="S18" s="72">
        <f t="shared" si="3"/>
        <v>-81</v>
      </c>
      <c r="T18" s="73">
        <v>139</v>
      </c>
      <c r="U18" s="11">
        <v>88</v>
      </c>
      <c r="V18" s="13">
        <f t="shared" si="4"/>
        <v>51</v>
      </c>
      <c r="W18" s="11">
        <v>61</v>
      </c>
      <c r="X18" s="11">
        <v>40</v>
      </c>
      <c r="Y18" s="13">
        <f t="shared" si="5"/>
        <v>21</v>
      </c>
      <c r="Z18" s="11">
        <v>78</v>
      </c>
      <c r="AA18" s="11">
        <v>48</v>
      </c>
      <c r="AB18" s="72">
        <f t="shared" si="6"/>
        <v>30</v>
      </c>
      <c r="AC18" s="73">
        <v>937</v>
      </c>
      <c r="AD18" s="11">
        <v>468</v>
      </c>
      <c r="AE18" s="13">
        <f t="shared" si="7"/>
        <v>469</v>
      </c>
      <c r="AF18" s="11">
        <v>461</v>
      </c>
      <c r="AG18" s="11">
        <v>247</v>
      </c>
      <c r="AH18" s="13">
        <f t="shared" si="8"/>
        <v>214</v>
      </c>
      <c r="AI18" s="11">
        <v>476</v>
      </c>
      <c r="AJ18" s="11">
        <v>221</v>
      </c>
      <c r="AK18" s="72">
        <f t="shared" si="9"/>
        <v>255</v>
      </c>
      <c r="AL18" s="73">
        <v>662</v>
      </c>
      <c r="AM18" s="11">
        <v>887</v>
      </c>
      <c r="AN18" s="13">
        <f t="shared" si="10"/>
        <v>-225</v>
      </c>
      <c r="AO18" s="11">
        <v>314</v>
      </c>
      <c r="AP18" s="11">
        <v>457</v>
      </c>
      <c r="AQ18" s="13">
        <f t="shared" si="11"/>
        <v>-143</v>
      </c>
      <c r="AR18" s="11">
        <v>348</v>
      </c>
      <c r="AS18" s="11">
        <v>430</v>
      </c>
      <c r="AT18" s="72">
        <f t="shared" si="12"/>
        <v>-82</v>
      </c>
      <c r="AU18" s="74">
        <v>18700</v>
      </c>
      <c r="AV18" s="13">
        <v>9782</v>
      </c>
      <c r="AW18" s="13">
        <f t="shared" si="13"/>
        <v>8918</v>
      </c>
      <c r="AX18" s="13">
        <v>9273</v>
      </c>
      <c r="AY18" s="13">
        <v>5047</v>
      </c>
      <c r="AZ18" s="13">
        <f t="shared" si="14"/>
        <v>4226</v>
      </c>
      <c r="BA18" s="13">
        <v>9427</v>
      </c>
      <c r="BB18" s="13">
        <v>4735</v>
      </c>
      <c r="BC18" s="72">
        <f t="shared" si="15"/>
        <v>4692</v>
      </c>
      <c r="BD18" s="74">
        <v>44951</v>
      </c>
      <c r="BE18" s="13">
        <v>26959</v>
      </c>
      <c r="BF18" s="13">
        <f t="shared" si="16"/>
        <v>17992</v>
      </c>
      <c r="BG18" s="13">
        <v>21228</v>
      </c>
      <c r="BH18" s="13">
        <v>13910</v>
      </c>
      <c r="BI18" s="13">
        <f t="shared" si="17"/>
        <v>7318</v>
      </c>
      <c r="BJ18" s="13">
        <v>23723</v>
      </c>
      <c r="BK18" s="13">
        <v>13049</v>
      </c>
      <c r="BL18" s="72">
        <f t="shared" si="18"/>
        <v>10674</v>
      </c>
      <c r="BM18" s="74">
        <v>4515</v>
      </c>
      <c r="BN18" s="13">
        <v>1899</v>
      </c>
      <c r="BO18" s="13">
        <f t="shared" si="19"/>
        <v>2616</v>
      </c>
      <c r="BP18" s="13">
        <v>2341</v>
      </c>
      <c r="BQ18" s="11">
        <v>984</v>
      </c>
      <c r="BR18" s="13">
        <f t="shared" si="20"/>
        <v>1357</v>
      </c>
      <c r="BS18" s="13">
        <v>2174</v>
      </c>
      <c r="BT18" s="11">
        <v>915</v>
      </c>
      <c r="BU18" s="72">
        <f t="shared" si="21"/>
        <v>1259</v>
      </c>
      <c r="BV18" s="74">
        <v>1913</v>
      </c>
      <c r="BW18" s="13">
        <v>1110</v>
      </c>
      <c r="BX18" s="13">
        <f t="shared" si="22"/>
        <v>803</v>
      </c>
      <c r="BY18" s="11">
        <v>979</v>
      </c>
      <c r="BZ18" s="11">
        <v>575</v>
      </c>
      <c r="CA18" s="13">
        <f t="shared" si="23"/>
        <v>404</v>
      </c>
      <c r="CB18" s="11">
        <v>934</v>
      </c>
      <c r="CC18" s="11">
        <v>535</v>
      </c>
      <c r="CD18" s="72">
        <f t="shared" si="24"/>
        <v>399</v>
      </c>
      <c r="CE18" s="74">
        <v>13668</v>
      </c>
      <c r="CF18" s="13">
        <v>9215</v>
      </c>
      <c r="CG18" s="13">
        <f t="shared" si="25"/>
        <v>4453</v>
      </c>
      <c r="CH18" s="13">
        <v>6558</v>
      </c>
      <c r="CI18" s="13">
        <v>4755</v>
      </c>
      <c r="CJ18" s="13">
        <f t="shared" si="26"/>
        <v>1803</v>
      </c>
      <c r="CK18" s="13">
        <v>7110</v>
      </c>
      <c r="CL18" s="13">
        <v>4460</v>
      </c>
      <c r="CM18" s="72">
        <f t="shared" si="27"/>
        <v>2650</v>
      </c>
      <c r="CN18" s="74">
        <v>15424</v>
      </c>
      <c r="CO18" s="13">
        <v>8115</v>
      </c>
      <c r="CP18" s="13">
        <f t="shared" si="28"/>
        <v>7309</v>
      </c>
      <c r="CQ18" s="13">
        <v>7229</v>
      </c>
      <c r="CR18" s="13">
        <v>4183</v>
      </c>
      <c r="CS18" s="13">
        <f t="shared" si="29"/>
        <v>3046</v>
      </c>
      <c r="CT18" s="13">
        <v>8195</v>
      </c>
      <c r="CU18" s="13">
        <v>3932</v>
      </c>
      <c r="CV18" s="72">
        <f t="shared" si="30"/>
        <v>4263</v>
      </c>
      <c r="CW18" s="73">
        <v>60</v>
      </c>
      <c r="CX18" s="11">
        <v>88</v>
      </c>
      <c r="CY18" s="13">
        <f t="shared" si="31"/>
        <v>-28</v>
      </c>
      <c r="CZ18" s="11">
        <v>33</v>
      </c>
      <c r="DA18" s="11">
        <v>50</v>
      </c>
      <c r="DB18" s="13">
        <f t="shared" si="32"/>
        <v>-17</v>
      </c>
      <c r="DC18" s="11">
        <v>27</v>
      </c>
      <c r="DD18" s="11">
        <v>38</v>
      </c>
      <c r="DE18" s="72">
        <f t="shared" si="33"/>
        <v>-11</v>
      </c>
      <c r="DF18" s="73">
        <v>79</v>
      </c>
      <c r="DG18" s="11">
        <v>52</v>
      </c>
      <c r="DH18" s="13">
        <f t="shared" si="34"/>
        <v>27</v>
      </c>
      <c r="DI18" s="11">
        <v>34</v>
      </c>
      <c r="DJ18" s="11">
        <v>27</v>
      </c>
      <c r="DK18" s="13">
        <f t="shared" si="35"/>
        <v>7</v>
      </c>
      <c r="DL18" s="11">
        <v>45</v>
      </c>
      <c r="DM18" s="11">
        <v>25</v>
      </c>
      <c r="DN18" s="72">
        <f t="shared" si="36"/>
        <v>20</v>
      </c>
      <c r="DO18" s="73" t="s">
        <v>250</v>
      </c>
      <c r="DP18" s="11" t="s">
        <v>250</v>
      </c>
      <c r="DQ18" s="11" t="s">
        <v>250</v>
      </c>
      <c r="DR18" s="11" t="s">
        <v>250</v>
      </c>
      <c r="DS18" s="11" t="s">
        <v>250</v>
      </c>
      <c r="DT18" s="11" t="s">
        <v>250</v>
      </c>
      <c r="DU18" s="11" t="s">
        <v>250</v>
      </c>
      <c r="DV18" s="11" t="s">
        <v>250</v>
      </c>
      <c r="DW18" s="75" t="s">
        <v>250</v>
      </c>
      <c r="DX18" s="11" t="s">
        <v>250</v>
      </c>
      <c r="DY18" s="11" t="s">
        <v>250</v>
      </c>
      <c r="DZ18" s="11" t="s">
        <v>250</v>
      </c>
      <c r="EA18" s="11" t="s">
        <v>250</v>
      </c>
      <c r="EB18" s="11" t="s">
        <v>250</v>
      </c>
      <c r="EC18" s="11" t="s">
        <v>250</v>
      </c>
      <c r="ED18" s="11" t="s">
        <v>250</v>
      </c>
      <c r="EE18" s="11" t="s">
        <v>250</v>
      </c>
      <c r="EF18" s="11" t="s">
        <v>250</v>
      </c>
      <c r="EG18" s="11"/>
      <c r="EH18" s="11"/>
      <c r="EI18" s="11"/>
      <c r="EJ18" s="11"/>
      <c r="EK18" s="11"/>
      <c r="EL18" s="11"/>
      <c r="EM18" s="11"/>
      <c r="EN18" s="11"/>
      <c r="EO18" s="11"/>
      <c r="EP18" s="11"/>
      <c r="EQ18" s="11"/>
      <c r="ER18" s="11"/>
      <c r="ES18" s="11"/>
      <c r="ET18" s="11"/>
      <c r="EU18" s="11"/>
      <c r="EV18" s="11"/>
      <c r="EW18" s="11"/>
      <c r="EX18" s="11"/>
      <c r="EY18" s="11"/>
      <c r="EZ18" s="11"/>
      <c r="FA18" s="11"/>
      <c r="FB18" s="11"/>
    </row>
    <row r="19" spans="1:158">
      <c r="A19" s="22">
        <v>1984</v>
      </c>
      <c r="B19" s="17">
        <v>88592</v>
      </c>
      <c r="C19" s="13">
        <v>57770</v>
      </c>
      <c r="D19" s="13">
        <f t="shared" si="37"/>
        <v>30822</v>
      </c>
      <c r="E19" s="13">
        <v>41041</v>
      </c>
      <c r="F19" s="13">
        <v>29358</v>
      </c>
      <c r="G19" s="13">
        <f t="shared" si="38"/>
        <v>11683</v>
      </c>
      <c r="H19" s="13">
        <v>47551</v>
      </c>
      <c r="I19" s="13">
        <v>28412</v>
      </c>
      <c r="J19" s="72">
        <f t="shared" si="0"/>
        <v>19139</v>
      </c>
      <c r="K19" s="73">
        <v>311</v>
      </c>
      <c r="L19" s="11">
        <v>360</v>
      </c>
      <c r="M19" s="13">
        <f t="shared" si="1"/>
        <v>-49</v>
      </c>
      <c r="N19" s="11">
        <v>166</v>
      </c>
      <c r="O19" s="11">
        <v>182</v>
      </c>
      <c r="P19" s="13">
        <f t="shared" si="2"/>
        <v>-16</v>
      </c>
      <c r="Q19" s="11">
        <v>145</v>
      </c>
      <c r="R19" s="11">
        <v>178</v>
      </c>
      <c r="S19" s="72">
        <f t="shared" si="3"/>
        <v>-33</v>
      </c>
      <c r="T19" s="73">
        <v>103</v>
      </c>
      <c r="U19" s="11">
        <v>136</v>
      </c>
      <c r="V19" s="13">
        <f t="shared" si="4"/>
        <v>-33</v>
      </c>
      <c r="W19" s="11">
        <v>41</v>
      </c>
      <c r="X19" s="11">
        <v>67</v>
      </c>
      <c r="Y19" s="13">
        <f t="shared" si="5"/>
        <v>-26</v>
      </c>
      <c r="Z19" s="11">
        <v>62</v>
      </c>
      <c r="AA19" s="11">
        <v>69</v>
      </c>
      <c r="AB19" s="72">
        <f t="shared" si="6"/>
        <v>-7</v>
      </c>
      <c r="AC19" s="73">
        <v>939</v>
      </c>
      <c r="AD19" s="11">
        <v>487</v>
      </c>
      <c r="AE19" s="13">
        <f t="shared" si="7"/>
        <v>452</v>
      </c>
      <c r="AF19" s="11">
        <v>446</v>
      </c>
      <c r="AG19" s="11">
        <v>249</v>
      </c>
      <c r="AH19" s="13">
        <f t="shared" si="8"/>
        <v>197</v>
      </c>
      <c r="AI19" s="11">
        <v>493</v>
      </c>
      <c r="AJ19" s="11">
        <v>238</v>
      </c>
      <c r="AK19" s="72">
        <f t="shared" si="9"/>
        <v>255</v>
      </c>
      <c r="AL19" s="73">
        <v>558</v>
      </c>
      <c r="AM19" s="11">
        <v>886</v>
      </c>
      <c r="AN19" s="13">
        <f t="shared" si="10"/>
        <v>-328</v>
      </c>
      <c r="AO19" s="11">
        <v>263</v>
      </c>
      <c r="AP19" s="11">
        <v>452</v>
      </c>
      <c r="AQ19" s="13">
        <f t="shared" si="11"/>
        <v>-189</v>
      </c>
      <c r="AR19" s="11">
        <v>295</v>
      </c>
      <c r="AS19" s="11">
        <v>434</v>
      </c>
      <c r="AT19" s="72">
        <f t="shared" si="12"/>
        <v>-139</v>
      </c>
      <c r="AU19" s="74">
        <v>15268</v>
      </c>
      <c r="AV19" s="13">
        <v>9412</v>
      </c>
      <c r="AW19" s="13">
        <f t="shared" si="13"/>
        <v>5856</v>
      </c>
      <c r="AX19" s="13">
        <v>7337</v>
      </c>
      <c r="AY19" s="13">
        <v>4780</v>
      </c>
      <c r="AZ19" s="13">
        <f t="shared" si="14"/>
        <v>2557</v>
      </c>
      <c r="BA19" s="13">
        <v>7931</v>
      </c>
      <c r="BB19" s="13">
        <v>4632</v>
      </c>
      <c r="BC19" s="72">
        <f t="shared" si="15"/>
        <v>3299</v>
      </c>
      <c r="BD19" s="74">
        <v>40252</v>
      </c>
      <c r="BE19" s="13">
        <v>26080</v>
      </c>
      <c r="BF19" s="13">
        <f t="shared" si="16"/>
        <v>14172</v>
      </c>
      <c r="BG19" s="13">
        <v>18206</v>
      </c>
      <c r="BH19" s="13">
        <v>13254</v>
      </c>
      <c r="BI19" s="13">
        <f t="shared" si="17"/>
        <v>4952</v>
      </c>
      <c r="BJ19" s="13">
        <v>22046</v>
      </c>
      <c r="BK19" s="13">
        <v>12826</v>
      </c>
      <c r="BL19" s="72">
        <f t="shared" si="18"/>
        <v>9220</v>
      </c>
      <c r="BM19" s="74">
        <v>3958</v>
      </c>
      <c r="BN19" s="13">
        <v>2035</v>
      </c>
      <c r="BO19" s="13">
        <f t="shared" si="19"/>
        <v>1923</v>
      </c>
      <c r="BP19" s="13">
        <v>2009</v>
      </c>
      <c r="BQ19" s="13">
        <v>1034</v>
      </c>
      <c r="BR19" s="13">
        <f t="shared" si="20"/>
        <v>975</v>
      </c>
      <c r="BS19" s="13">
        <v>1949</v>
      </c>
      <c r="BT19" s="13">
        <v>1001</v>
      </c>
      <c r="BU19" s="72">
        <f t="shared" si="21"/>
        <v>948</v>
      </c>
      <c r="BV19" s="74">
        <v>1861</v>
      </c>
      <c r="BW19" s="13">
        <v>1244</v>
      </c>
      <c r="BX19" s="13">
        <f t="shared" si="22"/>
        <v>617</v>
      </c>
      <c r="BY19" s="11">
        <v>945</v>
      </c>
      <c r="BZ19" s="11">
        <v>635</v>
      </c>
      <c r="CA19" s="13">
        <f t="shared" si="23"/>
        <v>310</v>
      </c>
      <c r="CB19" s="11">
        <v>916</v>
      </c>
      <c r="CC19" s="11">
        <v>609</v>
      </c>
      <c r="CD19" s="72">
        <f t="shared" si="24"/>
        <v>307</v>
      </c>
      <c r="CE19" s="74">
        <v>10749</v>
      </c>
      <c r="CF19" s="13">
        <v>8947</v>
      </c>
      <c r="CG19" s="13">
        <f t="shared" si="25"/>
        <v>1802</v>
      </c>
      <c r="CH19" s="13">
        <v>4896</v>
      </c>
      <c r="CI19" s="13">
        <v>4545</v>
      </c>
      <c r="CJ19" s="13">
        <f t="shared" si="26"/>
        <v>351</v>
      </c>
      <c r="CK19" s="13">
        <v>5853</v>
      </c>
      <c r="CL19" s="13">
        <v>4402</v>
      </c>
      <c r="CM19" s="72">
        <f t="shared" si="27"/>
        <v>1451</v>
      </c>
      <c r="CN19" s="74">
        <v>14470</v>
      </c>
      <c r="CO19" s="13">
        <v>8046</v>
      </c>
      <c r="CP19" s="13">
        <f t="shared" si="28"/>
        <v>6424</v>
      </c>
      <c r="CQ19" s="13">
        <v>6683</v>
      </c>
      <c r="CR19" s="13">
        <v>4091</v>
      </c>
      <c r="CS19" s="13">
        <f t="shared" si="29"/>
        <v>2592</v>
      </c>
      <c r="CT19" s="13">
        <v>7787</v>
      </c>
      <c r="CU19" s="13">
        <v>3955</v>
      </c>
      <c r="CV19" s="72">
        <f t="shared" si="30"/>
        <v>3832</v>
      </c>
      <c r="CW19" s="73">
        <v>58</v>
      </c>
      <c r="CX19" s="11">
        <v>81</v>
      </c>
      <c r="CY19" s="13">
        <f t="shared" si="31"/>
        <v>-23</v>
      </c>
      <c r="CZ19" s="11">
        <v>21</v>
      </c>
      <c r="DA19" s="11">
        <v>44</v>
      </c>
      <c r="DB19" s="13">
        <f t="shared" si="32"/>
        <v>-23</v>
      </c>
      <c r="DC19" s="11">
        <v>37</v>
      </c>
      <c r="DD19" s="11">
        <v>37</v>
      </c>
      <c r="DE19" s="72">
        <f t="shared" si="33"/>
        <v>0</v>
      </c>
      <c r="DF19" s="73">
        <v>65</v>
      </c>
      <c r="DG19" s="11">
        <v>56</v>
      </c>
      <c r="DH19" s="13">
        <f t="shared" si="34"/>
        <v>9</v>
      </c>
      <c r="DI19" s="11">
        <v>28</v>
      </c>
      <c r="DJ19" s="11">
        <v>25</v>
      </c>
      <c r="DK19" s="13">
        <f t="shared" si="35"/>
        <v>3</v>
      </c>
      <c r="DL19" s="11">
        <v>37</v>
      </c>
      <c r="DM19" s="11">
        <v>31</v>
      </c>
      <c r="DN19" s="72">
        <f t="shared" si="36"/>
        <v>6</v>
      </c>
      <c r="DO19" s="73" t="s">
        <v>250</v>
      </c>
      <c r="DP19" s="11" t="s">
        <v>250</v>
      </c>
      <c r="DQ19" s="11" t="s">
        <v>250</v>
      </c>
      <c r="DR19" s="11" t="s">
        <v>250</v>
      </c>
      <c r="DS19" s="11" t="s">
        <v>250</v>
      </c>
      <c r="DT19" s="11" t="s">
        <v>250</v>
      </c>
      <c r="DU19" s="11" t="s">
        <v>250</v>
      </c>
      <c r="DV19" s="11" t="s">
        <v>250</v>
      </c>
      <c r="DW19" s="75" t="s">
        <v>250</v>
      </c>
      <c r="DX19" s="11" t="s">
        <v>250</v>
      </c>
      <c r="DY19" s="11" t="s">
        <v>250</v>
      </c>
      <c r="DZ19" s="11" t="s">
        <v>250</v>
      </c>
      <c r="EA19" s="11" t="s">
        <v>250</v>
      </c>
      <c r="EB19" s="11" t="s">
        <v>250</v>
      </c>
      <c r="EC19" s="11" t="s">
        <v>250</v>
      </c>
      <c r="ED19" s="11" t="s">
        <v>250</v>
      </c>
      <c r="EE19" s="11" t="s">
        <v>250</v>
      </c>
      <c r="EF19" s="11" t="s">
        <v>250</v>
      </c>
      <c r="EG19" s="11"/>
      <c r="EH19" s="11"/>
      <c r="EI19" s="11"/>
      <c r="EJ19" s="11"/>
      <c r="EK19" s="11"/>
      <c r="EL19" s="11"/>
      <c r="EM19" s="11"/>
      <c r="EN19" s="11"/>
      <c r="EO19" s="11"/>
      <c r="EP19" s="11"/>
      <c r="EQ19" s="11"/>
      <c r="ER19" s="11"/>
      <c r="ES19" s="11"/>
      <c r="ET19" s="11"/>
      <c r="EU19" s="11"/>
      <c r="EV19" s="11"/>
      <c r="EW19" s="11"/>
      <c r="EX19" s="11"/>
      <c r="EY19" s="11"/>
      <c r="EZ19" s="11"/>
      <c r="FA19" s="11"/>
      <c r="FB19" s="11"/>
    </row>
    <row r="20" spans="1:158">
      <c r="A20" s="22">
        <v>1985</v>
      </c>
      <c r="B20" s="17">
        <v>83925</v>
      </c>
      <c r="C20" s="13">
        <v>55202</v>
      </c>
      <c r="D20" s="13">
        <f t="shared" si="37"/>
        <v>28723</v>
      </c>
      <c r="E20" s="13">
        <v>39604</v>
      </c>
      <c r="F20" s="13">
        <v>28143</v>
      </c>
      <c r="G20" s="13">
        <f t="shared" si="38"/>
        <v>11461</v>
      </c>
      <c r="H20" s="13">
        <v>44321</v>
      </c>
      <c r="I20" s="13">
        <v>27059</v>
      </c>
      <c r="J20" s="72">
        <f t="shared" si="0"/>
        <v>17262</v>
      </c>
      <c r="K20" s="73">
        <v>300</v>
      </c>
      <c r="L20" s="11">
        <v>512</v>
      </c>
      <c r="M20" s="13">
        <f t="shared" si="1"/>
        <v>-212</v>
      </c>
      <c r="N20" s="11">
        <v>159</v>
      </c>
      <c r="O20" s="11">
        <v>259</v>
      </c>
      <c r="P20" s="13">
        <f t="shared" si="2"/>
        <v>-100</v>
      </c>
      <c r="Q20" s="11">
        <v>141</v>
      </c>
      <c r="R20" s="11">
        <v>253</v>
      </c>
      <c r="S20" s="72">
        <f t="shared" si="3"/>
        <v>-112</v>
      </c>
      <c r="T20" s="73">
        <v>116</v>
      </c>
      <c r="U20" s="11">
        <v>84</v>
      </c>
      <c r="V20" s="13">
        <f t="shared" si="4"/>
        <v>32</v>
      </c>
      <c r="W20" s="11">
        <v>58</v>
      </c>
      <c r="X20" s="11">
        <v>44</v>
      </c>
      <c r="Y20" s="13">
        <f t="shared" si="5"/>
        <v>14</v>
      </c>
      <c r="Z20" s="11">
        <v>58</v>
      </c>
      <c r="AA20" s="11">
        <v>40</v>
      </c>
      <c r="AB20" s="72">
        <f t="shared" si="6"/>
        <v>18</v>
      </c>
      <c r="AC20" s="74">
        <v>1049</v>
      </c>
      <c r="AD20" s="11">
        <v>437</v>
      </c>
      <c r="AE20" s="13">
        <f t="shared" si="7"/>
        <v>612</v>
      </c>
      <c r="AF20" s="11">
        <v>522</v>
      </c>
      <c r="AG20" s="11">
        <v>220</v>
      </c>
      <c r="AH20" s="13">
        <f t="shared" si="8"/>
        <v>302</v>
      </c>
      <c r="AI20" s="11">
        <v>527</v>
      </c>
      <c r="AJ20" s="11">
        <v>217</v>
      </c>
      <c r="AK20" s="72">
        <f t="shared" si="9"/>
        <v>310</v>
      </c>
      <c r="AL20" s="73">
        <v>596</v>
      </c>
      <c r="AM20" s="11">
        <v>801</v>
      </c>
      <c r="AN20" s="13">
        <f t="shared" si="10"/>
        <v>-205</v>
      </c>
      <c r="AO20" s="11">
        <v>298</v>
      </c>
      <c r="AP20" s="11">
        <v>406</v>
      </c>
      <c r="AQ20" s="13">
        <f t="shared" si="11"/>
        <v>-108</v>
      </c>
      <c r="AR20" s="11">
        <v>298</v>
      </c>
      <c r="AS20" s="11">
        <v>395</v>
      </c>
      <c r="AT20" s="72">
        <f t="shared" si="12"/>
        <v>-97</v>
      </c>
      <c r="AU20" s="74">
        <v>13568</v>
      </c>
      <c r="AV20" s="13">
        <v>8267</v>
      </c>
      <c r="AW20" s="13">
        <f t="shared" si="13"/>
        <v>5301</v>
      </c>
      <c r="AX20" s="13">
        <v>6836</v>
      </c>
      <c r="AY20" s="13">
        <v>4214</v>
      </c>
      <c r="AZ20" s="13">
        <f t="shared" si="14"/>
        <v>2622</v>
      </c>
      <c r="BA20" s="13">
        <v>6732</v>
      </c>
      <c r="BB20" s="13">
        <v>4053</v>
      </c>
      <c r="BC20" s="72">
        <f t="shared" si="15"/>
        <v>2679</v>
      </c>
      <c r="BD20" s="74">
        <v>40442</v>
      </c>
      <c r="BE20" s="13">
        <v>24713</v>
      </c>
      <c r="BF20" s="13">
        <f t="shared" si="16"/>
        <v>15729</v>
      </c>
      <c r="BG20" s="13">
        <v>18635</v>
      </c>
      <c r="BH20" s="13">
        <v>12602</v>
      </c>
      <c r="BI20" s="13">
        <f t="shared" si="17"/>
        <v>6033</v>
      </c>
      <c r="BJ20" s="13">
        <v>21807</v>
      </c>
      <c r="BK20" s="13">
        <v>12111</v>
      </c>
      <c r="BL20" s="72">
        <f t="shared" si="18"/>
        <v>9696</v>
      </c>
      <c r="BM20" s="74">
        <v>3478</v>
      </c>
      <c r="BN20" s="13">
        <v>1681</v>
      </c>
      <c r="BO20" s="13">
        <f t="shared" si="19"/>
        <v>1797</v>
      </c>
      <c r="BP20" s="13">
        <v>1779</v>
      </c>
      <c r="BQ20" s="11">
        <v>856</v>
      </c>
      <c r="BR20" s="13">
        <f t="shared" si="20"/>
        <v>923</v>
      </c>
      <c r="BS20" s="13">
        <v>1699</v>
      </c>
      <c r="BT20" s="11">
        <v>825</v>
      </c>
      <c r="BU20" s="72">
        <f t="shared" si="21"/>
        <v>874</v>
      </c>
      <c r="BV20" s="74">
        <v>2091</v>
      </c>
      <c r="BW20" s="13">
        <v>1201</v>
      </c>
      <c r="BX20" s="13">
        <f t="shared" si="22"/>
        <v>890</v>
      </c>
      <c r="BY20" s="13">
        <v>1109</v>
      </c>
      <c r="BZ20" s="11">
        <v>618</v>
      </c>
      <c r="CA20" s="13">
        <f t="shared" si="23"/>
        <v>491</v>
      </c>
      <c r="CB20" s="11">
        <v>982</v>
      </c>
      <c r="CC20" s="11">
        <v>583</v>
      </c>
      <c r="CD20" s="72">
        <f t="shared" si="24"/>
        <v>399</v>
      </c>
      <c r="CE20" s="74">
        <v>9843</v>
      </c>
      <c r="CF20" s="13">
        <v>8560</v>
      </c>
      <c r="CG20" s="13">
        <f t="shared" si="25"/>
        <v>1283</v>
      </c>
      <c r="CH20" s="13">
        <v>4611</v>
      </c>
      <c r="CI20" s="13">
        <v>4363</v>
      </c>
      <c r="CJ20" s="13">
        <f t="shared" si="26"/>
        <v>248</v>
      </c>
      <c r="CK20" s="13">
        <v>5232</v>
      </c>
      <c r="CL20" s="13">
        <v>4197</v>
      </c>
      <c r="CM20" s="72">
        <f t="shared" si="27"/>
        <v>1035</v>
      </c>
      <c r="CN20" s="74">
        <v>12320</v>
      </c>
      <c r="CO20" s="13">
        <v>8836</v>
      </c>
      <c r="CP20" s="13">
        <f t="shared" si="28"/>
        <v>3484</v>
      </c>
      <c r="CQ20" s="13">
        <v>5541</v>
      </c>
      <c r="CR20" s="13">
        <v>4505</v>
      </c>
      <c r="CS20" s="13">
        <f t="shared" si="29"/>
        <v>1036</v>
      </c>
      <c r="CT20" s="13">
        <v>6779</v>
      </c>
      <c r="CU20" s="13">
        <v>4331</v>
      </c>
      <c r="CV20" s="72">
        <f t="shared" si="30"/>
        <v>2448</v>
      </c>
      <c r="CW20" s="73">
        <v>47</v>
      </c>
      <c r="CX20" s="11">
        <v>42</v>
      </c>
      <c r="CY20" s="13">
        <f t="shared" si="31"/>
        <v>5</v>
      </c>
      <c r="CZ20" s="11">
        <v>24</v>
      </c>
      <c r="DA20" s="11">
        <v>22</v>
      </c>
      <c r="DB20" s="13">
        <f t="shared" si="32"/>
        <v>2</v>
      </c>
      <c r="DC20" s="11">
        <v>23</v>
      </c>
      <c r="DD20" s="11">
        <v>20</v>
      </c>
      <c r="DE20" s="72">
        <f t="shared" si="33"/>
        <v>3</v>
      </c>
      <c r="DF20" s="73">
        <v>75</v>
      </c>
      <c r="DG20" s="11">
        <v>68</v>
      </c>
      <c r="DH20" s="13">
        <f t="shared" si="34"/>
        <v>7</v>
      </c>
      <c r="DI20" s="11">
        <v>32</v>
      </c>
      <c r="DJ20" s="11">
        <v>34</v>
      </c>
      <c r="DK20" s="13">
        <f t="shared" si="35"/>
        <v>-2</v>
      </c>
      <c r="DL20" s="11">
        <v>43</v>
      </c>
      <c r="DM20" s="11">
        <v>34</v>
      </c>
      <c r="DN20" s="72">
        <f t="shared" si="36"/>
        <v>9</v>
      </c>
      <c r="DO20" s="73" t="s">
        <v>250</v>
      </c>
      <c r="DP20" s="11" t="s">
        <v>250</v>
      </c>
      <c r="DQ20" s="11" t="s">
        <v>250</v>
      </c>
      <c r="DR20" s="11" t="s">
        <v>250</v>
      </c>
      <c r="DS20" s="11" t="s">
        <v>250</v>
      </c>
      <c r="DT20" s="11" t="s">
        <v>250</v>
      </c>
      <c r="DU20" s="11" t="s">
        <v>250</v>
      </c>
      <c r="DV20" s="11" t="s">
        <v>250</v>
      </c>
      <c r="DW20" s="75" t="s">
        <v>250</v>
      </c>
      <c r="DX20" s="11" t="s">
        <v>250</v>
      </c>
      <c r="DY20" s="11" t="s">
        <v>250</v>
      </c>
      <c r="DZ20" s="11" t="s">
        <v>250</v>
      </c>
      <c r="EA20" s="11" t="s">
        <v>250</v>
      </c>
      <c r="EB20" s="11" t="s">
        <v>250</v>
      </c>
      <c r="EC20" s="11" t="s">
        <v>250</v>
      </c>
      <c r="ED20" s="11" t="s">
        <v>250</v>
      </c>
      <c r="EE20" s="11" t="s">
        <v>250</v>
      </c>
      <c r="EF20" s="11" t="s">
        <v>250</v>
      </c>
      <c r="EG20" s="11"/>
      <c r="EH20" s="11"/>
      <c r="EI20" s="11"/>
      <c r="EJ20" s="11"/>
      <c r="EK20" s="11"/>
      <c r="EL20" s="11"/>
      <c r="EM20" s="11"/>
      <c r="EN20" s="11"/>
      <c r="EO20" s="11"/>
      <c r="EP20" s="11"/>
      <c r="EQ20" s="11"/>
      <c r="ER20" s="11"/>
      <c r="ES20" s="11"/>
      <c r="ET20" s="11"/>
      <c r="EU20" s="11"/>
      <c r="EV20" s="11"/>
      <c r="EW20" s="11"/>
      <c r="EX20" s="11"/>
      <c r="EY20" s="11"/>
      <c r="EZ20" s="11"/>
      <c r="FA20" s="11"/>
      <c r="FB20" s="11"/>
    </row>
    <row r="21" spans="1:158">
      <c r="A21" s="22">
        <v>1986</v>
      </c>
      <c r="B21" s="17">
        <v>88657</v>
      </c>
      <c r="C21" s="13">
        <v>50595</v>
      </c>
      <c r="D21" s="13">
        <f t="shared" si="37"/>
        <v>38062</v>
      </c>
      <c r="E21" s="13">
        <v>42639</v>
      </c>
      <c r="F21" s="13">
        <v>25579</v>
      </c>
      <c r="G21" s="13">
        <f t="shared" si="38"/>
        <v>17060</v>
      </c>
      <c r="H21" s="13">
        <v>46018</v>
      </c>
      <c r="I21" s="13">
        <v>25016</v>
      </c>
      <c r="J21" s="72">
        <f t="shared" si="0"/>
        <v>21002</v>
      </c>
      <c r="K21" s="73">
        <v>298</v>
      </c>
      <c r="L21" s="11">
        <v>439</v>
      </c>
      <c r="M21" s="13">
        <f t="shared" si="1"/>
        <v>-141</v>
      </c>
      <c r="N21" s="11">
        <v>144</v>
      </c>
      <c r="O21" s="11">
        <v>220</v>
      </c>
      <c r="P21" s="13">
        <f t="shared" si="2"/>
        <v>-76</v>
      </c>
      <c r="Q21" s="11">
        <v>154</v>
      </c>
      <c r="R21" s="11">
        <v>219</v>
      </c>
      <c r="S21" s="72">
        <f t="shared" si="3"/>
        <v>-65</v>
      </c>
      <c r="T21" s="73">
        <v>129</v>
      </c>
      <c r="U21" s="11">
        <v>97</v>
      </c>
      <c r="V21" s="13">
        <f t="shared" si="4"/>
        <v>32</v>
      </c>
      <c r="W21" s="11">
        <v>68</v>
      </c>
      <c r="X21" s="11">
        <v>54</v>
      </c>
      <c r="Y21" s="13">
        <f t="shared" si="5"/>
        <v>14</v>
      </c>
      <c r="Z21" s="11">
        <v>61</v>
      </c>
      <c r="AA21" s="11">
        <v>43</v>
      </c>
      <c r="AB21" s="72">
        <f t="shared" si="6"/>
        <v>18</v>
      </c>
      <c r="AC21" s="73">
        <v>974</v>
      </c>
      <c r="AD21" s="11">
        <v>502</v>
      </c>
      <c r="AE21" s="13">
        <f t="shared" si="7"/>
        <v>472</v>
      </c>
      <c r="AF21" s="11">
        <v>505</v>
      </c>
      <c r="AG21" s="11">
        <v>256</v>
      </c>
      <c r="AH21" s="13">
        <f t="shared" si="8"/>
        <v>249</v>
      </c>
      <c r="AI21" s="11">
        <v>469</v>
      </c>
      <c r="AJ21" s="11">
        <v>246</v>
      </c>
      <c r="AK21" s="72">
        <f t="shared" si="9"/>
        <v>223</v>
      </c>
      <c r="AL21" s="73">
        <v>625</v>
      </c>
      <c r="AM21" s="11">
        <v>909</v>
      </c>
      <c r="AN21" s="13">
        <f t="shared" si="10"/>
        <v>-284</v>
      </c>
      <c r="AO21" s="11">
        <v>337</v>
      </c>
      <c r="AP21" s="11">
        <v>457</v>
      </c>
      <c r="AQ21" s="13">
        <f t="shared" si="11"/>
        <v>-120</v>
      </c>
      <c r="AR21" s="11">
        <v>288</v>
      </c>
      <c r="AS21" s="11">
        <v>452</v>
      </c>
      <c r="AT21" s="72">
        <f t="shared" si="12"/>
        <v>-164</v>
      </c>
      <c r="AU21" s="74">
        <v>15944</v>
      </c>
      <c r="AV21" s="13">
        <v>7322</v>
      </c>
      <c r="AW21" s="13">
        <f t="shared" si="13"/>
        <v>8622</v>
      </c>
      <c r="AX21" s="13">
        <v>7912</v>
      </c>
      <c r="AY21" s="13">
        <v>3702</v>
      </c>
      <c r="AZ21" s="13">
        <f t="shared" si="14"/>
        <v>4210</v>
      </c>
      <c r="BA21" s="13">
        <v>8032</v>
      </c>
      <c r="BB21" s="13">
        <v>3620</v>
      </c>
      <c r="BC21" s="72">
        <f t="shared" si="15"/>
        <v>4412</v>
      </c>
      <c r="BD21" s="74">
        <v>43158</v>
      </c>
      <c r="BE21" s="13">
        <v>22461</v>
      </c>
      <c r="BF21" s="13">
        <f t="shared" si="16"/>
        <v>20697</v>
      </c>
      <c r="BG21" s="13">
        <v>20410</v>
      </c>
      <c r="BH21" s="13">
        <v>11352</v>
      </c>
      <c r="BI21" s="13">
        <f t="shared" si="17"/>
        <v>9058</v>
      </c>
      <c r="BJ21" s="13">
        <v>22748</v>
      </c>
      <c r="BK21" s="13">
        <v>11109</v>
      </c>
      <c r="BL21" s="72">
        <f t="shared" si="18"/>
        <v>11639</v>
      </c>
      <c r="BM21" s="74">
        <v>3906</v>
      </c>
      <c r="BN21" s="13">
        <v>1716</v>
      </c>
      <c r="BO21" s="13">
        <f t="shared" si="19"/>
        <v>2190</v>
      </c>
      <c r="BP21" s="13">
        <v>2008</v>
      </c>
      <c r="BQ21" s="11">
        <v>862</v>
      </c>
      <c r="BR21" s="13">
        <f t="shared" si="20"/>
        <v>1146</v>
      </c>
      <c r="BS21" s="13">
        <v>1898</v>
      </c>
      <c r="BT21" s="11">
        <v>854</v>
      </c>
      <c r="BU21" s="72">
        <f t="shared" si="21"/>
        <v>1044</v>
      </c>
      <c r="BV21" s="74">
        <v>1918</v>
      </c>
      <c r="BW21" s="13">
        <v>1215</v>
      </c>
      <c r="BX21" s="13">
        <f t="shared" si="22"/>
        <v>703</v>
      </c>
      <c r="BY21" s="11">
        <v>988</v>
      </c>
      <c r="BZ21" s="11">
        <v>616</v>
      </c>
      <c r="CA21" s="13">
        <f t="shared" si="23"/>
        <v>372</v>
      </c>
      <c r="CB21" s="11">
        <v>930</v>
      </c>
      <c r="CC21" s="11">
        <v>599</v>
      </c>
      <c r="CD21" s="72">
        <f t="shared" si="24"/>
        <v>331</v>
      </c>
      <c r="CE21" s="74">
        <v>9211</v>
      </c>
      <c r="CF21" s="13">
        <v>7482</v>
      </c>
      <c r="CG21" s="13">
        <f t="shared" si="25"/>
        <v>1729</v>
      </c>
      <c r="CH21" s="13">
        <v>4467</v>
      </c>
      <c r="CI21" s="13">
        <v>3782</v>
      </c>
      <c r="CJ21" s="13">
        <f t="shared" si="26"/>
        <v>685</v>
      </c>
      <c r="CK21" s="13">
        <v>4744</v>
      </c>
      <c r="CL21" s="13">
        <v>3700</v>
      </c>
      <c r="CM21" s="72">
        <f t="shared" si="27"/>
        <v>1044</v>
      </c>
      <c r="CN21" s="74">
        <v>12390</v>
      </c>
      <c r="CO21" s="13">
        <v>8289</v>
      </c>
      <c r="CP21" s="13">
        <f t="shared" si="28"/>
        <v>4101</v>
      </c>
      <c r="CQ21" s="13">
        <v>5746</v>
      </c>
      <c r="CR21" s="13">
        <v>4193</v>
      </c>
      <c r="CS21" s="13">
        <f t="shared" si="29"/>
        <v>1553</v>
      </c>
      <c r="CT21" s="13">
        <v>6644</v>
      </c>
      <c r="CU21" s="13">
        <v>4096</v>
      </c>
      <c r="CV21" s="72">
        <f t="shared" si="30"/>
        <v>2548</v>
      </c>
      <c r="CW21" s="73">
        <v>43</v>
      </c>
      <c r="CX21" s="11">
        <v>62</v>
      </c>
      <c r="CY21" s="13">
        <f t="shared" si="31"/>
        <v>-19</v>
      </c>
      <c r="CZ21" s="11">
        <v>22</v>
      </c>
      <c r="DA21" s="11">
        <v>36</v>
      </c>
      <c r="DB21" s="13">
        <f t="shared" si="32"/>
        <v>-14</v>
      </c>
      <c r="DC21" s="11">
        <v>21</v>
      </c>
      <c r="DD21" s="11">
        <v>26</v>
      </c>
      <c r="DE21" s="72">
        <f t="shared" si="33"/>
        <v>-5</v>
      </c>
      <c r="DF21" s="73">
        <v>61</v>
      </c>
      <c r="DG21" s="11">
        <v>101</v>
      </c>
      <c r="DH21" s="13">
        <f t="shared" si="34"/>
        <v>-40</v>
      </c>
      <c r="DI21" s="11">
        <v>32</v>
      </c>
      <c r="DJ21" s="11">
        <v>49</v>
      </c>
      <c r="DK21" s="13">
        <f t="shared" si="35"/>
        <v>-17</v>
      </c>
      <c r="DL21" s="11">
        <v>29</v>
      </c>
      <c r="DM21" s="11">
        <v>52</v>
      </c>
      <c r="DN21" s="72">
        <f t="shared" si="36"/>
        <v>-23</v>
      </c>
      <c r="DO21" s="73" t="s">
        <v>250</v>
      </c>
      <c r="DP21" s="11" t="s">
        <v>250</v>
      </c>
      <c r="DQ21" s="11" t="s">
        <v>250</v>
      </c>
      <c r="DR21" s="11" t="s">
        <v>250</v>
      </c>
      <c r="DS21" s="11" t="s">
        <v>250</v>
      </c>
      <c r="DT21" s="11" t="s">
        <v>250</v>
      </c>
      <c r="DU21" s="11" t="s">
        <v>250</v>
      </c>
      <c r="DV21" s="11" t="s">
        <v>250</v>
      </c>
      <c r="DW21" s="75" t="s">
        <v>250</v>
      </c>
      <c r="DX21" s="11" t="s">
        <v>250</v>
      </c>
      <c r="DY21" s="11" t="s">
        <v>250</v>
      </c>
      <c r="DZ21" s="11" t="s">
        <v>250</v>
      </c>
      <c r="EA21" s="11" t="s">
        <v>250</v>
      </c>
      <c r="EB21" s="11" t="s">
        <v>250</v>
      </c>
      <c r="EC21" s="11" t="s">
        <v>250</v>
      </c>
      <c r="ED21" s="11" t="s">
        <v>250</v>
      </c>
      <c r="EE21" s="11" t="s">
        <v>250</v>
      </c>
      <c r="EF21" s="11" t="s">
        <v>250</v>
      </c>
      <c r="EG21" s="11"/>
      <c r="EH21" s="11"/>
      <c r="EI21" s="11"/>
      <c r="EJ21" s="11"/>
      <c r="EK21" s="11"/>
      <c r="EL21" s="11"/>
      <c r="EM21" s="11"/>
      <c r="EN21" s="11"/>
      <c r="EO21" s="11"/>
      <c r="EP21" s="11"/>
      <c r="EQ21" s="11"/>
      <c r="ER21" s="11"/>
      <c r="ES21" s="11"/>
      <c r="ET21" s="11"/>
      <c r="EU21" s="11"/>
      <c r="EV21" s="11"/>
      <c r="EW21" s="11"/>
      <c r="EX21" s="11"/>
      <c r="EY21" s="11"/>
      <c r="EZ21" s="11"/>
      <c r="FA21" s="11"/>
      <c r="FB21" s="11"/>
    </row>
    <row r="22" spans="1:158">
      <c r="A22" s="22">
        <v>1987</v>
      </c>
      <c r="B22" s="17">
        <v>130880</v>
      </c>
      <c r="C22" s="13">
        <v>47707</v>
      </c>
      <c r="D22" s="13">
        <f t="shared" si="37"/>
        <v>83173</v>
      </c>
      <c r="E22" s="13">
        <v>66770</v>
      </c>
      <c r="F22" s="13">
        <v>24123</v>
      </c>
      <c r="G22" s="13">
        <f t="shared" si="38"/>
        <v>42647</v>
      </c>
      <c r="H22" s="13">
        <v>64110</v>
      </c>
      <c r="I22" s="13">
        <v>23584</v>
      </c>
      <c r="J22" s="72">
        <f t="shared" si="0"/>
        <v>40526</v>
      </c>
      <c r="K22" s="73">
        <v>355</v>
      </c>
      <c r="L22" s="11">
        <v>470</v>
      </c>
      <c r="M22" s="13">
        <f t="shared" si="1"/>
        <v>-115</v>
      </c>
      <c r="N22" s="11">
        <v>187</v>
      </c>
      <c r="O22" s="11">
        <v>236</v>
      </c>
      <c r="P22" s="13">
        <f t="shared" si="2"/>
        <v>-49</v>
      </c>
      <c r="Q22" s="11">
        <v>168</v>
      </c>
      <c r="R22" s="11">
        <v>234</v>
      </c>
      <c r="S22" s="72">
        <f t="shared" si="3"/>
        <v>-66</v>
      </c>
      <c r="T22" s="73">
        <v>165</v>
      </c>
      <c r="U22" s="11">
        <v>60</v>
      </c>
      <c r="V22" s="13">
        <f t="shared" si="4"/>
        <v>105</v>
      </c>
      <c r="W22" s="11">
        <v>85</v>
      </c>
      <c r="X22" s="11">
        <v>31</v>
      </c>
      <c r="Y22" s="13">
        <f t="shared" si="5"/>
        <v>54</v>
      </c>
      <c r="Z22" s="11">
        <v>80</v>
      </c>
      <c r="AA22" s="11">
        <v>29</v>
      </c>
      <c r="AB22" s="72">
        <f t="shared" si="6"/>
        <v>51</v>
      </c>
      <c r="AC22" s="74">
        <v>1170</v>
      </c>
      <c r="AD22" s="11">
        <v>516</v>
      </c>
      <c r="AE22" s="13">
        <f t="shared" si="7"/>
        <v>654</v>
      </c>
      <c r="AF22" s="11">
        <v>611</v>
      </c>
      <c r="AG22" s="11">
        <v>261</v>
      </c>
      <c r="AH22" s="13">
        <f t="shared" si="8"/>
        <v>350</v>
      </c>
      <c r="AI22" s="11">
        <v>559</v>
      </c>
      <c r="AJ22" s="11">
        <v>255</v>
      </c>
      <c r="AK22" s="72">
        <f t="shared" si="9"/>
        <v>304</v>
      </c>
      <c r="AL22" s="73">
        <v>678</v>
      </c>
      <c r="AM22" s="11">
        <v>878</v>
      </c>
      <c r="AN22" s="13">
        <f t="shared" si="10"/>
        <v>-200</v>
      </c>
      <c r="AO22" s="11">
        <v>359</v>
      </c>
      <c r="AP22" s="11">
        <v>445</v>
      </c>
      <c r="AQ22" s="13">
        <f t="shared" si="11"/>
        <v>-86</v>
      </c>
      <c r="AR22" s="11">
        <v>319</v>
      </c>
      <c r="AS22" s="11">
        <v>433</v>
      </c>
      <c r="AT22" s="72">
        <f t="shared" si="12"/>
        <v>-114</v>
      </c>
      <c r="AU22" s="74">
        <v>25452</v>
      </c>
      <c r="AV22" s="13">
        <v>6392</v>
      </c>
      <c r="AW22" s="13">
        <f t="shared" si="13"/>
        <v>19060</v>
      </c>
      <c r="AX22" s="13">
        <v>13910</v>
      </c>
      <c r="AY22" s="13">
        <v>3229</v>
      </c>
      <c r="AZ22" s="13">
        <f t="shared" si="14"/>
        <v>10681</v>
      </c>
      <c r="BA22" s="13">
        <v>11542</v>
      </c>
      <c r="BB22" s="13">
        <v>3163</v>
      </c>
      <c r="BC22" s="72">
        <f t="shared" si="15"/>
        <v>8379</v>
      </c>
      <c r="BD22" s="74">
        <v>70252</v>
      </c>
      <c r="BE22" s="13">
        <v>20999</v>
      </c>
      <c r="BF22" s="13">
        <f t="shared" si="16"/>
        <v>49253</v>
      </c>
      <c r="BG22" s="13">
        <v>35694</v>
      </c>
      <c r="BH22" s="13">
        <v>10614</v>
      </c>
      <c r="BI22" s="13">
        <f t="shared" si="17"/>
        <v>25080</v>
      </c>
      <c r="BJ22" s="13">
        <v>34558</v>
      </c>
      <c r="BK22" s="13">
        <v>10385</v>
      </c>
      <c r="BL22" s="72">
        <f t="shared" si="18"/>
        <v>24173</v>
      </c>
      <c r="BM22" s="74">
        <v>4078</v>
      </c>
      <c r="BN22" s="13">
        <v>1788</v>
      </c>
      <c r="BO22" s="13">
        <f t="shared" si="19"/>
        <v>2290</v>
      </c>
      <c r="BP22" s="13">
        <v>2195</v>
      </c>
      <c r="BQ22" s="11">
        <v>905</v>
      </c>
      <c r="BR22" s="13">
        <f t="shared" si="20"/>
        <v>1290</v>
      </c>
      <c r="BS22" s="13">
        <v>1883</v>
      </c>
      <c r="BT22" s="11">
        <v>883</v>
      </c>
      <c r="BU22" s="72">
        <f t="shared" si="21"/>
        <v>1000</v>
      </c>
      <c r="BV22" s="74">
        <v>2131</v>
      </c>
      <c r="BW22" s="11">
        <v>755</v>
      </c>
      <c r="BX22" s="13">
        <f t="shared" si="22"/>
        <v>1376</v>
      </c>
      <c r="BY22" s="13">
        <v>1134</v>
      </c>
      <c r="BZ22" s="11">
        <v>384</v>
      </c>
      <c r="CA22" s="13">
        <f t="shared" si="23"/>
        <v>750</v>
      </c>
      <c r="CB22" s="11">
        <v>997</v>
      </c>
      <c r="CC22" s="11">
        <v>371</v>
      </c>
      <c r="CD22" s="72">
        <f t="shared" si="24"/>
        <v>626</v>
      </c>
      <c r="CE22" s="74">
        <v>10637</v>
      </c>
      <c r="CF22" s="13">
        <v>7740</v>
      </c>
      <c r="CG22" s="13">
        <f t="shared" si="25"/>
        <v>2897</v>
      </c>
      <c r="CH22" s="13">
        <v>5017</v>
      </c>
      <c r="CI22" s="13">
        <v>3917</v>
      </c>
      <c r="CJ22" s="13">
        <f t="shared" si="26"/>
        <v>1100</v>
      </c>
      <c r="CK22" s="13">
        <v>5620</v>
      </c>
      <c r="CL22" s="13">
        <v>3823</v>
      </c>
      <c r="CM22" s="72">
        <f t="shared" si="27"/>
        <v>1797</v>
      </c>
      <c r="CN22" s="74">
        <v>15823</v>
      </c>
      <c r="CO22" s="13">
        <v>8020</v>
      </c>
      <c r="CP22" s="13">
        <f t="shared" si="28"/>
        <v>7803</v>
      </c>
      <c r="CQ22" s="13">
        <v>7524</v>
      </c>
      <c r="CR22" s="13">
        <v>4057</v>
      </c>
      <c r="CS22" s="13">
        <f t="shared" si="29"/>
        <v>3467</v>
      </c>
      <c r="CT22" s="13">
        <v>8299</v>
      </c>
      <c r="CU22" s="13">
        <v>3963</v>
      </c>
      <c r="CV22" s="72">
        <f t="shared" si="30"/>
        <v>4336</v>
      </c>
      <c r="CW22" s="73">
        <v>70</v>
      </c>
      <c r="CX22" s="11">
        <v>31</v>
      </c>
      <c r="CY22" s="13">
        <f t="shared" si="31"/>
        <v>39</v>
      </c>
      <c r="CZ22" s="11">
        <v>26</v>
      </c>
      <c r="DA22" s="11">
        <v>16</v>
      </c>
      <c r="DB22" s="13">
        <f t="shared" si="32"/>
        <v>10</v>
      </c>
      <c r="DC22" s="11">
        <v>44</v>
      </c>
      <c r="DD22" s="11">
        <v>15</v>
      </c>
      <c r="DE22" s="72">
        <f t="shared" si="33"/>
        <v>29</v>
      </c>
      <c r="DF22" s="73">
        <v>69</v>
      </c>
      <c r="DG22" s="11">
        <v>58</v>
      </c>
      <c r="DH22" s="13">
        <f t="shared" si="34"/>
        <v>11</v>
      </c>
      <c r="DI22" s="11">
        <v>28</v>
      </c>
      <c r="DJ22" s="11">
        <v>28</v>
      </c>
      <c r="DK22" s="13">
        <f t="shared" si="35"/>
        <v>0</v>
      </c>
      <c r="DL22" s="11">
        <v>41</v>
      </c>
      <c r="DM22" s="11">
        <v>30</v>
      </c>
      <c r="DN22" s="72">
        <f t="shared" si="36"/>
        <v>11</v>
      </c>
      <c r="DO22" s="73" t="s">
        <v>250</v>
      </c>
      <c r="DP22" s="11" t="s">
        <v>250</v>
      </c>
      <c r="DQ22" s="11" t="s">
        <v>250</v>
      </c>
      <c r="DR22" s="11" t="s">
        <v>250</v>
      </c>
      <c r="DS22" s="11" t="s">
        <v>250</v>
      </c>
      <c r="DT22" s="11" t="s">
        <v>250</v>
      </c>
      <c r="DU22" s="11" t="s">
        <v>250</v>
      </c>
      <c r="DV22" s="11" t="s">
        <v>250</v>
      </c>
      <c r="DW22" s="75" t="s">
        <v>250</v>
      </c>
      <c r="DX22" s="11" t="s">
        <v>250</v>
      </c>
      <c r="DY22" s="11" t="s">
        <v>250</v>
      </c>
      <c r="DZ22" s="11" t="s">
        <v>250</v>
      </c>
      <c r="EA22" s="11" t="s">
        <v>250</v>
      </c>
      <c r="EB22" s="11" t="s">
        <v>250</v>
      </c>
      <c r="EC22" s="11" t="s">
        <v>250</v>
      </c>
      <c r="ED22" s="11" t="s">
        <v>250</v>
      </c>
      <c r="EE22" s="11" t="s">
        <v>250</v>
      </c>
      <c r="EF22" s="11" t="s">
        <v>250</v>
      </c>
      <c r="EG22" s="11"/>
      <c r="EH22" s="11"/>
      <c r="EI22" s="11"/>
      <c r="EJ22" s="11"/>
      <c r="EK22" s="11"/>
      <c r="EL22" s="11"/>
      <c r="EM22" s="11"/>
      <c r="EN22" s="11"/>
      <c r="EO22" s="11"/>
      <c r="EP22" s="11"/>
      <c r="EQ22" s="11"/>
      <c r="ER22" s="11"/>
      <c r="ES22" s="11"/>
      <c r="ET22" s="11"/>
      <c r="EU22" s="11"/>
      <c r="EV22" s="11"/>
      <c r="EW22" s="11"/>
      <c r="EX22" s="11"/>
      <c r="EY22" s="11"/>
      <c r="EZ22" s="11"/>
      <c r="FA22" s="11"/>
      <c r="FB22" s="11"/>
    </row>
    <row r="23" spans="1:158">
      <c r="A23" s="22">
        <v>1988</v>
      </c>
      <c r="B23" s="17">
        <v>152211</v>
      </c>
      <c r="C23" s="13">
        <v>40978</v>
      </c>
      <c r="D23" s="13">
        <f t="shared" si="37"/>
        <v>111233</v>
      </c>
      <c r="E23" s="13">
        <v>75147</v>
      </c>
      <c r="F23" s="13">
        <v>20708</v>
      </c>
      <c r="G23" s="13">
        <f t="shared" si="38"/>
        <v>54439</v>
      </c>
      <c r="H23" s="13">
        <v>77064</v>
      </c>
      <c r="I23" s="13">
        <v>20270</v>
      </c>
      <c r="J23" s="72">
        <f t="shared" si="0"/>
        <v>56794</v>
      </c>
      <c r="K23" s="73">
        <v>434</v>
      </c>
      <c r="L23" s="11">
        <v>281</v>
      </c>
      <c r="M23" s="13">
        <f t="shared" si="1"/>
        <v>153</v>
      </c>
      <c r="N23" s="11">
        <v>215</v>
      </c>
      <c r="O23" s="11">
        <v>143</v>
      </c>
      <c r="P23" s="13">
        <f t="shared" si="2"/>
        <v>72</v>
      </c>
      <c r="Q23" s="11">
        <v>219</v>
      </c>
      <c r="R23" s="11">
        <v>138</v>
      </c>
      <c r="S23" s="72">
        <f t="shared" si="3"/>
        <v>81</v>
      </c>
      <c r="T23" s="73">
        <v>165</v>
      </c>
      <c r="U23" s="11">
        <v>36</v>
      </c>
      <c r="V23" s="13">
        <f t="shared" si="4"/>
        <v>129</v>
      </c>
      <c r="W23" s="11">
        <v>84</v>
      </c>
      <c r="X23" s="11">
        <v>18</v>
      </c>
      <c r="Y23" s="13">
        <f t="shared" si="5"/>
        <v>66</v>
      </c>
      <c r="Z23" s="11">
        <v>81</v>
      </c>
      <c r="AA23" s="11">
        <v>18</v>
      </c>
      <c r="AB23" s="72">
        <f t="shared" si="6"/>
        <v>63</v>
      </c>
      <c r="AC23" s="74">
        <v>1212</v>
      </c>
      <c r="AD23" s="11">
        <v>454</v>
      </c>
      <c r="AE23" s="13">
        <f t="shared" si="7"/>
        <v>758</v>
      </c>
      <c r="AF23" s="11">
        <v>621</v>
      </c>
      <c r="AG23" s="11">
        <v>230</v>
      </c>
      <c r="AH23" s="13">
        <f t="shared" si="8"/>
        <v>391</v>
      </c>
      <c r="AI23" s="11">
        <v>591</v>
      </c>
      <c r="AJ23" s="11">
        <v>224</v>
      </c>
      <c r="AK23" s="72">
        <f t="shared" si="9"/>
        <v>367</v>
      </c>
      <c r="AL23" s="73">
        <v>580</v>
      </c>
      <c r="AM23" s="11">
        <v>857</v>
      </c>
      <c r="AN23" s="13">
        <f t="shared" si="10"/>
        <v>-277</v>
      </c>
      <c r="AO23" s="11">
        <v>279</v>
      </c>
      <c r="AP23" s="11">
        <v>435</v>
      </c>
      <c r="AQ23" s="13">
        <f t="shared" si="11"/>
        <v>-156</v>
      </c>
      <c r="AR23" s="11">
        <v>301</v>
      </c>
      <c r="AS23" s="11">
        <v>422</v>
      </c>
      <c r="AT23" s="72">
        <f t="shared" si="12"/>
        <v>-121</v>
      </c>
      <c r="AU23" s="74">
        <v>24620</v>
      </c>
      <c r="AV23" s="13">
        <v>5252</v>
      </c>
      <c r="AW23" s="13">
        <f t="shared" si="13"/>
        <v>19368</v>
      </c>
      <c r="AX23" s="13">
        <v>12689</v>
      </c>
      <c r="AY23" s="13">
        <v>2648</v>
      </c>
      <c r="AZ23" s="13">
        <f t="shared" si="14"/>
        <v>10041</v>
      </c>
      <c r="BA23" s="13">
        <v>11931</v>
      </c>
      <c r="BB23" s="13">
        <v>2604</v>
      </c>
      <c r="BC23" s="72">
        <f t="shared" si="15"/>
        <v>9327</v>
      </c>
      <c r="BD23" s="74">
        <v>85125</v>
      </c>
      <c r="BE23" s="13">
        <v>17878</v>
      </c>
      <c r="BF23" s="13">
        <f t="shared" si="16"/>
        <v>67247</v>
      </c>
      <c r="BG23" s="13">
        <v>41842</v>
      </c>
      <c r="BH23" s="13">
        <v>9034</v>
      </c>
      <c r="BI23" s="13">
        <f t="shared" si="17"/>
        <v>32808</v>
      </c>
      <c r="BJ23" s="13">
        <v>43283</v>
      </c>
      <c r="BK23" s="13">
        <v>8844</v>
      </c>
      <c r="BL23" s="72">
        <f t="shared" si="18"/>
        <v>34439</v>
      </c>
      <c r="BM23" s="74">
        <v>4836</v>
      </c>
      <c r="BN23" s="13">
        <v>1959</v>
      </c>
      <c r="BO23" s="13">
        <f t="shared" si="19"/>
        <v>2877</v>
      </c>
      <c r="BP23" s="13">
        <v>2527</v>
      </c>
      <c r="BQ23" s="11">
        <v>990</v>
      </c>
      <c r="BR23" s="13">
        <f t="shared" si="20"/>
        <v>1537</v>
      </c>
      <c r="BS23" s="13">
        <v>2309</v>
      </c>
      <c r="BT23" s="11">
        <v>969</v>
      </c>
      <c r="BU23" s="72">
        <f t="shared" si="21"/>
        <v>1340</v>
      </c>
      <c r="BV23" s="74">
        <v>1990</v>
      </c>
      <c r="BW23" s="13">
        <v>1045</v>
      </c>
      <c r="BX23" s="13">
        <f t="shared" si="22"/>
        <v>945</v>
      </c>
      <c r="BY23" s="13">
        <v>1010</v>
      </c>
      <c r="BZ23" s="11">
        <v>528</v>
      </c>
      <c r="CA23" s="13">
        <f t="shared" si="23"/>
        <v>482</v>
      </c>
      <c r="CB23" s="11">
        <v>980</v>
      </c>
      <c r="CC23" s="11">
        <v>517</v>
      </c>
      <c r="CD23" s="72">
        <f t="shared" si="24"/>
        <v>463</v>
      </c>
      <c r="CE23" s="74">
        <v>12661</v>
      </c>
      <c r="CF23" s="13">
        <v>7009</v>
      </c>
      <c r="CG23" s="13">
        <f t="shared" si="25"/>
        <v>5652</v>
      </c>
      <c r="CH23" s="13">
        <v>6165</v>
      </c>
      <c r="CI23" s="13">
        <v>3542</v>
      </c>
      <c r="CJ23" s="13">
        <f t="shared" si="26"/>
        <v>2623</v>
      </c>
      <c r="CK23" s="13">
        <v>6496</v>
      </c>
      <c r="CL23" s="13">
        <v>3467</v>
      </c>
      <c r="CM23" s="72">
        <f t="shared" si="27"/>
        <v>3029</v>
      </c>
      <c r="CN23" s="74">
        <v>20455</v>
      </c>
      <c r="CO23" s="13">
        <v>6116</v>
      </c>
      <c r="CP23" s="13">
        <f t="shared" si="28"/>
        <v>14339</v>
      </c>
      <c r="CQ23" s="13">
        <v>9659</v>
      </c>
      <c r="CR23" s="13">
        <v>3093</v>
      </c>
      <c r="CS23" s="13">
        <f t="shared" si="29"/>
        <v>6566</v>
      </c>
      <c r="CT23" s="13">
        <v>10796</v>
      </c>
      <c r="CU23" s="13">
        <v>3023</v>
      </c>
      <c r="CV23" s="72">
        <f t="shared" si="30"/>
        <v>7773</v>
      </c>
      <c r="CW23" s="73">
        <v>65</v>
      </c>
      <c r="CX23" s="11">
        <v>60</v>
      </c>
      <c r="CY23" s="13">
        <f t="shared" si="31"/>
        <v>5</v>
      </c>
      <c r="CZ23" s="11">
        <v>28</v>
      </c>
      <c r="DA23" s="11">
        <v>32</v>
      </c>
      <c r="DB23" s="13">
        <f t="shared" si="32"/>
        <v>-4</v>
      </c>
      <c r="DC23" s="11">
        <v>37</v>
      </c>
      <c r="DD23" s="11">
        <v>28</v>
      </c>
      <c r="DE23" s="72">
        <f t="shared" si="33"/>
        <v>9</v>
      </c>
      <c r="DF23" s="73">
        <v>68</v>
      </c>
      <c r="DG23" s="11">
        <v>31</v>
      </c>
      <c r="DH23" s="13">
        <f t="shared" si="34"/>
        <v>37</v>
      </c>
      <c r="DI23" s="11">
        <v>28</v>
      </c>
      <c r="DJ23" s="11">
        <v>15</v>
      </c>
      <c r="DK23" s="13">
        <f t="shared" si="35"/>
        <v>13</v>
      </c>
      <c r="DL23" s="11">
        <v>40</v>
      </c>
      <c r="DM23" s="11">
        <v>16</v>
      </c>
      <c r="DN23" s="72">
        <f t="shared" si="36"/>
        <v>24</v>
      </c>
      <c r="DO23" s="73" t="s">
        <v>250</v>
      </c>
      <c r="DP23" s="11" t="s">
        <v>250</v>
      </c>
      <c r="DQ23" s="11" t="s">
        <v>250</v>
      </c>
      <c r="DR23" s="11" t="s">
        <v>250</v>
      </c>
      <c r="DS23" s="11" t="s">
        <v>250</v>
      </c>
      <c r="DT23" s="11" t="s">
        <v>250</v>
      </c>
      <c r="DU23" s="11" t="s">
        <v>250</v>
      </c>
      <c r="DV23" s="11" t="s">
        <v>250</v>
      </c>
      <c r="DW23" s="75" t="s">
        <v>250</v>
      </c>
      <c r="DX23" s="11" t="s">
        <v>250</v>
      </c>
      <c r="DY23" s="11" t="s">
        <v>250</v>
      </c>
      <c r="DZ23" s="11" t="s">
        <v>250</v>
      </c>
      <c r="EA23" s="11" t="s">
        <v>250</v>
      </c>
      <c r="EB23" s="11" t="s">
        <v>250</v>
      </c>
      <c r="EC23" s="11" t="s">
        <v>250</v>
      </c>
      <c r="ED23" s="11" t="s">
        <v>250</v>
      </c>
      <c r="EE23" s="11" t="s">
        <v>250</v>
      </c>
      <c r="EF23" s="11" t="s">
        <v>250</v>
      </c>
      <c r="EG23" s="11"/>
      <c r="EH23" s="11"/>
      <c r="EI23" s="11"/>
      <c r="EJ23" s="11"/>
      <c r="EK23" s="11"/>
      <c r="EL23" s="11"/>
      <c r="EM23" s="11"/>
      <c r="EN23" s="11"/>
      <c r="EO23" s="11"/>
      <c r="EP23" s="11"/>
      <c r="EQ23" s="11"/>
      <c r="ER23" s="11"/>
      <c r="ES23" s="11"/>
      <c r="ET23" s="11"/>
      <c r="EU23" s="11"/>
      <c r="EV23" s="11"/>
      <c r="EW23" s="11"/>
      <c r="EX23" s="11"/>
      <c r="EY23" s="11"/>
      <c r="EZ23" s="11"/>
      <c r="FA23" s="11"/>
      <c r="FB23" s="11"/>
    </row>
    <row r="24" spans="1:158">
      <c r="A24" s="22">
        <v>1989</v>
      </c>
      <c r="B24" s="17">
        <v>177632</v>
      </c>
      <c r="C24" s="13">
        <v>40395</v>
      </c>
      <c r="D24" s="13">
        <f t="shared" si="37"/>
        <v>137237</v>
      </c>
      <c r="E24" s="13">
        <v>87695</v>
      </c>
      <c r="F24" s="13">
        <v>20777</v>
      </c>
      <c r="G24" s="13">
        <f t="shared" si="38"/>
        <v>66918</v>
      </c>
      <c r="H24" s="13">
        <v>89937</v>
      </c>
      <c r="I24" s="13">
        <v>19618</v>
      </c>
      <c r="J24" s="72">
        <f t="shared" si="0"/>
        <v>70319</v>
      </c>
      <c r="K24" s="73">
        <v>431</v>
      </c>
      <c r="L24" s="11">
        <v>198</v>
      </c>
      <c r="M24" s="13">
        <f t="shared" si="1"/>
        <v>233</v>
      </c>
      <c r="N24" s="11">
        <v>225</v>
      </c>
      <c r="O24" s="11">
        <v>102</v>
      </c>
      <c r="P24" s="13">
        <f t="shared" si="2"/>
        <v>123</v>
      </c>
      <c r="Q24" s="11">
        <v>206</v>
      </c>
      <c r="R24" s="11">
        <v>96</v>
      </c>
      <c r="S24" s="72">
        <f t="shared" si="3"/>
        <v>110</v>
      </c>
      <c r="T24" s="73">
        <v>139</v>
      </c>
      <c r="U24" s="11">
        <v>65</v>
      </c>
      <c r="V24" s="13">
        <f t="shared" si="4"/>
        <v>74</v>
      </c>
      <c r="W24" s="11">
        <v>67</v>
      </c>
      <c r="X24" s="11">
        <v>35</v>
      </c>
      <c r="Y24" s="13">
        <f t="shared" si="5"/>
        <v>32</v>
      </c>
      <c r="Z24" s="11">
        <v>72</v>
      </c>
      <c r="AA24" s="11">
        <v>30</v>
      </c>
      <c r="AB24" s="72">
        <f t="shared" si="6"/>
        <v>42</v>
      </c>
      <c r="AC24" s="74">
        <v>1452</v>
      </c>
      <c r="AD24" s="11">
        <v>500</v>
      </c>
      <c r="AE24" s="13">
        <f t="shared" si="7"/>
        <v>952</v>
      </c>
      <c r="AF24" s="11">
        <v>771</v>
      </c>
      <c r="AG24" s="11">
        <v>263</v>
      </c>
      <c r="AH24" s="13">
        <f t="shared" si="8"/>
        <v>508</v>
      </c>
      <c r="AI24" s="11">
        <v>681</v>
      </c>
      <c r="AJ24" s="11">
        <v>237</v>
      </c>
      <c r="AK24" s="72">
        <f t="shared" si="9"/>
        <v>444</v>
      </c>
      <c r="AL24" s="73">
        <v>732</v>
      </c>
      <c r="AM24" s="11">
        <v>870</v>
      </c>
      <c r="AN24" s="13">
        <f t="shared" si="10"/>
        <v>-138</v>
      </c>
      <c r="AO24" s="11">
        <v>423</v>
      </c>
      <c r="AP24" s="11">
        <v>447</v>
      </c>
      <c r="AQ24" s="13">
        <f t="shared" si="11"/>
        <v>-24</v>
      </c>
      <c r="AR24" s="11">
        <v>309</v>
      </c>
      <c r="AS24" s="11">
        <v>423</v>
      </c>
      <c r="AT24" s="72">
        <f t="shared" si="12"/>
        <v>-114</v>
      </c>
      <c r="AU24" s="74">
        <v>29493</v>
      </c>
      <c r="AV24" s="13">
        <v>5455</v>
      </c>
      <c r="AW24" s="13">
        <f t="shared" si="13"/>
        <v>24038</v>
      </c>
      <c r="AX24" s="13">
        <v>15151</v>
      </c>
      <c r="AY24" s="13">
        <v>2806</v>
      </c>
      <c r="AZ24" s="13">
        <f t="shared" si="14"/>
        <v>12345</v>
      </c>
      <c r="BA24" s="13">
        <v>14342</v>
      </c>
      <c r="BB24" s="13">
        <v>2649</v>
      </c>
      <c r="BC24" s="72">
        <f t="shared" si="15"/>
        <v>11693</v>
      </c>
      <c r="BD24" s="74">
        <v>98070</v>
      </c>
      <c r="BE24" s="13">
        <v>17465</v>
      </c>
      <c r="BF24" s="13">
        <f t="shared" si="16"/>
        <v>80605</v>
      </c>
      <c r="BG24" s="13">
        <v>48190</v>
      </c>
      <c r="BH24" s="13">
        <v>8976</v>
      </c>
      <c r="BI24" s="13">
        <f t="shared" si="17"/>
        <v>39214</v>
      </c>
      <c r="BJ24" s="13">
        <v>49880</v>
      </c>
      <c r="BK24" s="13">
        <v>8489</v>
      </c>
      <c r="BL24" s="72">
        <f t="shared" si="18"/>
        <v>41391</v>
      </c>
      <c r="BM24" s="74">
        <v>5294</v>
      </c>
      <c r="BN24" s="13">
        <v>2401</v>
      </c>
      <c r="BO24" s="13">
        <f t="shared" si="19"/>
        <v>2893</v>
      </c>
      <c r="BP24" s="13">
        <v>2753</v>
      </c>
      <c r="BQ24" s="13">
        <v>1235</v>
      </c>
      <c r="BR24" s="13">
        <f t="shared" si="20"/>
        <v>1518</v>
      </c>
      <c r="BS24" s="13">
        <v>2541</v>
      </c>
      <c r="BT24" s="13">
        <v>1166</v>
      </c>
      <c r="BU24" s="72">
        <f t="shared" si="21"/>
        <v>1375</v>
      </c>
      <c r="BV24" s="74">
        <v>2228</v>
      </c>
      <c r="BW24" s="11">
        <v>971</v>
      </c>
      <c r="BX24" s="13">
        <f t="shared" si="22"/>
        <v>1257</v>
      </c>
      <c r="BY24" s="13">
        <v>1153</v>
      </c>
      <c r="BZ24" s="11">
        <v>500</v>
      </c>
      <c r="CA24" s="13">
        <f t="shared" si="23"/>
        <v>653</v>
      </c>
      <c r="CB24" s="13">
        <v>1075</v>
      </c>
      <c r="CC24" s="11">
        <v>471</v>
      </c>
      <c r="CD24" s="72">
        <f t="shared" si="24"/>
        <v>604</v>
      </c>
      <c r="CE24" s="74">
        <v>15024</v>
      </c>
      <c r="CF24" s="13">
        <v>6374</v>
      </c>
      <c r="CG24" s="13">
        <f t="shared" si="25"/>
        <v>8650</v>
      </c>
      <c r="CH24" s="13">
        <v>7218</v>
      </c>
      <c r="CI24" s="13">
        <v>3279</v>
      </c>
      <c r="CJ24" s="13">
        <f t="shared" si="26"/>
        <v>3939</v>
      </c>
      <c r="CK24" s="13">
        <v>7806</v>
      </c>
      <c r="CL24" s="13">
        <v>3095</v>
      </c>
      <c r="CM24" s="72">
        <f t="shared" si="27"/>
        <v>4711</v>
      </c>
      <c r="CN24" s="74">
        <v>24584</v>
      </c>
      <c r="CO24" s="13">
        <v>5944</v>
      </c>
      <c r="CP24" s="13">
        <f t="shared" si="28"/>
        <v>18640</v>
      </c>
      <c r="CQ24" s="13">
        <v>11670</v>
      </c>
      <c r="CR24" s="13">
        <v>3054</v>
      </c>
      <c r="CS24" s="13">
        <f t="shared" si="29"/>
        <v>8616</v>
      </c>
      <c r="CT24" s="13">
        <v>12914</v>
      </c>
      <c r="CU24" s="13">
        <v>2890</v>
      </c>
      <c r="CV24" s="72">
        <f t="shared" si="30"/>
        <v>10024</v>
      </c>
      <c r="CW24" s="73">
        <v>84</v>
      </c>
      <c r="CX24" s="11">
        <v>41</v>
      </c>
      <c r="CY24" s="13">
        <f t="shared" si="31"/>
        <v>43</v>
      </c>
      <c r="CZ24" s="11">
        <v>27</v>
      </c>
      <c r="DA24" s="11">
        <v>21</v>
      </c>
      <c r="DB24" s="13">
        <f t="shared" si="32"/>
        <v>6</v>
      </c>
      <c r="DC24" s="11">
        <v>57</v>
      </c>
      <c r="DD24" s="11">
        <v>20</v>
      </c>
      <c r="DE24" s="72">
        <f t="shared" si="33"/>
        <v>37</v>
      </c>
      <c r="DF24" s="73">
        <v>101</v>
      </c>
      <c r="DG24" s="11">
        <v>111</v>
      </c>
      <c r="DH24" s="13">
        <f t="shared" si="34"/>
        <v>-10</v>
      </c>
      <c r="DI24" s="11">
        <v>47</v>
      </c>
      <c r="DJ24" s="11">
        <v>59</v>
      </c>
      <c r="DK24" s="13">
        <f t="shared" si="35"/>
        <v>-12</v>
      </c>
      <c r="DL24" s="11">
        <v>54</v>
      </c>
      <c r="DM24" s="11">
        <v>52</v>
      </c>
      <c r="DN24" s="72">
        <f t="shared" si="36"/>
        <v>2</v>
      </c>
      <c r="DO24" s="73" t="s">
        <v>250</v>
      </c>
      <c r="DP24" s="11" t="s">
        <v>250</v>
      </c>
      <c r="DQ24" s="11" t="s">
        <v>250</v>
      </c>
      <c r="DR24" s="11" t="s">
        <v>250</v>
      </c>
      <c r="DS24" s="11" t="s">
        <v>250</v>
      </c>
      <c r="DT24" s="11" t="s">
        <v>250</v>
      </c>
      <c r="DU24" s="11" t="s">
        <v>250</v>
      </c>
      <c r="DV24" s="11" t="s">
        <v>250</v>
      </c>
      <c r="DW24" s="75" t="s">
        <v>250</v>
      </c>
      <c r="DX24" s="11" t="s">
        <v>250</v>
      </c>
      <c r="DY24" s="11" t="s">
        <v>250</v>
      </c>
      <c r="DZ24" s="11" t="s">
        <v>250</v>
      </c>
      <c r="EA24" s="11" t="s">
        <v>250</v>
      </c>
      <c r="EB24" s="11" t="s">
        <v>250</v>
      </c>
      <c r="EC24" s="11" t="s">
        <v>250</v>
      </c>
      <c r="ED24" s="11" t="s">
        <v>250</v>
      </c>
      <c r="EE24" s="11" t="s">
        <v>250</v>
      </c>
      <c r="EF24" s="11" t="s">
        <v>250</v>
      </c>
      <c r="EG24" s="11"/>
      <c r="EH24" s="11"/>
      <c r="EI24" s="11"/>
      <c r="EJ24" s="11"/>
      <c r="EK24" s="11"/>
      <c r="EL24" s="11"/>
      <c r="EM24" s="11"/>
      <c r="EN24" s="11"/>
      <c r="EO24" s="11"/>
      <c r="EP24" s="11"/>
      <c r="EQ24" s="11"/>
      <c r="ER24" s="11"/>
      <c r="ES24" s="11"/>
      <c r="ET24" s="11"/>
      <c r="EU24" s="11"/>
      <c r="EV24" s="11"/>
      <c r="EW24" s="11"/>
      <c r="EX24" s="11"/>
      <c r="EY24" s="11"/>
      <c r="EZ24" s="11"/>
      <c r="FA24" s="11"/>
      <c r="FB24" s="11"/>
    </row>
    <row r="25" spans="1:158">
      <c r="A25" s="22">
        <v>1990</v>
      </c>
      <c r="B25" s="17">
        <v>203357</v>
      </c>
      <c r="C25" s="13">
        <v>39760</v>
      </c>
      <c r="D25" s="13">
        <f t="shared" si="37"/>
        <v>163597</v>
      </c>
      <c r="E25" s="13">
        <v>102584</v>
      </c>
      <c r="F25" s="13">
        <v>20290</v>
      </c>
      <c r="G25" s="13">
        <f t="shared" si="38"/>
        <v>82294</v>
      </c>
      <c r="H25" s="13">
        <v>100773</v>
      </c>
      <c r="I25" s="13">
        <v>19470</v>
      </c>
      <c r="J25" s="72">
        <f t="shared" si="0"/>
        <v>81303</v>
      </c>
      <c r="K25" s="73">
        <v>483</v>
      </c>
      <c r="L25" s="11">
        <v>200</v>
      </c>
      <c r="M25" s="13">
        <f t="shared" si="1"/>
        <v>283</v>
      </c>
      <c r="N25" s="11">
        <v>258</v>
      </c>
      <c r="O25" s="11">
        <v>104</v>
      </c>
      <c r="P25" s="13">
        <f t="shared" si="2"/>
        <v>154</v>
      </c>
      <c r="Q25" s="11">
        <v>225</v>
      </c>
      <c r="R25" s="11">
        <v>96</v>
      </c>
      <c r="S25" s="72">
        <f t="shared" si="3"/>
        <v>129</v>
      </c>
      <c r="T25" s="73">
        <v>181</v>
      </c>
      <c r="U25" s="11">
        <v>37</v>
      </c>
      <c r="V25" s="13">
        <f t="shared" si="4"/>
        <v>144</v>
      </c>
      <c r="W25" s="11">
        <v>88</v>
      </c>
      <c r="X25" s="11">
        <v>16</v>
      </c>
      <c r="Y25" s="13">
        <f t="shared" si="5"/>
        <v>72</v>
      </c>
      <c r="Z25" s="11">
        <v>93</v>
      </c>
      <c r="AA25" s="11">
        <v>21</v>
      </c>
      <c r="AB25" s="72">
        <f t="shared" si="6"/>
        <v>72</v>
      </c>
      <c r="AC25" s="74">
        <v>1454</v>
      </c>
      <c r="AD25" s="11">
        <v>567</v>
      </c>
      <c r="AE25" s="13">
        <f t="shared" si="7"/>
        <v>887</v>
      </c>
      <c r="AF25" s="11">
        <v>757</v>
      </c>
      <c r="AG25" s="11">
        <v>294</v>
      </c>
      <c r="AH25" s="13">
        <f t="shared" si="8"/>
        <v>463</v>
      </c>
      <c r="AI25" s="11">
        <v>697</v>
      </c>
      <c r="AJ25" s="11">
        <v>273</v>
      </c>
      <c r="AK25" s="72">
        <f t="shared" si="9"/>
        <v>424</v>
      </c>
      <c r="AL25" s="73">
        <v>954</v>
      </c>
      <c r="AM25" s="11">
        <v>876</v>
      </c>
      <c r="AN25" s="13">
        <f t="shared" si="10"/>
        <v>78</v>
      </c>
      <c r="AO25" s="11">
        <v>496</v>
      </c>
      <c r="AP25" s="11">
        <v>448</v>
      </c>
      <c r="AQ25" s="13">
        <f t="shared" si="11"/>
        <v>48</v>
      </c>
      <c r="AR25" s="11">
        <v>458</v>
      </c>
      <c r="AS25" s="11">
        <v>428</v>
      </c>
      <c r="AT25" s="72">
        <f t="shared" si="12"/>
        <v>30</v>
      </c>
      <c r="AU25" s="74">
        <v>37763</v>
      </c>
      <c r="AV25" s="13">
        <v>5267</v>
      </c>
      <c r="AW25" s="13">
        <f t="shared" si="13"/>
        <v>32496</v>
      </c>
      <c r="AX25" s="13">
        <v>19925</v>
      </c>
      <c r="AY25" s="13">
        <v>2681</v>
      </c>
      <c r="AZ25" s="13">
        <f t="shared" si="14"/>
        <v>17244</v>
      </c>
      <c r="BA25" s="13">
        <v>17838</v>
      </c>
      <c r="BB25" s="13">
        <v>2586</v>
      </c>
      <c r="BC25" s="72">
        <f t="shared" si="15"/>
        <v>15252</v>
      </c>
      <c r="BD25" s="74">
        <v>108863</v>
      </c>
      <c r="BE25" s="13">
        <v>16732</v>
      </c>
      <c r="BF25" s="13">
        <f t="shared" si="16"/>
        <v>92131</v>
      </c>
      <c r="BG25" s="13">
        <v>54653</v>
      </c>
      <c r="BH25" s="13">
        <v>8537</v>
      </c>
      <c r="BI25" s="13">
        <f t="shared" si="17"/>
        <v>46116</v>
      </c>
      <c r="BJ25" s="13">
        <v>54210</v>
      </c>
      <c r="BK25" s="13">
        <v>8195</v>
      </c>
      <c r="BL25" s="72">
        <f t="shared" si="18"/>
        <v>46015</v>
      </c>
      <c r="BM25" s="74">
        <v>6766</v>
      </c>
      <c r="BN25" s="13">
        <v>2415</v>
      </c>
      <c r="BO25" s="13">
        <f t="shared" si="19"/>
        <v>4351</v>
      </c>
      <c r="BP25" s="13">
        <v>3467</v>
      </c>
      <c r="BQ25" s="13">
        <v>1232</v>
      </c>
      <c r="BR25" s="13">
        <f t="shared" si="20"/>
        <v>2235</v>
      </c>
      <c r="BS25" s="13">
        <v>3299</v>
      </c>
      <c r="BT25" s="13">
        <v>1183</v>
      </c>
      <c r="BU25" s="72">
        <f t="shared" si="21"/>
        <v>2116</v>
      </c>
      <c r="BV25" s="74">
        <v>2201</v>
      </c>
      <c r="BW25" s="11">
        <v>938</v>
      </c>
      <c r="BX25" s="13">
        <f t="shared" si="22"/>
        <v>1263</v>
      </c>
      <c r="BY25" s="13">
        <v>1160</v>
      </c>
      <c r="BZ25" s="11">
        <v>479</v>
      </c>
      <c r="CA25" s="13">
        <f t="shared" si="23"/>
        <v>681</v>
      </c>
      <c r="CB25" s="13">
        <v>1041</v>
      </c>
      <c r="CC25" s="11">
        <v>459</v>
      </c>
      <c r="CD25" s="72">
        <f t="shared" si="24"/>
        <v>582</v>
      </c>
      <c r="CE25" s="74">
        <v>17992</v>
      </c>
      <c r="CF25" s="13">
        <v>6421</v>
      </c>
      <c r="CG25" s="13">
        <f t="shared" si="25"/>
        <v>11571</v>
      </c>
      <c r="CH25" s="13">
        <v>8766</v>
      </c>
      <c r="CI25" s="13">
        <v>3275</v>
      </c>
      <c r="CJ25" s="13">
        <f t="shared" si="26"/>
        <v>5491</v>
      </c>
      <c r="CK25" s="13">
        <v>9226</v>
      </c>
      <c r="CL25" s="13">
        <v>3146</v>
      </c>
      <c r="CM25" s="72">
        <f t="shared" si="27"/>
        <v>6080</v>
      </c>
      <c r="CN25" s="74">
        <v>26496</v>
      </c>
      <c r="CO25" s="13">
        <v>6148</v>
      </c>
      <c r="CP25" s="13">
        <f t="shared" si="28"/>
        <v>20348</v>
      </c>
      <c r="CQ25" s="13">
        <v>12922</v>
      </c>
      <c r="CR25" s="13">
        <v>3141</v>
      </c>
      <c r="CS25" s="13">
        <f t="shared" si="29"/>
        <v>9781</v>
      </c>
      <c r="CT25" s="13">
        <v>13574</v>
      </c>
      <c r="CU25" s="13">
        <v>3007</v>
      </c>
      <c r="CV25" s="72">
        <f t="shared" si="30"/>
        <v>10567</v>
      </c>
      <c r="CW25" s="73">
        <v>116</v>
      </c>
      <c r="CX25" s="11">
        <v>42</v>
      </c>
      <c r="CY25" s="13">
        <f t="shared" si="31"/>
        <v>74</v>
      </c>
      <c r="CZ25" s="11">
        <v>57</v>
      </c>
      <c r="DA25" s="11">
        <v>22</v>
      </c>
      <c r="DB25" s="13">
        <f t="shared" si="32"/>
        <v>35</v>
      </c>
      <c r="DC25" s="11">
        <v>59</v>
      </c>
      <c r="DD25" s="11">
        <v>20</v>
      </c>
      <c r="DE25" s="72">
        <f t="shared" si="33"/>
        <v>39</v>
      </c>
      <c r="DF25" s="73">
        <v>88</v>
      </c>
      <c r="DG25" s="11">
        <v>117</v>
      </c>
      <c r="DH25" s="13">
        <f t="shared" si="34"/>
        <v>-29</v>
      </c>
      <c r="DI25" s="11">
        <v>35</v>
      </c>
      <c r="DJ25" s="11">
        <v>61</v>
      </c>
      <c r="DK25" s="13">
        <f t="shared" si="35"/>
        <v>-26</v>
      </c>
      <c r="DL25" s="11">
        <v>53</v>
      </c>
      <c r="DM25" s="11">
        <v>56</v>
      </c>
      <c r="DN25" s="72">
        <f t="shared" si="36"/>
        <v>-3</v>
      </c>
      <c r="DO25" s="73" t="s">
        <v>250</v>
      </c>
      <c r="DP25" s="11" t="s">
        <v>250</v>
      </c>
      <c r="DQ25" s="11" t="s">
        <v>250</v>
      </c>
      <c r="DR25" s="11" t="s">
        <v>250</v>
      </c>
      <c r="DS25" s="11" t="s">
        <v>250</v>
      </c>
      <c r="DT25" s="11" t="s">
        <v>250</v>
      </c>
      <c r="DU25" s="11" t="s">
        <v>250</v>
      </c>
      <c r="DV25" s="11" t="s">
        <v>250</v>
      </c>
      <c r="DW25" s="75" t="s">
        <v>250</v>
      </c>
      <c r="DX25" s="11" t="s">
        <v>250</v>
      </c>
      <c r="DY25" s="11" t="s">
        <v>250</v>
      </c>
      <c r="DZ25" s="11" t="s">
        <v>250</v>
      </c>
      <c r="EA25" s="11" t="s">
        <v>250</v>
      </c>
      <c r="EB25" s="11" t="s">
        <v>250</v>
      </c>
      <c r="EC25" s="11" t="s">
        <v>250</v>
      </c>
      <c r="ED25" s="11" t="s">
        <v>250</v>
      </c>
      <c r="EE25" s="11" t="s">
        <v>250</v>
      </c>
      <c r="EF25" s="11" t="s">
        <v>250</v>
      </c>
      <c r="EG25" s="11"/>
      <c r="EH25" s="11"/>
      <c r="EI25" s="11"/>
      <c r="EJ25" s="11"/>
      <c r="EK25" s="11"/>
      <c r="EL25" s="11"/>
      <c r="EM25" s="11"/>
      <c r="EN25" s="11"/>
      <c r="EO25" s="11"/>
      <c r="EP25" s="11"/>
      <c r="EQ25" s="11"/>
      <c r="ER25" s="11"/>
      <c r="ES25" s="11"/>
      <c r="ET25" s="11"/>
      <c r="EU25" s="11"/>
      <c r="EV25" s="11"/>
      <c r="EW25" s="11"/>
      <c r="EX25" s="11"/>
      <c r="EY25" s="11"/>
      <c r="EZ25" s="11"/>
      <c r="FA25" s="11"/>
      <c r="FB25" s="11"/>
    </row>
    <row r="26" spans="1:158">
      <c r="A26" s="22">
        <v>1991</v>
      </c>
      <c r="B26" s="17">
        <v>221382</v>
      </c>
      <c r="C26" s="13">
        <v>43692</v>
      </c>
      <c r="D26" s="13">
        <f t="shared" si="37"/>
        <v>177690</v>
      </c>
      <c r="E26" s="13">
        <v>112277</v>
      </c>
      <c r="F26" s="13">
        <v>22194</v>
      </c>
      <c r="G26" s="13">
        <f t="shared" si="38"/>
        <v>90083</v>
      </c>
      <c r="H26" s="13">
        <v>109105</v>
      </c>
      <c r="I26" s="13">
        <v>21498</v>
      </c>
      <c r="J26" s="72">
        <f t="shared" si="0"/>
        <v>87607</v>
      </c>
      <c r="K26" s="73">
        <v>614</v>
      </c>
      <c r="L26" s="11">
        <v>229</v>
      </c>
      <c r="M26" s="13">
        <f t="shared" si="1"/>
        <v>385</v>
      </c>
      <c r="N26" s="11">
        <v>346</v>
      </c>
      <c r="O26" s="11">
        <v>120</v>
      </c>
      <c r="P26" s="13">
        <f t="shared" si="2"/>
        <v>226</v>
      </c>
      <c r="Q26" s="11">
        <v>268</v>
      </c>
      <c r="R26" s="11">
        <v>109</v>
      </c>
      <c r="S26" s="72">
        <f t="shared" si="3"/>
        <v>159</v>
      </c>
      <c r="T26" s="73">
        <v>149</v>
      </c>
      <c r="U26" s="11">
        <v>85</v>
      </c>
      <c r="V26" s="13">
        <f t="shared" si="4"/>
        <v>64</v>
      </c>
      <c r="W26" s="11">
        <v>74</v>
      </c>
      <c r="X26" s="11">
        <v>45</v>
      </c>
      <c r="Y26" s="13">
        <f t="shared" si="5"/>
        <v>29</v>
      </c>
      <c r="Z26" s="11">
        <v>75</v>
      </c>
      <c r="AA26" s="11">
        <v>40</v>
      </c>
      <c r="AB26" s="72">
        <f t="shared" si="6"/>
        <v>35</v>
      </c>
      <c r="AC26" s="74">
        <v>1542</v>
      </c>
      <c r="AD26" s="11">
        <v>823</v>
      </c>
      <c r="AE26" s="13">
        <f t="shared" si="7"/>
        <v>719</v>
      </c>
      <c r="AF26" s="11">
        <v>807</v>
      </c>
      <c r="AG26" s="11">
        <v>420</v>
      </c>
      <c r="AH26" s="13">
        <f t="shared" si="8"/>
        <v>387</v>
      </c>
      <c r="AI26" s="11">
        <v>735</v>
      </c>
      <c r="AJ26" s="11">
        <v>403</v>
      </c>
      <c r="AK26" s="72">
        <f t="shared" si="9"/>
        <v>332</v>
      </c>
      <c r="AL26" s="73">
        <v>738</v>
      </c>
      <c r="AM26" s="11">
        <v>885</v>
      </c>
      <c r="AN26" s="13">
        <f t="shared" si="10"/>
        <v>-147</v>
      </c>
      <c r="AO26" s="11">
        <v>384</v>
      </c>
      <c r="AP26" s="11">
        <v>449</v>
      </c>
      <c r="AQ26" s="13">
        <f t="shared" si="11"/>
        <v>-65</v>
      </c>
      <c r="AR26" s="11">
        <v>354</v>
      </c>
      <c r="AS26" s="11">
        <v>436</v>
      </c>
      <c r="AT26" s="72">
        <f t="shared" si="12"/>
        <v>-82</v>
      </c>
      <c r="AU26" s="74">
        <v>45791</v>
      </c>
      <c r="AV26" s="13">
        <v>6130</v>
      </c>
      <c r="AW26" s="13">
        <f t="shared" si="13"/>
        <v>39661</v>
      </c>
      <c r="AX26" s="13">
        <v>24507</v>
      </c>
      <c r="AY26" s="13">
        <v>3113</v>
      </c>
      <c r="AZ26" s="13">
        <f t="shared" si="14"/>
        <v>21394</v>
      </c>
      <c r="BA26" s="13">
        <v>21284</v>
      </c>
      <c r="BB26" s="13">
        <v>3017</v>
      </c>
      <c r="BC26" s="72">
        <f t="shared" si="15"/>
        <v>18267</v>
      </c>
      <c r="BD26" s="74">
        <v>115213</v>
      </c>
      <c r="BE26" s="13">
        <v>18561</v>
      </c>
      <c r="BF26" s="13">
        <f t="shared" si="16"/>
        <v>96652</v>
      </c>
      <c r="BG26" s="13">
        <v>57952</v>
      </c>
      <c r="BH26" s="13">
        <v>9422</v>
      </c>
      <c r="BI26" s="13">
        <f t="shared" si="17"/>
        <v>48530</v>
      </c>
      <c r="BJ26" s="13">
        <v>57261</v>
      </c>
      <c r="BK26" s="13">
        <v>9139</v>
      </c>
      <c r="BL26" s="72">
        <f t="shared" si="18"/>
        <v>48122</v>
      </c>
      <c r="BM26" s="74">
        <v>6342</v>
      </c>
      <c r="BN26" s="13">
        <v>2236</v>
      </c>
      <c r="BO26" s="13">
        <f t="shared" si="19"/>
        <v>4106</v>
      </c>
      <c r="BP26" s="13">
        <v>3292</v>
      </c>
      <c r="BQ26" s="13">
        <v>1136</v>
      </c>
      <c r="BR26" s="13">
        <f t="shared" si="20"/>
        <v>2156</v>
      </c>
      <c r="BS26" s="13">
        <v>3050</v>
      </c>
      <c r="BT26" s="13">
        <v>1100</v>
      </c>
      <c r="BU26" s="72">
        <f t="shared" si="21"/>
        <v>1950</v>
      </c>
      <c r="BV26" s="74">
        <v>2284</v>
      </c>
      <c r="BW26" s="11">
        <v>818</v>
      </c>
      <c r="BX26" s="13">
        <f t="shared" si="22"/>
        <v>1466</v>
      </c>
      <c r="BY26" s="13">
        <v>1167</v>
      </c>
      <c r="BZ26" s="11">
        <v>418</v>
      </c>
      <c r="CA26" s="13">
        <f t="shared" si="23"/>
        <v>749</v>
      </c>
      <c r="CB26" s="13">
        <v>1117</v>
      </c>
      <c r="CC26" s="11">
        <v>400</v>
      </c>
      <c r="CD26" s="72">
        <f t="shared" si="24"/>
        <v>717</v>
      </c>
      <c r="CE26" s="74">
        <v>17903</v>
      </c>
      <c r="CF26" s="13">
        <v>7561</v>
      </c>
      <c r="CG26" s="13">
        <f t="shared" si="25"/>
        <v>10342</v>
      </c>
      <c r="CH26" s="13">
        <v>8811</v>
      </c>
      <c r="CI26" s="13">
        <v>3843</v>
      </c>
      <c r="CJ26" s="13">
        <f t="shared" si="26"/>
        <v>4968</v>
      </c>
      <c r="CK26" s="13">
        <v>9092</v>
      </c>
      <c r="CL26" s="13">
        <v>3718</v>
      </c>
      <c r="CM26" s="72">
        <f t="shared" si="27"/>
        <v>5374</v>
      </c>
      <c r="CN26" s="74">
        <v>30642</v>
      </c>
      <c r="CO26" s="13">
        <v>6218</v>
      </c>
      <c r="CP26" s="13">
        <f t="shared" si="28"/>
        <v>24424</v>
      </c>
      <c r="CQ26" s="13">
        <v>14868</v>
      </c>
      <c r="CR26" s="13">
        <v>3154</v>
      </c>
      <c r="CS26" s="13">
        <f t="shared" si="29"/>
        <v>11714</v>
      </c>
      <c r="CT26" s="13">
        <v>15774</v>
      </c>
      <c r="CU26" s="13">
        <v>3064</v>
      </c>
      <c r="CV26" s="72">
        <f t="shared" si="30"/>
        <v>12710</v>
      </c>
      <c r="CW26" s="73">
        <v>64</v>
      </c>
      <c r="CX26" s="11">
        <v>80</v>
      </c>
      <c r="CY26" s="13">
        <f t="shared" si="31"/>
        <v>-16</v>
      </c>
      <c r="CZ26" s="11">
        <v>29</v>
      </c>
      <c r="DA26" s="11">
        <v>42</v>
      </c>
      <c r="DB26" s="13">
        <f t="shared" si="32"/>
        <v>-13</v>
      </c>
      <c r="DC26" s="11">
        <v>35</v>
      </c>
      <c r="DD26" s="11">
        <v>38</v>
      </c>
      <c r="DE26" s="72">
        <f t="shared" si="33"/>
        <v>-3</v>
      </c>
      <c r="DF26" s="73">
        <v>100</v>
      </c>
      <c r="DG26" s="11">
        <v>66</v>
      </c>
      <c r="DH26" s="13">
        <f t="shared" si="34"/>
        <v>34</v>
      </c>
      <c r="DI26" s="11">
        <v>40</v>
      </c>
      <c r="DJ26" s="11">
        <v>32</v>
      </c>
      <c r="DK26" s="13">
        <f t="shared" si="35"/>
        <v>8</v>
      </c>
      <c r="DL26" s="11">
        <v>60</v>
      </c>
      <c r="DM26" s="11">
        <v>34</v>
      </c>
      <c r="DN26" s="72">
        <f t="shared" si="36"/>
        <v>26</v>
      </c>
      <c r="DO26" s="73" t="s">
        <v>250</v>
      </c>
      <c r="DP26" s="11" t="s">
        <v>250</v>
      </c>
      <c r="DQ26" s="11" t="s">
        <v>250</v>
      </c>
      <c r="DR26" s="11" t="s">
        <v>250</v>
      </c>
      <c r="DS26" s="11" t="s">
        <v>250</v>
      </c>
      <c r="DT26" s="11" t="s">
        <v>250</v>
      </c>
      <c r="DU26" s="11" t="s">
        <v>250</v>
      </c>
      <c r="DV26" s="11" t="s">
        <v>250</v>
      </c>
      <c r="DW26" s="75" t="s">
        <v>250</v>
      </c>
      <c r="DX26" s="11" t="s">
        <v>250</v>
      </c>
      <c r="DY26" s="11" t="s">
        <v>250</v>
      </c>
      <c r="DZ26" s="11" t="s">
        <v>250</v>
      </c>
      <c r="EA26" s="11" t="s">
        <v>250</v>
      </c>
      <c r="EB26" s="11" t="s">
        <v>250</v>
      </c>
      <c r="EC26" s="11" t="s">
        <v>250</v>
      </c>
      <c r="ED26" s="11" t="s">
        <v>250</v>
      </c>
      <c r="EE26" s="11" t="s">
        <v>250</v>
      </c>
      <c r="EF26" s="11" t="s">
        <v>250</v>
      </c>
      <c r="EG26" s="11"/>
      <c r="EH26" s="11"/>
      <c r="EI26" s="11"/>
      <c r="EJ26" s="11"/>
      <c r="EK26" s="11"/>
      <c r="EL26" s="11"/>
      <c r="EM26" s="11"/>
      <c r="EN26" s="11"/>
      <c r="EO26" s="11"/>
      <c r="EP26" s="11"/>
      <c r="EQ26" s="11"/>
      <c r="ER26" s="11"/>
      <c r="ES26" s="11"/>
      <c r="ET26" s="11"/>
      <c r="EU26" s="11"/>
      <c r="EV26" s="11"/>
      <c r="EW26" s="11"/>
      <c r="EX26" s="11"/>
      <c r="EY26" s="11"/>
      <c r="EZ26" s="11"/>
      <c r="FA26" s="11"/>
      <c r="FB26" s="11"/>
    </row>
    <row r="27" spans="1:158">
      <c r="A27" s="22">
        <v>1992</v>
      </c>
      <c r="B27" s="17">
        <v>244281</v>
      </c>
      <c r="C27" s="13">
        <v>45633</v>
      </c>
      <c r="D27" s="13">
        <f t="shared" si="37"/>
        <v>198648</v>
      </c>
      <c r="E27" s="13">
        <v>122353</v>
      </c>
      <c r="F27" s="13">
        <v>22881</v>
      </c>
      <c r="G27" s="13">
        <f t="shared" si="38"/>
        <v>99472</v>
      </c>
      <c r="H27" s="13">
        <v>121928</v>
      </c>
      <c r="I27" s="13">
        <v>22752</v>
      </c>
      <c r="J27" s="72">
        <f t="shared" si="0"/>
        <v>99176</v>
      </c>
      <c r="K27" s="73">
        <v>704</v>
      </c>
      <c r="L27" s="11">
        <v>296</v>
      </c>
      <c r="M27" s="13">
        <f t="shared" si="1"/>
        <v>408</v>
      </c>
      <c r="N27" s="11">
        <v>372</v>
      </c>
      <c r="O27" s="11">
        <v>151</v>
      </c>
      <c r="P27" s="13">
        <f t="shared" si="2"/>
        <v>221</v>
      </c>
      <c r="Q27" s="11">
        <v>332</v>
      </c>
      <c r="R27" s="11">
        <v>145</v>
      </c>
      <c r="S27" s="72">
        <f t="shared" si="3"/>
        <v>187</v>
      </c>
      <c r="T27" s="73">
        <v>165</v>
      </c>
      <c r="U27" s="11">
        <v>89</v>
      </c>
      <c r="V27" s="13">
        <f t="shared" si="4"/>
        <v>76</v>
      </c>
      <c r="W27" s="11">
        <v>79</v>
      </c>
      <c r="X27" s="11">
        <v>43</v>
      </c>
      <c r="Y27" s="13">
        <f t="shared" si="5"/>
        <v>36</v>
      </c>
      <c r="Z27" s="11">
        <v>86</v>
      </c>
      <c r="AA27" s="11">
        <v>46</v>
      </c>
      <c r="AB27" s="72">
        <f t="shared" si="6"/>
        <v>40</v>
      </c>
      <c r="AC27" s="74">
        <v>1927</v>
      </c>
      <c r="AD27" s="11">
        <v>946</v>
      </c>
      <c r="AE27" s="13">
        <f t="shared" si="7"/>
        <v>981</v>
      </c>
      <c r="AF27" s="11">
        <v>980</v>
      </c>
      <c r="AG27" s="11">
        <v>474</v>
      </c>
      <c r="AH27" s="13">
        <f t="shared" si="8"/>
        <v>506</v>
      </c>
      <c r="AI27" s="11">
        <v>947</v>
      </c>
      <c r="AJ27" s="11">
        <v>472</v>
      </c>
      <c r="AK27" s="72">
        <f t="shared" si="9"/>
        <v>475</v>
      </c>
      <c r="AL27" s="73">
        <v>804</v>
      </c>
      <c r="AM27" s="11">
        <v>915</v>
      </c>
      <c r="AN27" s="13">
        <f t="shared" si="10"/>
        <v>-111</v>
      </c>
      <c r="AO27" s="11">
        <v>400</v>
      </c>
      <c r="AP27" s="11">
        <v>459</v>
      </c>
      <c r="AQ27" s="13">
        <f t="shared" si="11"/>
        <v>-59</v>
      </c>
      <c r="AR27" s="11">
        <v>404</v>
      </c>
      <c r="AS27" s="11">
        <v>456</v>
      </c>
      <c r="AT27" s="72">
        <f t="shared" si="12"/>
        <v>-52</v>
      </c>
      <c r="AU27" s="74">
        <v>51600</v>
      </c>
      <c r="AV27" s="13">
        <v>6211</v>
      </c>
      <c r="AW27" s="13">
        <f t="shared" si="13"/>
        <v>45389</v>
      </c>
      <c r="AX27" s="13">
        <v>27754</v>
      </c>
      <c r="AY27" s="13">
        <v>3113</v>
      </c>
      <c r="AZ27" s="13">
        <f t="shared" si="14"/>
        <v>24641</v>
      </c>
      <c r="BA27" s="13">
        <v>23846</v>
      </c>
      <c r="BB27" s="13">
        <v>3098</v>
      </c>
      <c r="BC27" s="72">
        <f t="shared" si="15"/>
        <v>20748</v>
      </c>
      <c r="BD27" s="74">
        <v>129706</v>
      </c>
      <c r="BE27" s="13">
        <v>19462</v>
      </c>
      <c r="BF27" s="13">
        <f t="shared" si="16"/>
        <v>110244</v>
      </c>
      <c r="BG27" s="13">
        <v>64771</v>
      </c>
      <c r="BH27" s="13">
        <v>9757</v>
      </c>
      <c r="BI27" s="13">
        <f t="shared" si="17"/>
        <v>55014</v>
      </c>
      <c r="BJ27" s="13">
        <v>64935</v>
      </c>
      <c r="BK27" s="13">
        <v>9705</v>
      </c>
      <c r="BL27" s="72">
        <f t="shared" si="18"/>
        <v>55230</v>
      </c>
      <c r="BM27" s="74">
        <v>4792</v>
      </c>
      <c r="BN27" s="13">
        <v>1873</v>
      </c>
      <c r="BO27" s="13">
        <f t="shared" si="19"/>
        <v>2919</v>
      </c>
      <c r="BP27" s="13">
        <v>2341</v>
      </c>
      <c r="BQ27" s="11">
        <v>942</v>
      </c>
      <c r="BR27" s="13">
        <f t="shared" si="20"/>
        <v>1399</v>
      </c>
      <c r="BS27" s="13">
        <v>2451</v>
      </c>
      <c r="BT27" s="11">
        <v>931</v>
      </c>
      <c r="BU27" s="72">
        <f t="shared" si="21"/>
        <v>1520</v>
      </c>
      <c r="BV27" s="74">
        <v>2538</v>
      </c>
      <c r="BW27" s="11">
        <v>906</v>
      </c>
      <c r="BX27" s="13">
        <f t="shared" si="22"/>
        <v>1632</v>
      </c>
      <c r="BY27" s="13">
        <v>1233</v>
      </c>
      <c r="BZ27" s="11">
        <v>454</v>
      </c>
      <c r="CA27" s="13">
        <f t="shared" si="23"/>
        <v>779</v>
      </c>
      <c r="CB27" s="13">
        <v>1305</v>
      </c>
      <c r="CC27" s="11">
        <v>452</v>
      </c>
      <c r="CD27" s="72">
        <f t="shared" si="24"/>
        <v>853</v>
      </c>
      <c r="CE27" s="74">
        <v>17001</v>
      </c>
      <c r="CF27" s="13">
        <v>7888</v>
      </c>
      <c r="CG27" s="13">
        <f t="shared" si="25"/>
        <v>9113</v>
      </c>
      <c r="CH27" s="13">
        <v>7896</v>
      </c>
      <c r="CI27" s="13">
        <v>3954</v>
      </c>
      <c r="CJ27" s="13">
        <f t="shared" si="26"/>
        <v>3942</v>
      </c>
      <c r="CK27" s="13">
        <v>9105</v>
      </c>
      <c r="CL27" s="13">
        <v>3934</v>
      </c>
      <c r="CM27" s="72">
        <f t="shared" si="27"/>
        <v>5171</v>
      </c>
      <c r="CN27" s="74">
        <v>34808</v>
      </c>
      <c r="CO27" s="13">
        <v>6927</v>
      </c>
      <c r="CP27" s="13">
        <f t="shared" si="28"/>
        <v>27881</v>
      </c>
      <c r="CQ27" s="13">
        <v>16424</v>
      </c>
      <c r="CR27" s="13">
        <v>3473</v>
      </c>
      <c r="CS27" s="13">
        <f t="shared" si="29"/>
        <v>12951</v>
      </c>
      <c r="CT27" s="13">
        <v>18384</v>
      </c>
      <c r="CU27" s="13">
        <v>3454</v>
      </c>
      <c r="CV27" s="72">
        <f t="shared" si="30"/>
        <v>14930</v>
      </c>
      <c r="CW27" s="73">
        <v>118</v>
      </c>
      <c r="CX27" s="11">
        <v>74</v>
      </c>
      <c r="CY27" s="13">
        <f t="shared" si="31"/>
        <v>44</v>
      </c>
      <c r="CZ27" s="11">
        <v>49</v>
      </c>
      <c r="DA27" s="11">
        <v>37</v>
      </c>
      <c r="DB27" s="13">
        <f t="shared" si="32"/>
        <v>12</v>
      </c>
      <c r="DC27" s="11">
        <v>69</v>
      </c>
      <c r="DD27" s="11">
        <v>37</v>
      </c>
      <c r="DE27" s="72">
        <f t="shared" si="33"/>
        <v>32</v>
      </c>
      <c r="DF27" s="73" t="s">
        <v>250</v>
      </c>
      <c r="DG27" s="11" t="s">
        <v>250</v>
      </c>
      <c r="DH27" s="11" t="s">
        <v>250</v>
      </c>
      <c r="DI27" s="11" t="s">
        <v>250</v>
      </c>
      <c r="DJ27" s="11" t="s">
        <v>250</v>
      </c>
      <c r="DK27" s="11" t="s">
        <v>250</v>
      </c>
      <c r="DL27" s="11" t="s">
        <v>250</v>
      </c>
      <c r="DM27" s="11" t="s">
        <v>250</v>
      </c>
      <c r="DN27" s="75" t="s">
        <v>250</v>
      </c>
      <c r="DO27" s="73">
        <v>108</v>
      </c>
      <c r="DP27" s="11">
        <v>34</v>
      </c>
      <c r="DQ27" s="13">
        <f t="shared" ref="DQ27:DQ55" si="39">DO27-DP27</f>
        <v>74</v>
      </c>
      <c r="DR27" s="11">
        <v>47</v>
      </c>
      <c r="DS27" s="11">
        <v>18</v>
      </c>
      <c r="DT27" s="13">
        <f t="shared" ref="DT27:DT55" si="40">DR27-DS27</f>
        <v>29</v>
      </c>
      <c r="DU27" s="11">
        <v>61</v>
      </c>
      <c r="DV27" s="11">
        <v>16</v>
      </c>
      <c r="DW27" s="72">
        <f t="shared" ref="DW27:DW55" si="41">DU27-DV27</f>
        <v>45</v>
      </c>
      <c r="DX27" s="11">
        <v>10</v>
      </c>
      <c r="DY27" s="11">
        <v>12</v>
      </c>
      <c r="DZ27" s="13">
        <f t="shared" ref="DZ27:DZ55" si="42">DX27-DY27</f>
        <v>-2</v>
      </c>
      <c r="EA27" s="11">
        <v>7</v>
      </c>
      <c r="EB27" s="11">
        <v>6</v>
      </c>
      <c r="EC27" s="13">
        <f t="shared" ref="EC27:EC55" si="43">EA27-EB27</f>
        <v>1</v>
      </c>
      <c r="ED27" s="11">
        <v>3</v>
      </c>
      <c r="EE27" s="11">
        <v>6</v>
      </c>
      <c r="EF27" s="13">
        <f t="shared" ref="EF27:EF55" si="44">ED27-EE27</f>
        <v>-3</v>
      </c>
      <c r="EG27" s="11"/>
      <c r="EH27" s="11"/>
      <c r="EI27" s="11"/>
      <c r="EJ27" s="11"/>
      <c r="EK27" s="11"/>
      <c r="EL27" s="11"/>
      <c r="EM27" s="11"/>
      <c r="EN27" s="11"/>
      <c r="EO27" s="11"/>
      <c r="EP27" s="11"/>
      <c r="EQ27" s="11"/>
      <c r="ER27" s="11"/>
      <c r="ES27" s="11"/>
      <c r="ET27" s="11"/>
      <c r="EU27" s="11"/>
      <c r="EV27" s="11"/>
      <c r="EW27" s="11"/>
      <c r="EX27" s="11"/>
      <c r="EY27" s="11"/>
      <c r="EZ27" s="11"/>
      <c r="FA27" s="11"/>
      <c r="FB27" s="11"/>
    </row>
    <row r="28" spans="1:158">
      <c r="A28" s="22">
        <v>1993</v>
      </c>
      <c r="B28" s="17">
        <v>266890</v>
      </c>
      <c r="C28" s="13">
        <v>43993</v>
      </c>
      <c r="D28" s="13">
        <f t="shared" si="37"/>
        <v>222897</v>
      </c>
      <c r="E28" s="13">
        <v>127770</v>
      </c>
      <c r="F28" s="13">
        <v>22076</v>
      </c>
      <c r="G28" s="13">
        <f t="shared" si="38"/>
        <v>105694</v>
      </c>
      <c r="H28" s="13">
        <v>139120</v>
      </c>
      <c r="I28" s="13">
        <v>21917</v>
      </c>
      <c r="J28" s="72">
        <f t="shared" si="0"/>
        <v>117203</v>
      </c>
      <c r="K28" s="73">
        <v>806</v>
      </c>
      <c r="L28" s="11">
        <v>258</v>
      </c>
      <c r="M28" s="13">
        <f t="shared" si="1"/>
        <v>548</v>
      </c>
      <c r="N28" s="11">
        <v>425</v>
      </c>
      <c r="O28" s="11">
        <v>127</v>
      </c>
      <c r="P28" s="13">
        <f t="shared" si="2"/>
        <v>298</v>
      </c>
      <c r="Q28" s="11">
        <v>381</v>
      </c>
      <c r="R28" s="11">
        <v>131</v>
      </c>
      <c r="S28" s="72">
        <f t="shared" si="3"/>
        <v>250</v>
      </c>
      <c r="T28" s="73">
        <v>161</v>
      </c>
      <c r="U28" s="11">
        <v>67</v>
      </c>
      <c r="V28" s="13">
        <f t="shared" si="4"/>
        <v>94</v>
      </c>
      <c r="W28" s="11">
        <v>76</v>
      </c>
      <c r="X28" s="11">
        <v>34</v>
      </c>
      <c r="Y28" s="13">
        <f t="shared" si="5"/>
        <v>42</v>
      </c>
      <c r="Z28" s="11">
        <v>85</v>
      </c>
      <c r="AA28" s="11">
        <v>33</v>
      </c>
      <c r="AB28" s="72">
        <f t="shared" si="6"/>
        <v>52</v>
      </c>
      <c r="AC28" s="74">
        <v>2599</v>
      </c>
      <c r="AD28" s="11">
        <v>784</v>
      </c>
      <c r="AE28" s="13">
        <f t="shared" si="7"/>
        <v>1815</v>
      </c>
      <c r="AF28" s="13">
        <v>1297</v>
      </c>
      <c r="AG28" s="11">
        <v>390</v>
      </c>
      <c r="AH28" s="13">
        <f t="shared" si="8"/>
        <v>907</v>
      </c>
      <c r="AI28" s="13">
        <v>1302</v>
      </c>
      <c r="AJ28" s="11">
        <v>394</v>
      </c>
      <c r="AK28" s="72">
        <f t="shared" si="9"/>
        <v>908</v>
      </c>
      <c r="AL28" s="73">
        <v>748</v>
      </c>
      <c r="AM28" s="11">
        <v>914</v>
      </c>
      <c r="AN28" s="13">
        <f t="shared" si="10"/>
        <v>-166</v>
      </c>
      <c r="AO28" s="11">
        <v>357</v>
      </c>
      <c r="AP28" s="11">
        <v>457</v>
      </c>
      <c r="AQ28" s="13">
        <f t="shared" si="11"/>
        <v>-100</v>
      </c>
      <c r="AR28" s="11">
        <v>391</v>
      </c>
      <c r="AS28" s="11">
        <v>457</v>
      </c>
      <c r="AT28" s="72">
        <f t="shared" si="12"/>
        <v>-66</v>
      </c>
      <c r="AU28" s="74">
        <v>48357</v>
      </c>
      <c r="AV28" s="13">
        <v>5930</v>
      </c>
      <c r="AW28" s="13">
        <f t="shared" si="13"/>
        <v>42427</v>
      </c>
      <c r="AX28" s="13">
        <v>24221</v>
      </c>
      <c r="AY28" s="13">
        <v>2977</v>
      </c>
      <c r="AZ28" s="13">
        <f t="shared" si="14"/>
        <v>21244</v>
      </c>
      <c r="BA28" s="13">
        <v>24136</v>
      </c>
      <c r="BB28" s="13">
        <v>2953</v>
      </c>
      <c r="BC28" s="72">
        <f t="shared" si="15"/>
        <v>21183</v>
      </c>
      <c r="BD28" s="74">
        <v>145962</v>
      </c>
      <c r="BE28" s="13">
        <v>18635</v>
      </c>
      <c r="BF28" s="13">
        <f t="shared" si="16"/>
        <v>127327</v>
      </c>
      <c r="BG28" s="13">
        <v>70499</v>
      </c>
      <c r="BH28" s="13">
        <v>9354</v>
      </c>
      <c r="BI28" s="13">
        <f t="shared" si="17"/>
        <v>61145</v>
      </c>
      <c r="BJ28" s="13">
        <v>75463</v>
      </c>
      <c r="BK28" s="13">
        <v>9281</v>
      </c>
      <c r="BL28" s="72">
        <f t="shared" si="18"/>
        <v>66182</v>
      </c>
      <c r="BM28" s="74">
        <v>5419</v>
      </c>
      <c r="BN28" s="13">
        <v>2195</v>
      </c>
      <c r="BO28" s="13">
        <f t="shared" si="19"/>
        <v>3224</v>
      </c>
      <c r="BP28" s="13">
        <v>2504</v>
      </c>
      <c r="BQ28" s="13">
        <v>1101</v>
      </c>
      <c r="BR28" s="13">
        <f t="shared" si="20"/>
        <v>1403</v>
      </c>
      <c r="BS28" s="13">
        <v>2915</v>
      </c>
      <c r="BT28" s="13">
        <v>1094</v>
      </c>
      <c r="BU28" s="72">
        <f t="shared" si="21"/>
        <v>1821</v>
      </c>
      <c r="BV28" s="74">
        <v>2563</v>
      </c>
      <c r="BW28" s="11">
        <v>947</v>
      </c>
      <c r="BX28" s="13">
        <f t="shared" si="22"/>
        <v>1616</v>
      </c>
      <c r="BY28" s="13">
        <v>1163</v>
      </c>
      <c r="BZ28" s="11">
        <v>472</v>
      </c>
      <c r="CA28" s="13">
        <f t="shared" si="23"/>
        <v>691</v>
      </c>
      <c r="CB28" s="13">
        <v>1400</v>
      </c>
      <c r="CC28" s="11">
        <v>475</v>
      </c>
      <c r="CD28" s="72">
        <f t="shared" si="24"/>
        <v>925</v>
      </c>
      <c r="CE28" s="74">
        <v>18975</v>
      </c>
      <c r="CF28" s="13">
        <v>7379</v>
      </c>
      <c r="CG28" s="13">
        <f t="shared" si="25"/>
        <v>11596</v>
      </c>
      <c r="CH28" s="13">
        <v>8400</v>
      </c>
      <c r="CI28" s="13">
        <v>3705</v>
      </c>
      <c r="CJ28" s="13">
        <f t="shared" si="26"/>
        <v>4695</v>
      </c>
      <c r="CK28" s="13">
        <v>10575</v>
      </c>
      <c r="CL28" s="13">
        <v>3674</v>
      </c>
      <c r="CM28" s="72">
        <f t="shared" si="27"/>
        <v>6901</v>
      </c>
      <c r="CN28" s="74">
        <v>41014</v>
      </c>
      <c r="CO28" s="13">
        <v>6740</v>
      </c>
      <c r="CP28" s="13">
        <f t="shared" si="28"/>
        <v>34274</v>
      </c>
      <c r="CQ28" s="13">
        <v>18736</v>
      </c>
      <c r="CR28" s="13">
        <v>3385</v>
      </c>
      <c r="CS28" s="13">
        <f t="shared" si="29"/>
        <v>15351</v>
      </c>
      <c r="CT28" s="13">
        <v>22278</v>
      </c>
      <c r="CU28" s="13">
        <v>3355</v>
      </c>
      <c r="CV28" s="72">
        <f t="shared" si="30"/>
        <v>18923</v>
      </c>
      <c r="CW28" s="73">
        <v>128</v>
      </c>
      <c r="CX28" s="11">
        <v>64</v>
      </c>
      <c r="CY28" s="13">
        <f t="shared" si="31"/>
        <v>64</v>
      </c>
      <c r="CZ28" s="11">
        <v>45</v>
      </c>
      <c r="DA28" s="11">
        <v>33</v>
      </c>
      <c r="DB28" s="13">
        <f t="shared" si="32"/>
        <v>12</v>
      </c>
      <c r="DC28" s="11">
        <v>83</v>
      </c>
      <c r="DD28" s="11">
        <v>31</v>
      </c>
      <c r="DE28" s="72">
        <f t="shared" si="33"/>
        <v>52</v>
      </c>
      <c r="DF28" s="73" t="s">
        <v>250</v>
      </c>
      <c r="DG28" s="11" t="s">
        <v>250</v>
      </c>
      <c r="DH28" s="11" t="s">
        <v>250</v>
      </c>
      <c r="DI28" s="11" t="s">
        <v>250</v>
      </c>
      <c r="DJ28" s="11" t="s">
        <v>250</v>
      </c>
      <c r="DK28" s="11" t="s">
        <v>250</v>
      </c>
      <c r="DL28" s="11" t="s">
        <v>250</v>
      </c>
      <c r="DM28" s="11" t="s">
        <v>250</v>
      </c>
      <c r="DN28" s="75" t="s">
        <v>250</v>
      </c>
      <c r="DO28" s="73">
        <v>121</v>
      </c>
      <c r="DP28" s="11">
        <v>58</v>
      </c>
      <c r="DQ28" s="13">
        <f t="shared" si="39"/>
        <v>63</v>
      </c>
      <c r="DR28" s="11">
        <v>39</v>
      </c>
      <c r="DS28" s="11">
        <v>30</v>
      </c>
      <c r="DT28" s="13">
        <f t="shared" si="40"/>
        <v>9</v>
      </c>
      <c r="DU28" s="11">
        <v>82</v>
      </c>
      <c r="DV28" s="11">
        <v>28</v>
      </c>
      <c r="DW28" s="72">
        <f t="shared" si="41"/>
        <v>54</v>
      </c>
      <c r="DX28" s="11">
        <v>37</v>
      </c>
      <c r="DY28" s="11">
        <v>22</v>
      </c>
      <c r="DZ28" s="13">
        <f t="shared" si="42"/>
        <v>15</v>
      </c>
      <c r="EA28" s="11">
        <v>8</v>
      </c>
      <c r="EB28" s="11">
        <v>11</v>
      </c>
      <c r="EC28" s="13">
        <f t="shared" si="43"/>
        <v>-3</v>
      </c>
      <c r="ED28" s="11">
        <v>29</v>
      </c>
      <c r="EE28" s="11">
        <v>11</v>
      </c>
      <c r="EF28" s="13">
        <f t="shared" si="44"/>
        <v>18</v>
      </c>
      <c r="EG28" s="11"/>
      <c r="EH28" s="11"/>
      <c r="EI28" s="11"/>
      <c r="EJ28" s="11"/>
      <c r="EK28" s="11"/>
      <c r="EL28" s="11"/>
      <c r="EM28" s="11"/>
      <c r="EN28" s="11"/>
      <c r="EO28" s="11"/>
      <c r="EP28" s="11"/>
      <c r="EQ28" s="11"/>
      <c r="ER28" s="11"/>
      <c r="ES28" s="11"/>
      <c r="ET28" s="11"/>
      <c r="EU28" s="11"/>
      <c r="EV28" s="11"/>
      <c r="EW28" s="11"/>
      <c r="EX28" s="11"/>
      <c r="EY28" s="11"/>
      <c r="EZ28" s="11"/>
      <c r="FA28" s="11"/>
      <c r="FB28" s="11"/>
    </row>
    <row r="29" spans="1:158">
      <c r="A29" s="22">
        <v>1994</v>
      </c>
      <c r="B29" s="17">
        <v>235360</v>
      </c>
      <c r="C29" s="13">
        <v>49456</v>
      </c>
      <c r="D29" s="13">
        <f t="shared" si="37"/>
        <v>185904</v>
      </c>
      <c r="E29" s="13">
        <v>108641</v>
      </c>
      <c r="F29" s="13">
        <v>24957</v>
      </c>
      <c r="G29" s="13">
        <f t="shared" si="38"/>
        <v>83684</v>
      </c>
      <c r="H29" s="13">
        <v>126719</v>
      </c>
      <c r="I29" s="13">
        <v>24499</v>
      </c>
      <c r="J29" s="72">
        <f t="shared" si="0"/>
        <v>102220</v>
      </c>
      <c r="K29" s="73">
        <v>704</v>
      </c>
      <c r="L29" s="11">
        <v>237</v>
      </c>
      <c r="M29" s="13">
        <f t="shared" si="1"/>
        <v>467</v>
      </c>
      <c r="N29" s="11">
        <v>364</v>
      </c>
      <c r="O29" s="11">
        <v>119</v>
      </c>
      <c r="P29" s="13">
        <f t="shared" si="2"/>
        <v>245</v>
      </c>
      <c r="Q29" s="11">
        <v>340</v>
      </c>
      <c r="R29" s="11">
        <v>118</v>
      </c>
      <c r="S29" s="72">
        <f t="shared" si="3"/>
        <v>222</v>
      </c>
      <c r="T29" s="73">
        <v>139</v>
      </c>
      <c r="U29" s="11">
        <v>66</v>
      </c>
      <c r="V29" s="13">
        <f t="shared" si="4"/>
        <v>73</v>
      </c>
      <c r="W29" s="11">
        <v>66</v>
      </c>
      <c r="X29" s="11">
        <v>34</v>
      </c>
      <c r="Y29" s="13">
        <f t="shared" si="5"/>
        <v>32</v>
      </c>
      <c r="Z29" s="11">
        <v>73</v>
      </c>
      <c r="AA29" s="11">
        <v>32</v>
      </c>
      <c r="AB29" s="72">
        <f t="shared" si="6"/>
        <v>41</v>
      </c>
      <c r="AC29" s="74">
        <v>3084</v>
      </c>
      <c r="AD29" s="11">
        <v>680</v>
      </c>
      <c r="AE29" s="13">
        <f t="shared" si="7"/>
        <v>2404</v>
      </c>
      <c r="AF29" s="13">
        <v>1607</v>
      </c>
      <c r="AG29" s="11">
        <v>344</v>
      </c>
      <c r="AH29" s="13">
        <f t="shared" si="8"/>
        <v>1263</v>
      </c>
      <c r="AI29" s="13">
        <v>1477</v>
      </c>
      <c r="AJ29" s="11">
        <v>336</v>
      </c>
      <c r="AK29" s="72">
        <f t="shared" si="9"/>
        <v>1141</v>
      </c>
      <c r="AL29" s="73">
        <v>589</v>
      </c>
      <c r="AM29" s="11">
        <v>550</v>
      </c>
      <c r="AN29" s="13">
        <f t="shared" si="10"/>
        <v>39</v>
      </c>
      <c r="AO29" s="11">
        <v>267</v>
      </c>
      <c r="AP29" s="11">
        <v>280</v>
      </c>
      <c r="AQ29" s="13">
        <f t="shared" si="11"/>
        <v>-13</v>
      </c>
      <c r="AR29" s="11">
        <v>322</v>
      </c>
      <c r="AS29" s="11">
        <v>270</v>
      </c>
      <c r="AT29" s="72">
        <f t="shared" si="12"/>
        <v>52</v>
      </c>
      <c r="AU29" s="74">
        <v>35964</v>
      </c>
      <c r="AV29" s="13">
        <v>6864</v>
      </c>
      <c r="AW29" s="13">
        <f t="shared" si="13"/>
        <v>29100</v>
      </c>
      <c r="AX29" s="13">
        <v>17501</v>
      </c>
      <c r="AY29" s="13">
        <v>3462</v>
      </c>
      <c r="AZ29" s="13">
        <f t="shared" si="14"/>
        <v>14039</v>
      </c>
      <c r="BA29" s="13">
        <v>18463</v>
      </c>
      <c r="BB29" s="13">
        <v>3402</v>
      </c>
      <c r="BC29" s="72">
        <f t="shared" si="15"/>
        <v>15061</v>
      </c>
      <c r="BD29" s="74">
        <v>120181</v>
      </c>
      <c r="BE29" s="13">
        <v>25821</v>
      </c>
      <c r="BF29" s="13">
        <f t="shared" si="16"/>
        <v>94360</v>
      </c>
      <c r="BG29" s="13">
        <v>54249</v>
      </c>
      <c r="BH29" s="13">
        <v>13033</v>
      </c>
      <c r="BI29" s="13">
        <f t="shared" si="17"/>
        <v>41216</v>
      </c>
      <c r="BJ29" s="13">
        <v>65932</v>
      </c>
      <c r="BK29" s="13">
        <v>12788</v>
      </c>
      <c r="BL29" s="72">
        <f t="shared" si="18"/>
        <v>53144</v>
      </c>
      <c r="BM29" s="74">
        <v>4525</v>
      </c>
      <c r="BN29" s="13">
        <v>1631</v>
      </c>
      <c r="BO29" s="13">
        <f t="shared" si="19"/>
        <v>2894</v>
      </c>
      <c r="BP29" s="13">
        <v>2123</v>
      </c>
      <c r="BQ29" s="11">
        <v>824</v>
      </c>
      <c r="BR29" s="13">
        <f t="shared" si="20"/>
        <v>1299</v>
      </c>
      <c r="BS29" s="13">
        <v>2402</v>
      </c>
      <c r="BT29" s="11">
        <v>807</v>
      </c>
      <c r="BU29" s="72">
        <f t="shared" si="21"/>
        <v>1595</v>
      </c>
      <c r="BV29" s="74">
        <v>2283</v>
      </c>
      <c r="BW29" s="11">
        <v>897</v>
      </c>
      <c r="BX29" s="13">
        <f t="shared" si="22"/>
        <v>1386</v>
      </c>
      <c r="BY29" s="13">
        <v>1077</v>
      </c>
      <c r="BZ29" s="11">
        <v>452</v>
      </c>
      <c r="CA29" s="13">
        <f t="shared" si="23"/>
        <v>625</v>
      </c>
      <c r="CB29" s="13">
        <v>1206</v>
      </c>
      <c r="CC29" s="11">
        <v>445</v>
      </c>
      <c r="CD29" s="72">
        <f t="shared" si="24"/>
        <v>761</v>
      </c>
      <c r="CE29" s="74">
        <v>18207</v>
      </c>
      <c r="CF29" s="13">
        <v>6419</v>
      </c>
      <c r="CG29" s="13">
        <f t="shared" si="25"/>
        <v>11788</v>
      </c>
      <c r="CH29" s="13">
        <v>8251</v>
      </c>
      <c r="CI29" s="13">
        <v>3236</v>
      </c>
      <c r="CJ29" s="13">
        <f t="shared" si="26"/>
        <v>5015</v>
      </c>
      <c r="CK29" s="13">
        <v>9956</v>
      </c>
      <c r="CL29" s="13">
        <v>3183</v>
      </c>
      <c r="CM29" s="72">
        <f t="shared" si="27"/>
        <v>6773</v>
      </c>
      <c r="CN29" s="74">
        <v>49432</v>
      </c>
      <c r="CO29" s="13">
        <v>6241</v>
      </c>
      <c r="CP29" s="13">
        <f t="shared" si="28"/>
        <v>43191</v>
      </c>
      <c r="CQ29" s="13">
        <v>23032</v>
      </c>
      <c r="CR29" s="13">
        <v>3147</v>
      </c>
      <c r="CS29" s="13">
        <f t="shared" si="29"/>
        <v>19885</v>
      </c>
      <c r="CT29" s="13">
        <v>26400</v>
      </c>
      <c r="CU29" s="13">
        <v>3094</v>
      </c>
      <c r="CV29" s="72">
        <f t="shared" si="30"/>
        <v>23306</v>
      </c>
      <c r="CW29" s="73">
        <v>108</v>
      </c>
      <c r="CX29" s="11">
        <v>18</v>
      </c>
      <c r="CY29" s="13">
        <f t="shared" si="31"/>
        <v>90</v>
      </c>
      <c r="CZ29" s="11">
        <v>36</v>
      </c>
      <c r="DA29" s="11">
        <v>9</v>
      </c>
      <c r="DB29" s="13">
        <f t="shared" si="32"/>
        <v>27</v>
      </c>
      <c r="DC29" s="11">
        <v>72</v>
      </c>
      <c r="DD29" s="11">
        <v>9</v>
      </c>
      <c r="DE29" s="72">
        <f t="shared" si="33"/>
        <v>63</v>
      </c>
      <c r="DF29" s="73" t="s">
        <v>250</v>
      </c>
      <c r="DG29" s="11" t="s">
        <v>250</v>
      </c>
      <c r="DH29" s="11" t="s">
        <v>250</v>
      </c>
      <c r="DI29" s="11" t="s">
        <v>250</v>
      </c>
      <c r="DJ29" s="11" t="s">
        <v>250</v>
      </c>
      <c r="DK29" s="11" t="s">
        <v>250</v>
      </c>
      <c r="DL29" s="11" t="s">
        <v>250</v>
      </c>
      <c r="DM29" s="11" t="s">
        <v>250</v>
      </c>
      <c r="DN29" s="75" t="s">
        <v>250</v>
      </c>
      <c r="DO29" s="73">
        <v>119</v>
      </c>
      <c r="DP29" s="11">
        <v>27</v>
      </c>
      <c r="DQ29" s="13">
        <f t="shared" si="39"/>
        <v>92</v>
      </c>
      <c r="DR29" s="11">
        <v>60</v>
      </c>
      <c r="DS29" s="11">
        <v>15</v>
      </c>
      <c r="DT29" s="13">
        <f t="shared" si="40"/>
        <v>45</v>
      </c>
      <c r="DU29" s="11">
        <v>59</v>
      </c>
      <c r="DV29" s="11">
        <v>12</v>
      </c>
      <c r="DW29" s="72">
        <f t="shared" si="41"/>
        <v>47</v>
      </c>
      <c r="DX29" s="11">
        <v>25</v>
      </c>
      <c r="DY29" s="11">
        <v>5</v>
      </c>
      <c r="DZ29" s="13">
        <f t="shared" si="42"/>
        <v>20</v>
      </c>
      <c r="EA29" s="11">
        <v>8</v>
      </c>
      <c r="EB29" s="11">
        <v>2</v>
      </c>
      <c r="EC29" s="13">
        <f t="shared" si="43"/>
        <v>6</v>
      </c>
      <c r="ED29" s="11">
        <v>17</v>
      </c>
      <c r="EE29" s="11">
        <v>3</v>
      </c>
      <c r="EF29" s="13">
        <f t="shared" si="44"/>
        <v>14</v>
      </c>
      <c r="EG29" s="11"/>
      <c r="EH29" s="11"/>
      <c r="EI29" s="11"/>
      <c r="EJ29" s="11"/>
      <c r="EK29" s="11"/>
      <c r="EL29" s="11"/>
      <c r="EM29" s="11"/>
      <c r="EN29" s="11"/>
      <c r="EO29" s="11"/>
      <c r="EP29" s="11"/>
      <c r="EQ29" s="11"/>
      <c r="ER29" s="11"/>
      <c r="ES29" s="11"/>
      <c r="ET29" s="11"/>
      <c r="EU29" s="11"/>
      <c r="EV29" s="11"/>
      <c r="EW29" s="11"/>
      <c r="EX29" s="11"/>
      <c r="EY29" s="11"/>
      <c r="EZ29" s="11"/>
      <c r="FA29" s="11"/>
      <c r="FB29" s="11"/>
    </row>
    <row r="30" spans="1:158">
      <c r="A30" s="22">
        <v>1995</v>
      </c>
      <c r="B30" s="17">
        <v>220738</v>
      </c>
      <c r="C30" s="13">
        <v>52069</v>
      </c>
      <c r="D30" s="13">
        <f t="shared" si="37"/>
        <v>168669</v>
      </c>
      <c r="E30" s="13">
        <v>105413</v>
      </c>
      <c r="F30" s="13">
        <v>26380</v>
      </c>
      <c r="G30" s="13">
        <f t="shared" si="38"/>
        <v>79033</v>
      </c>
      <c r="H30" s="13">
        <v>115325</v>
      </c>
      <c r="I30" s="13">
        <v>25689</v>
      </c>
      <c r="J30" s="72">
        <f t="shared" si="0"/>
        <v>89636</v>
      </c>
      <c r="K30" s="73">
        <v>615</v>
      </c>
      <c r="L30" s="11">
        <v>297</v>
      </c>
      <c r="M30" s="13">
        <f t="shared" si="1"/>
        <v>318</v>
      </c>
      <c r="N30" s="11">
        <v>336</v>
      </c>
      <c r="O30" s="11">
        <v>150</v>
      </c>
      <c r="P30" s="13">
        <f t="shared" si="2"/>
        <v>186</v>
      </c>
      <c r="Q30" s="11">
        <v>279</v>
      </c>
      <c r="R30" s="11">
        <v>147</v>
      </c>
      <c r="S30" s="72">
        <f t="shared" si="3"/>
        <v>132</v>
      </c>
      <c r="T30" s="73">
        <v>200</v>
      </c>
      <c r="U30" s="11">
        <v>101</v>
      </c>
      <c r="V30" s="13">
        <f t="shared" si="4"/>
        <v>99</v>
      </c>
      <c r="W30" s="11">
        <v>106</v>
      </c>
      <c r="X30" s="11">
        <v>51</v>
      </c>
      <c r="Y30" s="13">
        <f t="shared" si="5"/>
        <v>55</v>
      </c>
      <c r="Z30" s="11">
        <v>94</v>
      </c>
      <c r="AA30" s="11">
        <v>50</v>
      </c>
      <c r="AB30" s="72">
        <f t="shared" si="6"/>
        <v>44</v>
      </c>
      <c r="AC30" s="74">
        <v>3726</v>
      </c>
      <c r="AD30" s="13">
        <v>1084</v>
      </c>
      <c r="AE30" s="13">
        <f t="shared" si="7"/>
        <v>2642</v>
      </c>
      <c r="AF30" s="13">
        <v>1932</v>
      </c>
      <c r="AG30" s="11">
        <v>548</v>
      </c>
      <c r="AH30" s="13">
        <f t="shared" si="8"/>
        <v>1384</v>
      </c>
      <c r="AI30" s="13">
        <v>1794</v>
      </c>
      <c r="AJ30" s="11">
        <v>536</v>
      </c>
      <c r="AK30" s="72">
        <f t="shared" si="9"/>
        <v>1258</v>
      </c>
      <c r="AL30" s="73">
        <v>676</v>
      </c>
      <c r="AM30" s="11">
        <v>583</v>
      </c>
      <c r="AN30" s="13">
        <f t="shared" si="10"/>
        <v>93</v>
      </c>
      <c r="AO30" s="11">
        <v>332</v>
      </c>
      <c r="AP30" s="11">
        <v>297</v>
      </c>
      <c r="AQ30" s="13">
        <f t="shared" si="11"/>
        <v>35</v>
      </c>
      <c r="AR30" s="11">
        <v>344</v>
      </c>
      <c r="AS30" s="11">
        <v>286</v>
      </c>
      <c r="AT30" s="72">
        <f t="shared" si="12"/>
        <v>58</v>
      </c>
      <c r="AU30" s="74">
        <v>26768</v>
      </c>
      <c r="AV30" s="13">
        <v>8673</v>
      </c>
      <c r="AW30" s="13">
        <f t="shared" si="13"/>
        <v>18095</v>
      </c>
      <c r="AX30" s="13">
        <v>12856</v>
      </c>
      <c r="AY30" s="13">
        <v>4394</v>
      </c>
      <c r="AZ30" s="13">
        <f t="shared" si="14"/>
        <v>8462</v>
      </c>
      <c r="BA30" s="13">
        <v>13912</v>
      </c>
      <c r="BB30" s="13">
        <v>4279</v>
      </c>
      <c r="BC30" s="72">
        <f t="shared" si="15"/>
        <v>9633</v>
      </c>
      <c r="BD30" s="74">
        <v>119730</v>
      </c>
      <c r="BE30" s="13">
        <v>25768</v>
      </c>
      <c r="BF30" s="13">
        <f t="shared" si="16"/>
        <v>93962</v>
      </c>
      <c r="BG30" s="13">
        <v>57078</v>
      </c>
      <c r="BH30" s="13">
        <v>13057</v>
      </c>
      <c r="BI30" s="13">
        <f t="shared" si="17"/>
        <v>44021</v>
      </c>
      <c r="BJ30" s="13">
        <v>62652</v>
      </c>
      <c r="BK30" s="13">
        <v>12711</v>
      </c>
      <c r="BL30" s="72">
        <f t="shared" si="18"/>
        <v>49941</v>
      </c>
      <c r="BM30" s="74">
        <v>3811</v>
      </c>
      <c r="BN30" s="13">
        <v>2029</v>
      </c>
      <c r="BO30" s="13">
        <f t="shared" si="19"/>
        <v>1782</v>
      </c>
      <c r="BP30" s="13">
        <v>1891</v>
      </c>
      <c r="BQ30" s="13">
        <v>1031</v>
      </c>
      <c r="BR30" s="13">
        <f t="shared" si="20"/>
        <v>860</v>
      </c>
      <c r="BS30" s="13">
        <v>1920</v>
      </c>
      <c r="BT30" s="11">
        <v>998</v>
      </c>
      <c r="BU30" s="72">
        <f t="shared" si="21"/>
        <v>922</v>
      </c>
      <c r="BV30" s="74">
        <v>2191</v>
      </c>
      <c r="BW30" s="11">
        <v>883</v>
      </c>
      <c r="BX30" s="13">
        <f t="shared" si="22"/>
        <v>1308</v>
      </c>
      <c r="BY30" s="13">
        <v>1079</v>
      </c>
      <c r="BZ30" s="11">
        <v>443</v>
      </c>
      <c r="CA30" s="13">
        <f t="shared" si="23"/>
        <v>636</v>
      </c>
      <c r="CB30" s="13">
        <v>1112</v>
      </c>
      <c r="CC30" s="11">
        <v>440</v>
      </c>
      <c r="CD30" s="72">
        <f t="shared" si="24"/>
        <v>672</v>
      </c>
      <c r="CE30" s="74">
        <v>16515</v>
      </c>
      <c r="CF30" s="13">
        <v>6842</v>
      </c>
      <c r="CG30" s="13">
        <f t="shared" si="25"/>
        <v>9673</v>
      </c>
      <c r="CH30" s="13">
        <v>7818</v>
      </c>
      <c r="CI30" s="13">
        <v>3465</v>
      </c>
      <c r="CJ30" s="13">
        <f t="shared" si="26"/>
        <v>4353</v>
      </c>
      <c r="CK30" s="13">
        <v>8697</v>
      </c>
      <c r="CL30" s="13">
        <v>3377</v>
      </c>
      <c r="CM30" s="72">
        <f t="shared" si="27"/>
        <v>5320</v>
      </c>
      <c r="CN30" s="74">
        <v>46260</v>
      </c>
      <c r="CO30" s="13">
        <v>5746</v>
      </c>
      <c r="CP30" s="13">
        <f t="shared" si="28"/>
        <v>40514</v>
      </c>
      <c r="CQ30" s="13">
        <v>21881</v>
      </c>
      <c r="CR30" s="13">
        <v>2913</v>
      </c>
      <c r="CS30" s="13">
        <f t="shared" si="29"/>
        <v>18968</v>
      </c>
      <c r="CT30" s="13">
        <v>24379</v>
      </c>
      <c r="CU30" s="13">
        <v>2833</v>
      </c>
      <c r="CV30" s="72">
        <f t="shared" si="30"/>
        <v>21546</v>
      </c>
      <c r="CW30" s="73">
        <v>100</v>
      </c>
      <c r="CX30" s="11">
        <v>19</v>
      </c>
      <c r="CY30" s="13">
        <f t="shared" si="31"/>
        <v>81</v>
      </c>
      <c r="CZ30" s="11">
        <v>38</v>
      </c>
      <c r="DA30" s="11">
        <v>10</v>
      </c>
      <c r="DB30" s="13">
        <f t="shared" si="32"/>
        <v>28</v>
      </c>
      <c r="DC30" s="11">
        <v>62</v>
      </c>
      <c r="DD30" s="11">
        <v>9</v>
      </c>
      <c r="DE30" s="72">
        <f t="shared" si="33"/>
        <v>53</v>
      </c>
      <c r="DF30" s="73" t="s">
        <v>250</v>
      </c>
      <c r="DG30" s="11" t="s">
        <v>250</v>
      </c>
      <c r="DH30" s="11" t="s">
        <v>250</v>
      </c>
      <c r="DI30" s="11" t="s">
        <v>250</v>
      </c>
      <c r="DJ30" s="11" t="s">
        <v>250</v>
      </c>
      <c r="DK30" s="11" t="s">
        <v>250</v>
      </c>
      <c r="DL30" s="11" t="s">
        <v>250</v>
      </c>
      <c r="DM30" s="11" t="s">
        <v>250</v>
      </c>
      <c r="DN30" s="75" t="s">
        <v>250</v>
      </c>
      <c r="DO30" s="73">
        <v>127</v>
      </c>
      <c r="DP30" s="11">
        <v>42</v>
      </c>
      <c r="DQ30" s="13">
        <f t="shared" si="39"/>
        <v>85</v>
      </c>
      <c r="DR30" s="11">
        <v>58</v>
      </c>
      <c r="DS30" s="11">
        <v>21</v>
      </c>
      <c r="DT30" s="13">
        <f t="shared" si="40"/>
        <v>37</v>
      </c>
      <c r="DU30" s="11">
        <v>69</v>
      </c>
      <c r="DV30" s="11">
        <v>21</v>
      </c>
      <c r="DW30" s="72">
        <f t="shared" si="41"/>
        <v>48</v>
      </c>
      <c r="DX30" s="11">
        <v>19</v>
      </c>
      <c r="DY30" s="11">
        <v>2</v>
      </c>
      <c r="DZ30" s="13">
        <f t="shared" si="42"/>
        <v>17</v>
      </c>
      <c r="EA30" s="11">
        <v>8</v>
      </c>
      <c r="EB30" s="11">
        <v>0</v>
      </c>
      <c r="EC30" s="13">
        <f t="shared" si="43"/>
        <v>8</v>
      </c>
      <c r="ED30" s="11">
        <v>11</v>
      </c>
      <c r="EE30" s="11">
        <v>2</v>
      </c>
      <c r="EF30" s="13">
        <f t="shared" si="44"/>
        <v>9</v>
      </c>
      <c r="EG30" s="11"/>
      <c r="EH30" s="11"/>
      <c r="EI30" s="11"/>
      <c r="EJ30" s="11"/>
      <c r="EK30" s="11"/>
      <c r="EL30" s="11"/>
      <c r="EM30" s="11"/>
      <c r="EN30" s="11"/>
      <c r="EO30" s="11"/>
      <c r="EP30" s="11"/>
      <c r="EQ30" s="11"/>
      <c r="ER30" s="11"/>
      <c r="ES30" s="11"/>
      <c r="ET30" s="11"/>
      <c r="EU30" s="11"/>
      <c r="EV30" s="11"/>
      <c r="EW30" s="11"/>
      <c r="EX30" s="11"/>
      <c r="EY30" s="11"/>
      <c r="EZ30" s="11"/>
      <c r="FA30" s="11"/>
      <c r="FB30" s="11"/>
    </row>
    <row r="31" spans="1:158">
      <c r="A31" s="22">
        <v>1996</v>
      </c>
      <c r="B31" s="17">
        <v>217478</v>
      </c>
      <c r="C31" s="13">
        <v>48396</v>
      </c>
      <c r="D31" s="13">
        <f t="shared" si="37"/>
        <v>169082</v>
      </c>
      <c r="E31" s="13">
        <v>104809</v>
      </c>
      <c r="F31" s="13">
        <v>25102</v>
      </c>
      <c r="G31" s="13">
        <f t="shared" si="38"/>
        <v>79707</v>
      </c>
      <c r="H31" s="13">
        <v>112669</v>
      </c>
      <c r="I31" s="13">
        <v>23294</v>
      </c>
      <c r="J31" s="72">
        <f t="shared" si="0"/>
        <v>89375</v>
      </c>
      <c r="K31" s="73">
        <v>557</v>
      </c>
      <c r="L31" s="11">
        <v>223</v>
      </c>
      <c r="M31" s="13">
        <f t="shared" si="1"/>
        <v>334</v>
      </c>
      <c r="N31" s="11">
        <v>306</v>
      </c>
      <c r="O31" s="11">
        <v>120</v>
      </c>
      <c r="P31" s="13">
        <f t="shared" si="2"/>
        <v>186</v>
      </c>
      <c r="Q31" s="11">
        <v>251</v>
      </c>
      <c r="R31" s="11">
        <v>103</v>
      </c>
      <c r="S31" s="72">
        <f t="shared" si="3"/>
        <v>148</v>
      </c>
      <c r="T31" s="73">
        <v>127</v>
      </c>
      <c r="U31" s="11">
        <v>75</v>
      </c>
      <c r="V31" s="13">
        <f t="shared" si="4"/>
        <v>52</v>
      </c>
      <c r="W31" s="11">
        <v>61</v>
      </c>
      <c r="X31" s="11">
        <v>39</v>
      </c>
      <c r="Y31" s="13">
        <f t="shared" si="5"/>
        <v>22</v>
      </c>
      <c r="Z31" s="11">
        <v>66</v>
      </c>
      <c r="AA31" s="11">
        <v>36</v>
      </c>
      <c r="AB31" s="72">
        <f t="shared" si="6"/>
        <v>30</v>
      </c>
      <c r="AC31" s="74">
        <v>3397</v>
      </c>
      <c r="AD31" s="11">
        <v>915</v>
      </c>
      <c r="AE31" s="13">
        <f t="shared" si="7"/>
        <v>2482</v>
      </c>
      <c r="AF31" s="13">
        <v>1785</v>
      </c>
      <c r="AG31" s="11">
        <v>475</v>
      </c>
      <c r="AH31" s="13">
        <f t="shared" si="8"/>
        <v>1310</v>
      </c>
      <c r="AI31" s="13">
        <v>1612</v>
      </c>
      <c r="AJ31" s="11">
        <v>440</v>
      </c>
      <c r="AK31" s="72">
        <f t="shared" si="9"/>
        <v>1172</v>
      </c>
      <c r="AL31" s="73">
        <v>646</v>
      </c>
      <c r="AM31" s="11">
        <v>493</v>
      </c>
      <c r="AN31" s="13">
        <f t="shared" si="10"/>
        <v>153</v>
      </c>
      <c r="AO31" s="11">
        <v>319</v>
      </c>
      <c r="AP31" s="11">
        <v>256</v>
      </c>
      <c r="AQ31" s="13">
        <f t="shared" si="11"/>
        <v>63</v>
      </c>
      <c r="AR31" s="11">
        <v>327</v>
      </c>
      <c r="AS31" s="11">
        <v>237</v>
      </c>
      <c r="AT31" s="72">
        <f t="shared" si="12"/>
        <v>90</v>
      </c>
      <c r="AU31" s="74">
        <v>29490</v>
      </c>
      <c r="AV31" s="13">
        <v>7881</v>
      </c>
      <c r="AW31" s="13">
        <f t="shared" si="13"/>
        <v>21609</v>
      </c>
      <c r="AX31" s="13">
        <v>14356</v>
      </c>
      <c r="AY31" s="13">
        <v>4087</v>
      </c>
      <c r="AZ31" s="13">
        <f t="shared" si="14"/>
        <v>10269</v>
      </c>
      <c r="BA31" s="13">
        <v>15134</v>
      </c>
      <c r="BB31" s="13">
        <v>3794</v>
      </c>
      <c r="BC31" s="72">
        <f t="shared" si="15"/>
        <v>11340</v>
      </c>
      <c r="BD31" s="74">
        <v>115961</v>
      </c>
      <c r="BE31" s="13">
        <v>24208</v>
      </c>
      <c r="BF31" s="13">
        <f t="shared" si="16"/>
        <v>91753</v>
      </c>
      <c r="BG31" s="13">
        <v>55875</v>
      </c>
      <c r="BH31" s="13">
        <v>12551</v>
      </c>
      <c r="BI31" s="13">
        <f t="shared" si="17"/>
        <v>43324</v>
      </c>
      <c r="BJ31" s="13">
        <v>60086</v>
      </c>
      <c r="BK31" s="13">
        <v>11657</v>
      </c>
      <c r="BL31" s="72">
        <f t="shared" si="18"/>
        <v>48429</v>
      </c>
      <c r="BM31" s="74">
        <v>3666</v>
      </c>
      <c r="BN31" s="13">
        <v>1352</v>
      </c>
      <c r="BO31" s="13">
        <f t="shared" si="19"/>
        <v>2314</v>
      </c>
      <c r="BP31" s="13">
        <v>1804</v>
      </c>
      <c r="BQ31" s="11">
        <v>703</v>
      </c>
      <c r="BR31" s="13">
        <f t="shared" si="20"/>
        <v>1101</v>
      </c>
      <c r="BS31" s="13">
        <v>1862</v>
      </c>
      <c r="BT31" s="11">
        <v>649</v>
      </c>
      <c r="BU31" s="72">
        <f t="shared" si="21"/>
        <v>1213</v>
      </c>
      <c r="BV31" s="74">
        <v>1825</v>
      </c>
      <c r="BW31" s="11">
        <v>976</v>
      </c>
      <c r="BX31" s="13">
        <f t="shared" si="22"/>
        <v>849</v>
      </c>
      <c r="BY31" s="11">
        <v>871</v>
      </c>
      <c r="BZ31" s="11">
        <v>506</v>
      </c>
      <c r="CA31" s="13">
        <f t="shared" si="23"/>
        <v>365</v>
      </c>
      <c r="CB31" s="11">
        <v>954</v>
      </c>
      <c r="CC31" s="11">
        <v>470</v>
      </c>
      <c r="CD31" s="72">
        <f t="shared" si="24"/>
        <v>484</v>
      </c>
      <c r="CE31" s="74">
        <v>13870</v>
      </c>
      <c r="CF31" s="13">
        <v>6331</v>
      </c>
      <c r="CG31" s="13">
        <f t="shared" si="25"/>
        <v>7539</v>
      </c>
      <c r="CH31" s="13">
        <v>6640</v>
      </c>
      <c r="CI31" s="13">
        <v>3284</v>
      </c>
      <c r="CJ31" s="13">
        <f t="shared" si="26"/>
        <v>3356</v>
      </c>
      <c r="CK31" s="13">
        <v>7230</v>
      </c>
      <c r="CL31" s="13">
        <v>3047</v>
      </c>
      <c r="CM31" s="72">
        <f t="shared" si="27"/>
        <v>4183</v>
      </c>
      <c r="CN31" s="74">
        <v>47728</v>
      </c>
      <c r="CO31" s="13">
        <v>5815</v>
      </c>
      <c r="CP31" s="13">
        <f t="shared" si="28"/>
        <v>41913</v>
      </c>
      <c r="CQ31" s="13">
        <v>22703</v>
      </c>
      <c r="CR31" s="13">
        <v>3013</v>
      </c>
      <c r="CS31" s="13">
        <f t="shared" si="29"/>
        <v>19690</v>
      </c>
      <c r="CT31" s="13">
        <v>25025</v>
      </c>
      <c r="CU31" s="13">
        <v>2802</v>
      </c>
      <c r="CV31" s="72">
        <f t="shared" si="30"/>
        <v>22223</v>
      </c>
      <c r="CW31" s="73">
        <v>89</v>
      </c>
      <c r="CX31" s="11">
        <v>79</v>
      </c>
      <c r="CY31" s="13">
        <f t="shared" si="31"/>
        <v>10</v>
      </c>
      <c r="CZ31" s="11">
        <v>44</v>
      </c>
      <c r="DA31" s="11">
        <v>41</v>
      </c>
      <c r="DB31" s="13">
        <f t="shared" si="32"/>
        <v>3</v>
      </c>
      <c r="DC31" s="11">
        <v>45</v>
      </c>
      <c r="DD31" s="11">
        <v>38</v>
      </c>
      <c r="DE31" s="72">
        <f t="shared" si="33"/>
        <v>7</v>
      </c>
      <c r="DF31" s="73" t="s">
        <v>250</v>
      </c>
      <c r="DG31" s="11" t="s">
        <v>250</v>
      </c>
      <c r="DH31" s="11" t="s">
        <v>250</v>
      </c>
      <c r="DI31" s="11" t="s">
        <v>250</v>
      </c>
      <c r="DJ31" s="11" t="s">
        <v>250</v>
      </c>
      <c r="DK31" s="11" t="s">
        <v>250</v>
      </c>
      <c r="DL31" s="11" t="s">
        <v>250</v>
      </c>
      <c r="DM31" s="11" t="s">
        <v>250</v>
      </c>
      <c r="DN31" s="75" t="s">
        <v>250</v>
      </c>
      <c r="DO31" s="73">
        <v>114</v>
      </c>
      <c r="DP31" s="11">
        <v>43</v>
      </c>
      <c r="DQ31" s="13">
        <f t="shared" si="39"/>
        <v>71</v>
      </c>
      <c r="DR31" s="11">
        <v>45</v>
      </c>
      <c r="DS31" s="11">
        <v>22</v>
      </c>
      <c r="DT31" s="13">
        <f t="shared" si="40"/>
        <v>23</v>
      </c>
      <c r="DU31" s="11">
        <v>69</v>
      </c>
      <c r="DV31" s="11">
        <v>21</v>
      </c>
      <c r="DW31" s="72">
        <f t="shared" si="41"/>
        <v>48</v>
      </c>
      <c r="DX31" s="11">
        <v>8</v>
      </c>
      <c r="DY31" s="11">
        <v>5</v>
      </c>
      <c r="DZ31" s="13">
        <f t="shared" si="42"/>
        <v>3</v>
      </c>
      <c r="EA31" s="11">
        <v>0</v>
      </c>
      <c r="EB31" s="11">
        <v>5</v>
      </c>
      <c r="EC31" s="13">
        <f t="shared" si="43"/>
        <v>-5</v>
      </c>
      <c r="ED31" s="11">
        <v>8</v>
      </c>
      <c r="EE31" s="11">
        <v>0</v>
      </c>
      <c r="EF31" s="13">
        <f t="shared" si="44"/>
        <v>8</v>
      </c>
      <c r="EG31" s="11"/>
      <c r="EH31" s="11"/>
      <c r="EI31" s="11"/>
      <c r="EJ31" s="11"/>
      <c r="EK31" s="11"/>
      <c r="EL31" s="11"/>
      <c r="EM31" s="11"/>
      <c r="EN31" s="11"/>
      <c r="EO31" s="11"/>
      <c r="EP31" s="11"/>
      <c r="EQ31" s="11"/>
      <c r="ER31" s="11"/>
      <c r="ES31" s="11"/>
      <c r="ET31" s="11"/>
      <c r="EU31" s="11"/>
      <c r="EV31" s="11"/>
      <c r="EW31" s="11"/>
      <c r="EX31" s="11"/>
      <c r="EY31" s="11"/>
      <c r="EZ31" s="11"/>
      <c r="FA31" s="11"/>
      <c r="FB31" s="11"/>
    </row>
    <row r="32" spans="1:158">
      <c r="A32" s="22">
        <v>1997</v>
      </c>
      <c r="B32" s="17">
        <v>224857</v>
      </c>
      <c r="C32" s="13">
        <v>52815</v>
      </c>
      <c r="D32" s="13">
        <f t="shared" si="37"/>
        <v>172042</v>
      </c>
      <c r="E32" s="13">
        <v>110651</v>
      </c>
      <c r="F32" s="13">
        <v>27361</v>
      </c>
      <c r="G32" s="13">
        <f t="shared" si="38"/>
        <v>83290</v>
      </c>
      <c r="H32" s="13">
        <v>114206</v>
      </c>
      <c r="I32" s="13">
        <v>25454</v>
      </c>
      <c r="J32" s="72">
        <f t="shared" si="0"/>
        <v>88752</v>
      </c>
      <c r="K32" s="73">
        <v>479</v>
      </c>
      <c r="L32" s="11">
        <v>187</v>
      </c>
      <c r="M32" s="13">
        <f t="shared" si="1"/>
        <v>292</v>
      </c>
      <c r="N32" s="11">
        <v>252</v>
      </c>
      <c r="O32" s="11">
        <v>99</v>
      </c>
      <c r="P32" s="13">
        <f t="shared" si="2"/>
        <v>153</v>
      </c>
      <c r="Q32" s="11">
        <v>227</v>
      </c>
      <c r="R32" s="11">
        <v>88</v>
      </c>
      <c r="S32" s="72">
        <f t="shared" si="3"/>
        <v>139</v>
      </c>
      <c r="T32" s="73">
        <v>185</v>
      </c>
      <c r="U32" s="11">
        <v>57</v>
      </c>
      <c r="V32" s="13">
        <f t="shared" si="4"/>
        <v>128</v>
      </c>
      <c r="W32" s="11">
        <v>96</v>
      </c>
      <c r="X32" s="11">
        <v>30</v>
      </c>
      <c r="Y32" s="13">
        <f t="shared" si="5"/>
        <v>66</v>
      </c>
      <c r="Z32" s="11">
        <v>89</v>
      </c>
      <c r="AA32" s="11">
        <v>27</v>
      </c>
      <c r="AB32" s="72">
        <f t="shared" si="6"/>
        <v>62</v>
      </c>
      <c r="AC32" s="74">
        <v>3111</v>
      </c>
      <c r="AD32" s="11">
        <v>768</v>
      </c>
      <c r="AE32" s="13">
        <f t="shared" si="7"/>
        <v>2343</v>
      </c>
      <c r="AF32" s="13">
        <v>1649</v>
      </c>
      <c r="AG32" s="11">
        <v>394</v>
      </c>
      <c r="AH32" s="13">
        <f t="shared" si="8"/>
        <v>1255</v>
      </c>
      <c r="AI32" s="13">
        <v>1462</v>
      </c>
      <c r="AJ32" s="11">
        <v>374</v>
      </c>
      <c r="AK32" s="72">
        <f t="shared" si="9"/>
        <v>1088</v>
      </c>
      <c r="AL32" s="73">
        <v>673</v>
      </c>
      <c r="AM32" s="11">
        <v>380</v>
      </c>
      <c r="AN32" s="13">
        <f t="shared" si="10"/>
        <v>293</v>
      </c>
      <c r="AO32" s="11">
        <v>344</v>
      </c>
      <c r="AP32" s="11">
        <v>197</v>
      </c>
      <c r="AQ32" s="13">
        <f t="shared" si="11"/>
        <v>147</v>
      </c>
      <c r="AR32" s="11">
        <v>329</v>
      </c>
      <c r="AS32" s="11">
        <v>183</v>
      </c>
      <c r="AT32" s="72">
        <f t="shared" si="12"/>
        <v>146</v>
      </c>
      <c r="AU32" s="74">
        <v>27991</v>
      </c>
      <c r="AV32" s="13">
        <v>9424</v>
      </c>
      <c r="AW32" s="13">
        <f t="shared" si="13"/>
        <v>18567</v>
      </c>
      <c r="AX32" s="13">
        <v>13857</v>
      </c>
      <c r="AY32" s="13">
        <v>4884</v>
      </c>
      <c r="AZ32" s="13">
        <f t="shared" si="14"/>
        <v>8973</v>
      </c>
      <c r="BA32" s="13">
        <v>14134</v>
      </c>
      <c r="BB32" s="13">
        <v>4540</v>
      </c>
      <c r="BC32" s="72">
        <f t="shared" si="15"/>
        <v>9594</v>
      </c>
      <c r="BD32" s="74">
        <v>119401</v>
      </c>
      <c r="BE32" s="13">
        <v>24838</v>
      </c>
      <c r="BF32" s="13">
        <f t="shared" si="16"/>
        <v>94563</v>
      </c>
      <c r="BG32" s="13">
        <v>59212</v>
      </c>
      <c r="BH32" s="13">
        <v>12868</v>
      </c>
      <c r="BI32" s="13">
        <f t="shared" si="17"/>
        <v>46344</v>
      </c>
      <c r="BJ32" s="13">
        <v>60189</v>
      </c>
      <c r="BK32" s="13">
        <v>11970</v>
      </c>
      <c r="BL32" s="72">
        <f t="shared" si="18"/>
        <v>48219</v>
      </c>
      <c r="BM32" s="74">
        <v>4030</v>
      </c>
      <c r="BN32" s="13">
        <v>1853</v>
      </c>
      <c r="BO32" s="13">
        <f t="shared" si="19"/>
        <v>2177</v>
      </c>
      <c r="BP32" s="13">
        <v>1955</v>
      </c>
      <c r="BQ32" s="11">
        <v>956</v>
      </c>
      <c r="BR32" s="13">
        <f t="shared" si="20"/>
        <v>999</v>
      </c>
      <c r="BS32" s="13">
        <v>2075</v>
      </c>
      <c r="BT32" s="11">
        <v>897</v>
      </c>
      <c r="BU32" s="72">
        <f t="shared" si="21"/>
        <v>1178</v>
      </c>
      <c r="BV32" s="74">
        <v>1775</v>
      </c>
      <c r="BW32" s="11">
        <v>925</v>
      </c>
      <c r="BX32" s="13">
        <f t="shared" si="22"/>
        <v>850</v>
      </c>
      <c r="BY32" s="11">
        <v>874</v>
      </c>
      <c r="BZ32" s="11">
        <v>476</v>
      </c>
      <c r="CA32" s="13">
        <f t="shared" si="23"/>
        <v>398</v>
      </c>
      <c r="CB32" s="11">
        <v>901</v>
      </c>
      <c r="CC32" s="11">
        <v>449</v>
      </c>
      <c r="CD32" s="72">
        <f t="shared" si="24"/>
        <v>452</v>
      </c>
      <c r="CE32" s="74">
        <v>13783</v>
      </c>
      <c r="CF32" s="13">
        <v>7058</v>
      </c>
      <c r="CG32" s="13">
        <f t="shared" si="25"/>
        <v>6725</v>
      </c>
      <c r="CH32" s="13">
        <v>6707</v>
      </c>
      <c r="CI32" s="13">
        <v>3657</v>
      </c>
      <c r="CJ32" s="13">
        <f t="shared" si="26"/>
        <v>3050</v>
      </c>
      <c r="CK32" s="13">
        <v>7076</v>
      </c>
      <c r="CL32" s="13">
        <v>3401</v>
      </c>
      <c r="CM32" s="72">
        <f t="shared" si="27"/>
        <v>3675</v>
      </c>
      <c r="CN32" s="74">
        <v>53235</v>
      </c>
      <c r="CO32" s="13">
        <v>7257</v>
      </c>
      <c r="CP32" s="13">
        <f t="shared" si="28"/>
        <v>45978</v>
      </c>
      <c r="CQ32" s="13">
        <v>25619</v>
      </c>
      <c r="CR32" s="13">
        <v>3762</v>
      </c>
      <c r="CS32" s="13">
        <f t="shared" si="29"/>
        <v>21857</v>
      </c>
      <c r="CT32" s="13">
        <v>27616</v>
      </c>
      <c r="CU32" s="13">
        <v>3495</v>
      </c>
      <c r="CV32" s="72">
        <f t="shared" si="30"/>
        <v>24121</v>
      </c>
      <c r="CW32" s="73">
        <v>97</v>
      </c>
      <c r="CX32" s="11">
        <v>21</v>
      </c>
      <c r="CY32" s="13">
        <f t="shared" si="31"/>
        <v>76</v>
      </c>
      <c r="CZ32" s="11">
        <v>47</v>
      </c>
      <c r="DA32" s="11">
        <v>12</v>
      </c>
      <c r="DB32" s="13">
        <f t="shared" si="32"/>
        <v>35</v>
      </c>
      <c r="DC32" s="11">
        <v>50</v>
      </c>
      <c r="DD32" s="11">
        <v>9</v>
      </c>
      <c r="DE32" s="72">
        <f t="shared" si="33"/>
        <v>41</v>
      </c>
      <c r="DF32" s="73" t="s">
        <v>250</v>
      </c>
      <c r="DG32" s="11" t="s">
        <v>250</v>
      </c>
      <c r="DH32" s="11" t="s">
        <v>250</v>
      </c>
      <c r="DI32" s="11" t="s">
        <v>250</v>
      </c>
      <c r="DJ32" s="11" t="s">
        <v>250</v>
      </c>
      <c r="DK32" s="11" t="s">
        <v>250</v>
      </c>
      <c r="DL32" s="11" t="s">
        <v>250</v>
      </c>
      <c r="DM32" s="11" t="s">
        <v>250</v>
      </c>
      <c r="DN32" s="75" t="s">
        <v>250</v>
      </c>
      <c r="DO32" s="73">
        <v>79</v>
      </c>
      <c r="DP32" s="11">
        <v>32</v>
      </c>
      <c r="DQ32" s="13">
        <f t="shared" si="39"/>
        <v>47</v>
      </c>
      <c r="DR32" s="11">
        <v>31</v>
      </c>
      <c r="DS32" s="11">
        <v>16</v>
      </c>
      <c r="DT32" s="13">
        <f t="shared" si="40"/>
        <v>15</v>
      </c>
      <c r="DU32" s="11">
        <v>48</v>
      </c>
      <c r="DV32" s="11">
        <v>16</v>
      </c>
      <c r="DW32" s="72">
        <f t="shared" si="41"/>
        <v>32</v>
      </c>
      <c r="DX32" s="11">
        <v>18</v>
      </c>
      <c r="DY32" s="11">
        <v>15</v>
      </c>
      <c r="DZ32" s="13">
        <f t="shared" si="42"/>
        <v>3</v>
      </c>
      <c r="EA32" s="11">
        <v>8</v>
      </c>
      <c r="EB32" s="11">
        <v>10</v>
      </c>
      <c r="EC32" s="13">
        <f t="shared" si="43"/>
        <v>-2</v>
      </c>
      <c r="ED32" s="11">
        <v>10</v>
      </c>
      <c r="EE32" s="11">
        <v>5</v>
      </c>
      <c r="EF32" s="13">
        <f t="shared" si="44"/>
        <v>5</v>
      </c>
      <c r="EG32" s="11"/>
      <c r="EH32" s="11"/>
      <c r="EI32" s="11"/>
      <c r="EJ32" s="11"/>
      <c r="EK32" s="11"/>
      <c r="EL32" s="11"/>
      <c r="EM32" s="11"/>
      <c r="EN32" s="11"/>
      <c r="EO32" s="11"/>
      <c r="EP32" s="11"/>
      <c r="EQ32" s="11"/>
      <c r="ER32" s="11"/>
      <c r="ES32" s="11"/>
      <c r="ET32" s="11"/>
      <c r="EU32" s="11"/>
      <c r="EV32" s="11"/>
      <c r="EW32" s="11"/>
      <c r="EX32" s="11"/>
      <c r="EY32" s="11"/>
      <c r="EZ32" s="11"/>
      <c r="FA32" s="11"/>
      <c r="FB32" s="11"/>
    </row>
    <row r="33" spans="1:158">
      <c r="A33" s="22">
        <v>1998</v>
      </c>
      <c r="B33" s="17">
        <v>194459</v>
      </c>
      <c r="C33" s="13">
        <v>51816</v>
      </c>
      <c r="D33" s="13">
        <f t="shared" si="37"/>
        <v>142643</v>
      </c>
      <c r="E33" s="13">
        <v>95425</v>
      </c>
      <c r="F33" s="13">
        <v>26963</v>
      </c>
      <c r="G33" s="13">
        <f t="shared" si="38"/>
        <v>68462</v>
      </c>
      <c r="H33" s="13">
        <v>99034</v>
      </c>
      <c r="I33" s="13">
        <v>24853</v>
      </c>
      <c r="J33" s="72">
        <f t="shared" si="0"/>
        <v>74181</v>
      </c>
      <c r="K33" s="73">
        <v>411</v>
      </c>
      <c r="L33" s="11">
        <v>297</v>
      </c>
      <c r="M33" s="13">
        <f t="shared" si="1"/>
        <v>114</v>
      </c>
      <c r="N33" s="11">
        <v>213</v>
      </c>
      <c r="O33" s="11">
        <v>154</v>
      </c>
      <c r="P33" s="13">
        <f t="shared" si="2"/>
        <v>59</v>
      </c>
      <c r="Q33" s="11">
        <v>198</v>
      </c>
      <c r="R33" s="11">
        <v>143</v>
      </c>
      <c r="S33" s="72">
        <f t="shared" si="3"/>
        <v>55</v>
      </c>
      <c r="T33" s="73">
        <v>123</v>
      </c>
      <c r="U33" s="11">
        <v>89</v>
      </c>
      <c r="V33" s="13">
        <f t="shared" si="4"/>
        <v>34</v>
      </c>
      <c r="W33" s="11">
        <v>64</v>
      </c>
      <c r="X33" s="11">
        <v>47</v>
      </c>
      <c r="Y33" s="13">
        <f t="shared" si="5"/>
        <v>17</v>
      </c>
      <c r="Z33" s="11">
        <v>59</v>
      </c>
      <c r="AA33" s="11">
        <v>42</v>
      </c>
      <c r="AB33" s="72">
        <f t="shared" si="6"/>
        <v>17</v>
      </c>
      <c r="AC33" s="74">
        <v>2590</v>
      </c>
      <c r="AD33" s="11">
        <v>793</v>
      </c>
      <c r="AE33" s="13">
        <f t="shared" si="7"/>
        <v>1797</v>
      </c>
      <c r="AF33" s="13">
        <v>1333</v>
      </c>
      <c r="AG33" s="11">
        <v>412</v>
      </c>
      <c r="AH33" s="13">
        <f t="shared" si="8"/>
        <v>921</v>
      </c>
      <c r="AI33" s="13">
        <v>1257</v>
      </c>
      <c r="AJ33" s="11">
        <v>381</v>
      </c>
      <c r="AK33" s="72">
        <f t="shared" si="9"/>
        <v>876</v>
      </c>
      <c r="AL33" s="73">
        <v>717</v>
      </c>
      <c r="AM33" s="11">
        <v>565</v>
      </c>
      <c r="AN33" s="13">
        <f t="shared" si="10"/>
        <v>152</v>
      </c>
      <c r="AO33" s="11">
        <v>361</v>
      </c>
      <c r="AP33" s="11">
        <v>294</v>
      </c>
      <c r="AQ33" s="13">
        <f t="shared" si="11"/>
        <v>67</v>
      </c>
      <c r="AR33" s="11">
        <v>356</v>
      </c>
      <c r="AS33" s="11">
        <v>271</v>
      </c>
      <c r="AT33" s="72">
        <f t="shared" si="12"/>
        <v>85</v>
      </c>
      <c r="AU33" s="74">
        <v>27242</v>
      </c>
      <c r="AV33" s="13">
        <v>9228</v>
      </c>
      <c r="AW33" s="13">
        <f t="shared" si="13"/>
        <v>18014</v>
      </c>
      <c r="AX33" s="13">
        <v>13422</v>
      </c>
      <c r="AY33" s="13">
        <v>4801</v>
      </c>
      <c r="AZ33" s="13">
        <f t="shared" si="14"/>
        <v>8621</v>
      </c>
      <c r="BA33" s="13">
        <v>13820</v>
      </c>
      <c r="BB33" s="13">
        <v>4427</v>
      </c>
      <c r="BC33" s="72">
        <f t="shared" si="15"/>
        <v>9393</v>
      </c>
      <c r="BD33" s="74">
        <v>106419</v>
      </c>
      <c r="BE33" s="13">
        <v>23009</v>
      </c>
      <c r="BF33" s="13">
        <f t="shared" si="16"/>
        <v>83410</v>
      </c>
      <c r="BG33" s="13">
        <v>52915</v>
      </c>
      <c r="BH33" s="13">
        <v>11969</v>
      </c>
      <c r="BI33" s="13">
        <f t="shared" si="17"/>
        <v>40946</v>
      </c>
      <c r="BJ33" s="13">
        <v>53504</v>
      </c>
      <c r="BK33" s="13">
        <v>11040</v>
      </c>
      <c r="BL33" s="72">
        <f t="shared" si="18"/>
        <v>42464</v>
      </c>
      <c r="BM33" s="74">
        <v>3093</v>
      </c>
      <c r="BN33" s="13">
        <v>1765</v>
      </c>
      <c r="BO33" s="13">
        <f t="shared" si="19"/>
        <v>1328</v>
      </c>
      <c r="BP33" s="13">
        <v>1517</v>
      </c>
      <c r="BQ33" s="11">
        <v>920</v>
      </c>
      <c r="BR33" s="13">
        <f t="shared" si="20"/>
        <v>597</v>
      </c>
      <c r="BS33" s="13">
        <v>1576</v>
      </c>
      <c r="BT33" s="11">
        <v>845</v>
      </c>
      <c r="BU33" s="72">
        <f t="shared" si="21"/>
        <v>731</v>
      </c>
      <c r="BV33" s="74">
        <v>1599</v>
      </c>
      <c r="BW33" s="11">
        <v>917</v>
      </c>
      <c r="BX33" s="13">
        <f t="shared" si="22"/>
        <v>682</v>
      </c>
      <c r="BY33" s="11">
        <v>761</v>
      </c>
      <c r="BZ33" s="11">
        <v>476</v>
      </c>
      <c r="CA33" s="13">
        <f t="shared" si="23"/>
        <v>285</v>
      </c>
      <c r="CB33" s="11">
        <v>838</v>
      </c>
      <c r="CC33" s="11">
        <v>441</v>
      </c>
      <c r="CD33" s="72">
        <f t="shared" si="24"/>
        <v>397</v>
      </c>
      <c r="CE33" s="74">
        <v>11648</v>
      </c>
      <c r="CF33" s="13">
        <v>6820</v>
      </c>
      <c r="CG33" s="13">
        <f t="shared" si="25"/>
        <v>4828</v>
      </c>
      <c r="CH33" s="13">
        <v>5583</v>
      </c>
      <c r="CI33" s="13">
        <v>3550</v>
      </c>
      <c r="CJ33" s="13">
        <f t="shared" si="26"/>
        <v>2033</v>
      </c>
      <c r="CK33" s="13">
        <v>6065</v>
      </c>
      <c r="CL33" s="13">
        <v>3270</v>
      </c>
      <c r="CM33" s="72">
        <f t="shared" si="27"/>
        <v>2795</v>
      </c>
      <c r="CN33" s="74">
        <v>40456</v>
      </c>
      <c r="CO33" s="13">
        <v>8190</v>
      </c>
      <c r="CP33" s="13">
        <f t="shared" si="28"/>
        <v>32266</v>
      </c>
      <c r="CQ33" s="13">
        <v>19194</v>
      </c>
      <c r="CR33" s="13">
        <v>4263</v>
      </c>
      <c r="CS33" s="13">
        <f t="shared" si="29"/>
        <v>14931</v>
      </c>
      <c r="CT33" s="13">
        <v>21262</v>
      </c>
      <c r="CU33" s="13">
        <v>3927</v>
      </c>
      <c r="CV33" s="72">
        <f t="shared" si="30"/>
        <v>17335</v>
      </c>
      <c r="CW33" s="73">
        <v>78</v>
      </c>
      <c r="CX33" s="11">
        <v>79</v>
      </c>
      <c r="CY33" s="13">
        <f t="shared" si="31"/>
        <v>-1</v>
      </c>
      <c r="CZ33" s="11">
        <v>32</v>
      </c>
      <c r="DA33" s="11">
        <v>41</v>
      </c>
      <c r="DB33" s="13">
        <f t="shared" si="32"/>
        <v>-9</v>
      </c>
      <c r="DC33" s="11">
        <v>46</v>
      </c>
      <c r="DD33" s="11">
        <v>38</v>
      </c>
      <c r="DE33" s="72">
        <f t="shared" si="33"/>
        <v>8</v>
      </c>
      <c r="DF33" s="73" t="s">
        <v>250</v>
      </c>
      <c r="DG33" s="11" t="s">
        <v>250</v>
      </c>
      <c r="DH33" s="11" t="s">
        <v>250</v>
      </c>
      <c r="DI33" s="11" t="s">
        <v>250</v>
      </c>
      <c r="DJ33" s="11" t="s">
        <v>250</v>
      </c>
      <c r="DK33" s="11" t="s">
        <v>250</v>
      </c>
      <c r="DL33" s="11" t="s">
        <v>250</v>
      </c>
      <c r="DM33" s="11" t="s">
        <v>250</v>
      </c>
      <c r="DN33" s="75" t="s">
        <v>250</v>
      </c>
      <c r="DO33" s="73">
        <v>68</v>
      </c>
      <c r="DP33" s="11">
        <v>46</v>
      </c>
      <c r="DQ33" s="13">
        <f t="shared" si="39"/>
        <v>22</v>
      </c>
      <c r="DR33" s="11">
        <v>26</v>
      </c>
      <c r="DS33" s="11">
        <v>25</v>
      </c>
      <c r="DT33" s="13">
        <f t="shared" si="40"/>
        <v>1</v>
      </c>
      <c r="DU33" s="11">
        <v>42</v>
      </c>
      <c r="DV33" s="11">
        <v>21</v>
      </c>
      <c r="DW33" s="72">
        <f t="shared" si="41"/>
        <v>21</v>
      </c>
      <c r="DX33" s="11">
        <v>15</v>
      </c>
      <c r="DY33" s="11">
        <v>18</v>
      </c>
      <c r="DZ33" s="13">
        <f t="shared" si="42"/>
        <v>-3</v>
      </c>
      <c r="EA33" s="11">
        <v>4</v>
      </c>
      <c r="EB33" s="11">
        <v>11</v>
      </c>
      <c r="EC33" s="13">
        <f t="shared" si="43"/>
        <v>-7</v>
      </c>
      <c r="ED33" s="11">
        <v>11</v>
      </c>
      <c r="EE33" s="11">
        <v>7</v>
      </c>
      <c r="EF33" s="13">
        <f t="shared" si="44"/>
        <v>4</v>
      </c>
      <c r="EG33" s="11"/>
      <c r="EH33" s="11"/>
      <c r="EI33" s="11"/>
      <c r="EJ33" s="11"/>
      <c r="EK33" s="11"/>
      <c r="EL33" s="11"/>
      <c r="EM33" s="11"/>
      <c r="EN33" s="11"/>
      <c r="EO33" s="11"/>
      <c r="EP33" s="11"/>
      <c r="EQ33" s="11"/>
      <c r="ER33" s="11"/>
      <c r="ES33" s="11"/>
      <c r="ET33" s="11"/>
      <c r="EU33" s="11"/>
      <c r="EV33" s="11"/>
      <c r="EW33" s="11"/>
      <c r="EX33" s="11"/>
      <c r="EY33" s="11"/>
      <c r="EZ33" s="11"/>
      <c r="FA33" s="11"/>
      <c r="FB33" s="11"/>
    </row>
    <row r="34" spans="1:158">
      <c r="A34" s="22">
        <v>1999</v>
      </c>
      <c r="B34" s="17">
        <v>173194</v>
      </c>
      <c r="C34" s="13">
        <v>48008</v>
      </c>
      <c r="D34" s="13">
        <f t="shared" si="37"/>
        <v>125186</v>
      </c>
      <c r="E34" s="13">
        <v>84514</v>
      </c>
      <c r="F34" s="13">
        <v>25275</v>
      </c>
      <c r="G34" s="13">
        <f t="shared" si="38"/>
        <v>59239</v>
      </c>
      <c r="H34" s="13">
        <v>88680</v>
      </c>
      <c r="I34" s="13">
        <v>22733</v>
      </c>
      <c r="J34" s="72">
        <f t="shared" si="0"/>
        <v>65947</v>
      </c>
      <c r="K34" s="73">
        <v>368</v>
      </c>
      <c r="L34" s="11">
        <v>167</v>
      </c>
      <c r="M34" s="13">
        <f t="shared" si="1"/>
        <v>201</v>
      </c>
      <c r="N34" s="11">
        <v>198</v>
      </c>
      <c r="O34" s="11">
        <v>88</v>
      </c>
      <c r="P34" s="13">
        <f t="shared" si="2"/>
        <v>110</v>
      </c>
      <c r="Q34" s="11">
        <v>170</v>
      </c>
      <c r="R34" s="11">
        <v>79</v>
      </c>
      <c r="S34" s="72">
        <f t="shared" si="3"/>
        <v>91</v>
      </c>
      <c r="T34" s="73">
        <v>125</v>
      </c>
      <c r="U34" s="11">
        <v>116</v>
      </c>
      <c r="V34" s="13">
        <f t="shared" si="4"/>
        <v>9</v>
      </c>
      <c r="W34" s="11">
        <v>64</v>
      </c>
      <c r="X34" s="11">
        <v>62</v>
      </c>
      <c r="Y34" s="13">
        <f t="shared" si="5"/>
        <v>2</v>
      </c>
      <c r="Z34" s="11">
        <v>61</v>
      </c>
      <c r="AA34" s="11">
        <v>54</v>
      </c>
      <c r="AB34" s="72">
        <f t="shared" si="6"/>
        <v>7</v>
      </c>
      <c r="AC34" s="74">
        <v>1624</v>
      </c>
      <c r="AD34" s="11">
        <v>966</v>
      </c>
      <c r="AE34" s="13">
        <f t="shared" si="7"/>
        <v>658</v>
      </c>
      <c r="AF34" s="11">
        <v>819</v>
      </c>
      <c r="AG34" s="11">
        <v>509</v>
      </c>
      <c r="AH34" s="13">
        <f t="shared" si="8"/>
        <v>310</v>
      </c>
      <c r="AI34" s="11">
        <v>805</v>
      </c>
      <c r="AJ34" s="11">
        <v>457</v>
      </c>
      <c r="AK34" s="72">
        <f t="shared" si="9"/>
        <v>348</v>
      </c>
      <c r="AL34" s="73">
        <v>752</v>
      </c>
      <c r="AM34" s="11">
        <v>451</v>
      </c>
      <c r="AN34" s="13">
        <f t="shared" si="10"/>
        <v>301</v>
      </c>
      <c r="AO34" s="11">
        <v>362</v>
      </c>
      <c r="AP34" s="11">
        <v>237</v>
      </c>
      <c r="AQ34" s="13">
        <f t="shared" si="11"/>
        <v>125</v>
      </c>
      <c r="AR34" s="11">
        <v>390</v>
      </c>
      <c r="AS34" s="11">
        <v>214</v>
      </c>
      <c r="AT34" s="72">
        <f t="shared" si="12"/>
        <v>176</v>
      </c>
      <c r="AU34" s="74">
        <v>27739</v>
      </c>
      <c r="AV34" s="13">
        <v>8442</v>
      </c>
      <c r="AW34" s="13">
        <f t="shared" si="13"/>
        <v>19297</v>
      </c>
      <c r="AX34" s="13">
        <v>13813</v>
      </c>
      <c r="AY34" s="13">
        <v>4444</v>
      </c>
      <c r="AZ34" s="13">
        <f t="shared" si="14"/>
        <v>9369</v>
      </c>
      <c r="BA34" s="13">
        <v>13926</v>
      </c>
      <c r="BB34" s="13">
        <v>3998</v>
      </c>
      <c r="BC34" s="72">
        <f t="shared" si="15"/>
        <v>9928</v>
      </c>
      <c r="BD34" s="74">
        <v>91899</v>
      </c>
      <c r="BE34" s="13">
        <v>20961</v>
      </c>
      <c r="BF34" s="13">
        <f t="shared" si="16"/>
        <v>70938</v>
      </c>
      <c r="BG34" s="13">
        <v>45108</v>
      </c>
      <c r="BH34" s="13">
        <v>11036</v>
      </c>
      <c r="BI34" s="13">
        <f t="shared" si="17"/>
        <v>34072</v>
      </c>
      <c r="BJ34" s="13">
        <v>46791</v>
      </c>
      <c r="BK34" s="13">
        <v>9925</v>
      </c>
      <c r="BL34" s="72">
        <f t="shared" si="18"/>
        <v>36866</v>
      </c>
      <c r="BM34" s="74">
        <v>3293</v>
      </c>
      <c r="BN34" s="13">
        <v>1731</v>
      </c>
      <c r="BO34" s="13">
        <f t="shared" si="19"/>
        <v>1562</v>
      </c>
      <c r="BP34" s="13">
        <v>1635</v>
      </c>
      <c r="BQ34" s="11">
        <v>910</v>
      </c>
      <c r="BR34" s="13">
        <f t="shared" si="20"/>
        <v>725</v>
      </c>
      <c r="BS34" s="13">
        <v>1658</v>
      </c>
      <c r="BT34" s="11">
        <v>821</v>
      </c>
      <c r="BU34" s="72">
        <f t="shared" si="21"/>
        <v>837</v>
      </c>
      <c r="BV34" s="74">
        <v>1752</v>
      </c>
      <c r="BW34" s="13">
        <v>1054</v>
      </c>
      <c r="BX34" s="13">
        <f t="shared" si="22"/>
        <v>698</v>
      </c>
      <c r="BY34" s="11">
        <v>857</v>
      </c>
      <c r="BZ34" s="11">
        <v>554</v>
      </c>
      <c r="CA34" s="13">
        <f t="shared" si="23"/>
        <v>303</v>
      </c>
      <c r="CB34" s="11">
        <v>895</v>
      </c>
      <c r="CC34" s="11">
        <v>500</v>
      </c>
      <c r="CD34" s="72">
        <f t="shared" si="24"/>
        <v>395</v>
      </c>
      <c r="CE34" s="74">
        <v>11243</v>
      </c>
      <c r="CF34" s="13">
        <v>5563</v>
      </c>
      <c r="CG34" s="13">
        <f t="shared" si="25"/>
        <v>5680</v>
      </c>
      <c r="CH34" s="13">
        <v>5304</v>
      </c>
      <c r="CI34" s="13">
        <v>2931</v>
      </c>
      <c r="CJ34" s="13">
        <f t="shared" si="26"/>
        <v>2373</v>
      </c>
      <c r="CK34" s="13">
        <v>5939</v>
      </c>
      <c r="CL34" s="13">
        <v>2632</v>
      </c>
      <c r="CM34" s="72">
        <f t="shared" si="27"/>
        <v>3307</v>
      </c>
      <c r="CN34" s="74">
        <v>34274</v>
      </c>
      <c r="CO34" s="13">
        <v>8448</v>
      </c>
      <c r="CP34" s="13">
        <f t="shared" si="28"/>
        <v>25826</v>
      </c>
      <c r="CQ34" s="13">
        <v>16303</v>
      </c>
      <c r="CR34" s="13">
        <v>4445</v>
      </c>
      <c r="CS34" s="13">
        <f t="shared" si="29"/>
        <v>11858</v>
      </c>
      <c r="CT34" s="13">
        <v>17971</v>
      </c>
      <c r="CU34" s="13">
        <v>4003</v>
      </c>
      <c r="CV34" s="72">
        <f t="shared" si="30"/>
        <v>13968</v>
      </c>
      <c r="CW34" s="73">
        <v>67</v>
      </c>
      <c r="CX34" s="11">
        <v>46</v>
      </c>
      <c r="CY34" s="13">
        <f t="shared" si="31"/>
        <v>21</v>
      </c>
      <c r="CZ34" s="11">
        <v>26</v>
      </c>
      <c r="DA34" s="11">
        <v>23</v>
      </c>
      <c r="DB34" s="13">
        <f t="shared" si="32"/>
        <v>3</v>
      </c>
      <c r="DC34" s="11">
        <v>41</v>
      </c>
      <c r="DD34" s="11">
        <v>23</v>
      </c>
      <c r="DE34" s="72">
        <f t="shared" si="33"/>
        <v>18</v>
      </c>
      <c r="DF34" s="73" t="s">
        <v>250</v>
      </c>
      <c r="DG34" s="11" t="s">
        <v>250</v>
      </c>
      <c r="DH34" s="11" t="s">
        <v>250</v>
      </c>
      <c r="DI34" s="11" t="s">
        <v>250</v>
      </c>
      <c r="DJ34" s="11" t="s">
        <v>250</v>
      </c>
      <c r="DK34" s="11" t="s">
        <v>250</v>
      </c>
      <c r="DL34" s="11" t="s">
        <v>250</v>
      </c>
      <c r="DM34" s="11" t="s">
        <v>250</v>
      </c>
      <c r="DN34" s="75" t="s">
        <v>250</v>
      </c>
      <c r="DO34" s="73">
        <v>46</v>
      </c>
      <c r="DP34" s="11">
        <v>45</v>
      </c>
      <c r="DQ34" s="13">
        <f t="shared" si="39"/>
        <v>1</v>
      </c>
      <c r="DR34" s="11">
        <v>19</v>
      </c>
      <c r="DS34" s="11">
        <v>23</v>
      </c>
      <c r="DT34" s="13">
        <f t="shared" si="40"/>
        <v>-4</v>
      </c>
      <c r="DU34" s="11">
        <v>27</v>
      </c>
      <c r="DV34" s="11">
        <v>22</v>
      </c>
      <c r="DW34" s="72">
        <f t="shared" si="41"/>
        <v>5</v>
      </c>
      <c r="DX34" s="11">
        <v>12</v>
      </c>
      <c r="DY34" s="11">
        <v>18</v>
      </c>
      <c r="DZ34" s="13">
        <f t="shared" si="42"/>
        <v>-6</v>
      </c>
      <c r="EA34" s="11">
        <v>6</v>
      </c>
      <c r="EB34" s="11">
        <v>13</v>
      </c>
      <c r="EC34" s="13">
        <f t="shared" si="43"/>
        <v>-7</v>
      </c>
      <c r="ED34" s="11">
        <v>6</v>
      </c>
      <c r="EE34" s="11">
        <v>5</v>
      </c>
      <c r="EF34" s="13">
        <f t="shared" si="44"/>
        <v>1</v>
      </c>
      <c r="EG34" s="11"/>
      <c r="EH34" s="11"/>
      <c r="EI34" s="11"/>
      <c r="EJ34" s="11"/>
      <c r="EK34" s="11"/>
      <c r="EL34" s="11"/>
      <c r="EM34" s="11"/>
      <c r="EN34" s="11"/>
      <c r="EO34" s="11"/>
      <c r="EP34" s="11"/>
      <c r="EQ34" s="11"/>
      <c r="ER34" s="11"/>
      <c r="ES34" s="11"/>
      <c r="ET34" s="11"/>
      <c r="EU34" s="11"/>
      <c r="EV34" s="11"/>
      <c r="EW34" s="11"/>
      <c r="EX34" s="11"/>
      <c r="EY34" s="11"/>
      <c r="EZ34" s="11"/>
      <c r="FA34" s="11"/>
      <c r="FB34" s="11"/>
    </row>
    <row r="35" spans="1:158">
      <c r="A35" s="22">
        <v>2000</v>
      </c>
      <c r="B35" s="17">
        <v>205710</v>
      </c>
      <c r="C35" s="13">
        <v>48089</v>
      </c>
      <c r="D35" s="13">
        <f t="shared" si="37"/>
        <v>157621</v>
      </c>
      <c r="E35" s="13">
        <v>101195</v>
      </c>
      <c r="F35" s="13">
        <v>25357</v>
      </c>
      <c r="G35" s="13">
        <f t="shared" si="38"/>
        <v>75838</v>
      </c>
      <c r="H35" s="13">
        <v>104515</v>
      </c>
      <c r="I35" s="13">
        <v>22732</v>
      </c>
      <c r="J35" s="72">
        <f t="shared" si="0"/>
        <v>81783</v>
      </c>
      <c r="K35" s="73">
        <v>425</v>
      </c>
      <c r="L35" s="11">
        <v>332</v>
      </c>
      <c r="M35" s="13">
        <f t="shared" si="1"/>
        <v>93</v>
      </c>
      <c r="N35" s="11">
        <v>225</v>
      </c>
      <c r="O35" s="11">
        <v>175</v>
      </c>
      <c r="P35" s="13">
        <f t="shared" si="2"/>
        <v>50</v>
      </c>
      <c r="Q35" s="11">
        <v>200</v>
      </c>
      <c r="R35" s="11">
        <v>157</v>
      </c>
      <c r="S35" s="72">
        <f t="shared" si="3"/>
        <v>43</v>
      </c>
      <c r="T35" s="73">
        <v>142</v>
      </c>
      <c r="U35" s="11">
        <v>63</v>
      </c>
      <c r="V35" s="13">
        <f t="shared" si="4"/>
        <v>79</v>
      </c>
      <c r="W35" s="11">
        <v>71</v>
      </c>
      <c r="X35" s="11">
        <v>33</v>
      </c>
      <c r="Y35" s="13">
        <f t="shared" si="5"/>
        <v>38</v>
      </c>
      <c r="Z35" s="11">
        <v>71</v>
      </c>
      <c r="AA35" s="11">
        <v>30</v>
      </c>
      <c r="AB35" s="72">
        <f t="shared" si="6"/>
        <v>41</v>
      </c>
      <c r="AC35" s="74">
        <v>1674</v>
      </c>
      <c r="AD35" s="11">
        <v>902</v>
      </c>
      <c r="AE35" s="13">
        <f t="shared" si="7"/>
        <v>772</v>
      </c>
      <c r="AF35" s="11">
        <v>860</v>
      </c>
      <c r="AG35" s="11">
        <v>478</v>
      </c>
      <c r="AH35" s="13">
        <f t="shared" si="8"/>
        <v>382</v>
      </c>
      <c r="AI35" s="11">
        <v>814</v>
      </c>
      <c r="AJ35" s="11">
        <v>424</v>
      </c>
      <c r="AK35" s="72">
        <f t="shared" si="9"/>
        <v>390</v>
      </c>
      <c r="AL35" s="73">
        <v>609</v>
      </c>
      <c r="AM35" s="11">
        <v>614</v>
      </c>
      <c r="AN35" s="13">
        <f t="shared" si="10"/>
        <v>-5</v>
      </c>
      <c r="AO35" s="11">
        <v>306</v>
      </c>
      <c r="AP35" s="11">
        <v>323</v>
      </c>
      <c r="AQ35" s="13">
        <f t="shared" si="11"/>
        <v>-17</v>
      </c>
      <c r="AR35" s="11">
        <v>303</v>
      </c>
      <c r="AS35" s="11">
        <v>291</v>
      </c>
      <c r="AT35" s="72">
        <f t="shared" si="12"/>
        <v>12</v>
      </c>
      <c r="AU35" s="74">
        <v>30250</v>
      </c>
      <c r="AV35" s="13">
        <v>7593</v>
      </c>
      <c r="AW35" s="13">
        <f t="shared" si="13"/>
        <v>22657</v>
      </c>
      <c r="AX35" s="13">
        <v>15015</v>
      </c>
      <c r="AY35" s="13">
        <v>3998</v>
      </c>
      <c r="AZ35" s="13">
        <f t="shared" si="14"/>
        <v>11017</v>
      </c>
      <c r="BA35" s="13">
        <v>15235</v>
      </c>
      <c r="BB35" s="13">
        <v>3595</v>
      </c>
      <c r="BC35" s="72">
        <f t="shared" si="15"/>
        <v>11640</v>
      </c>
      <c r="BD35" s="74">
        <v>116744</v>
      </c>
      <c r="BE35" s="13">
        <v>20947</v>
      </c>
      <c r="BF35" s="13">
        <f t="shared" si="16"/>
        <v>95797</v>
      </c>
      <c r="BG35" s="13">
        <v>58047</v>
      </c>
      <c r="BH35" s="13">
        <v>11045</v>
      </c>
      <c r="BI35" s="13">
        <f t="shared" si="17"/>
        <v>47002</v>
      </c>
      <c r="BJ35" s="13">
        <v>58697</v>
      </c>
      <c r="BK35" s="13">
        <v>9902</v>
      </c>
      <c r="BL35" s="72">
        <f t="shared" si="18"/>
        <v>48795</v>
      </c>
      <c r="BM35" s="74">
        <v>4207</v>
      </c>
      <c r="BN35" s="13">
        <v>1633</v>
      </c>
      <c r="BO35" s="13">
        <f t="shared" si="19"/>
        <v>2574</v>
      </c>
      <c r="BP35" s="13">
        <v>2113</v>
      </c>
      <c r="BQ35" s="11">
        <v>865</v>
      </c>
      <c r="BR35" s="13">
        <f t="shared" si="20"/>
        <v>1248</v>
      </c>
      <c r="BS35" s="13">
        <v>2094</v>
      </c>
      <c r="BT35" s="11">
        <v>768</v>
      </c>
      <c r="BU35" s="72">
        <f t="shared" si="21"/>
        <v>1326</v>
      </c>
      <c r="BV35" s="74">
        <v>1671</v>
      </c>
      <c r="BW35" s="11">
        <v>956</v>
      </c>
      <c r="BX35" s="13">
        <f t="shared" si="22"/>
        <v>715</v>
      </c>
      <c r="BY35" s="11">
        <v>803</v>
      </c>
      <c r="BZ35" s="11">
        <v>505</v>
      </c>
      <c r="CA35" s="13">
        <f t="shared" si="23"/>
        <v>298</v>
      </c>
      <c r="CB35" s="11">
        <v>868</v>
      </c>
      <c r="CC35" s="11">
        <v>451</v>
      </c>
      <c r="CD35" s="72">
        <f t="shared" si="24"/>
        <v>417</v>
      </c>
      <c r="CE35" s="74">
        <v>12865</v>
      </c>
      <c r="CF35" s="13">
        <v>5484</v>
      </c>
      <c r="CG35" s="13">
        <f t="shared" si="25"/>
        <v>7381</v>
      </c>
      <c r="CH35" s="13">
        <v>6037</v>
      </c>
      <c r="CI35" s="13">
        <v>2890</v>
      </c>
      <c r="CJ35" s="13">
        <f t="shared" si="26"/>
        <v>3147</v>
      </c>
      <c r="CK35" s="13">
        <v>6828</v>
      </c>
      <c r="CL35" s="13">
        <v>2594</v>
      </c>
      <c r="CM35" s="72">
        <f t="shared" si="27"/>
        <v>4234</v>
      </c>
      <c r="CN35" s="74">
        <v>36946</v>
      </c>
      <c r="CO35" s="13">
        <v>9480</v>
      </c>
      <c r="CP35" s="13">
        <f t="shared" si="28"/>
        <v>27466</v>
      </c>
      <c r="CQ35" s="13">
        <v>17649</v>
      </c>
      <c r="CR35" s="13">
        <v>4995</v>
      </c>
      <c r="CS35" s="13">
        <f t="shared" si="29"/>
        <v>12654</v>
      </c>
      <c r="CT35" s="13">
        <v>19297</v>
      </c>
      <c r="CU35" s="13">
        <v>4485</v>
      </c>
      <c r="CV35" s="72">
        <f t="shared" si="30"/>
        <v>14812</v>
      </c>
      <c r="CW35" s="73">
        <v>79</v>
      </c>
      <c r="CX35" s="11">
        <v>50</v>
      </c>
      <c r="CY35" s="13">
        <f t="shared" si="31"/>
        <v>29</v>
      </c>
      <c r="CZ35" s="11">
        <v>31</v>
      </c>
      <c r="DA35" s="11">
        <v>26</v>
      </c>
      <c r="DB35" s="13">
        <f t="shared" si="32"/>
        <v>5</v>
      </c>
      <c r="DC35" s="11">
        <v>48</v>
      </c>
      <c r="DD35" s="11">
        <v>24</v>
      </c>
      <c r="DE35" s="72">
        <f t="shared" si="33"/>
        <v>24</v>
      </c>
      <c r="DF35" s="73" t="s">
        <v>250</v>
      </c>
      <c r="DG35" s="11" t="s">
        <v>250</v>
      </c>
      <c r="DH35" s="11" t="s">
        <v>250</v>
      </c>
      <c r="DI35" s="11" t="s">
        <v>250</v>
      </c>
      <c r="DJ35" s="11" t="s">
        <v>250</v>
      </c>
      <c r="DK35" s="11" t="s">
        <v>250</v>
      </c>
      <c r="DL35" s="11" t="s">
        <v>250</v>
      </c>
      <c r="DM35" s="11" t="s">
        <v>250</v>
      </c>
      <c r="DN35" s="75" t="s">
        <v>250</v>
      </c>
      <c r="DO35" s="73">
        <v>86</v>
      </c>
      <c r="DP35" s="11">
        <v>23</v>
      </c>
      <c r="DQ35" s="13">
        <f t="shared" si="39"/>
        <v>63</v>
      </c>
      <c r="DR35" s="11">
        <v>33</v>
      </c>
      <c r="DS35" s="11">
        <v>14</v>
      </c>
      <c r="DT35" s="13">
        <f t="shared" si="40"/>
        <v>19</v>
      </c>
      <c r="DU35" s="11">
        <v>53</v>
      </c>
      <c r="DV35" s="11">
        <v>9</v>
      </c>
      <c r="DW35" s="72">
        <f t="shared" si="41"/>
        <v>44</v>
      </c>
      <c r="DX35" s="11">
        <v>12</v>
      </c>
      <c r="DY35" s="11">
        <v>12</v>
      </c>
      <c r="DZ35" s="13">
        <f t="shared" si="42"/>
        <v>0</v>
      </c>
      <c r="EA35" s="11">
        <v>5</v>
      </c>
      <c r="EB35" s="11">
        <v>10</v>
      </c>
      <c r="EC35" s="13">
        <f t="shared" si="43"/>
        <v>-5</v>
      </c>
      <c r="ED35" s="11">
        <v>7</v>
      </c>
      <c r="EE35" s="11">
        <v>2</v>
      </c>
      <c r="EF35" s="13">
        <f t="shared" si="44"/>
        <v>5</v>
      </c>
      <c r="EG35" s="11"/>
      <c r="EH35" s="11"/>
      <c r="EI35" s="11"/>
      <c r="EJ35" s="11"/>
      <c r="EK35" s="11"/>
      <c r="EL35" s="11"/>
      <c r="EM35" s="11"/>
      <c r="EN35" s="11"/>
      <c r="EO35" s="11"/>
      <c r="EP35" s="11"/>
      <c r="EQ35" s="11"/>
      <c r="ER35" s="11"/>
      <c r="ES35" s="11"/>
      <c r="ET35" s="11"/>
      <c r="EU35" s="11"/>
      <c r="EV35" s="11"/>
      <c r="EW35" s="11"/>
      <c r="EX35" s="11"/>
      <c r="EY35" s="11"/>
      <c r="EZ35" s="11"/>
      <c r="FA35" s="11"/>
      <c r="FB35" s="11"/>
    </row>
    <row r="36" spans="1:158">
      <c r="A36" s="22">
        <v>2001</v>
      </c>
      <c r="B36" s="17">
        <v>252527</v>
      </c>
      <c r="C36" s="13">
        <v>47766</v>
      </c>
      <c r="D36" s="13">
        <f t="shared" si="37"/>
        <v>204761</v>
      </c>
      <c r="E36" s="13">
        <v>125108</v>
      </c>
      <c r="F36" s="13">
        <v>25037</v>
      </c>
      <c r="G36" s="13">
        <f t="shared" si="38"/>
        <v>100071</v>
      </c>
      <c r="H36" s="13">
        <v>127419</v>
      </c>
      <c r="I36" s="13">
        <v>22729</v>
      </c>
      <c r="J36" s="72">
        <f t="shared" si="0"/>
        <v>104690</v>
      </c>
      <c r="K36" s="73">
        <v>445</v>
      </c>
      <c r="L36" s="11">
        <v>286</v>
      </c>
      <c r="M36" s="13">
        <f t="shared" si="1"/>
        <v>159</v>
      </c>
      <c r="N36" s="11">
        <v>221</v>
      </c>
      <c r="O36" s="11">
        <v>151</v>
      </c>
      <c r="P36" s="13">
        <f t="shared" si="2"/>
        <v>70</v>
      </c>
      <c r="Q36" s="11">
        <v>224</v>
      </c>
      <c r="R36" s="11">
        <v>135</v>
      </c>
      <c r="S36" s="72">
        <f t="shared" si="3"/>
        <v>89</v>
      </c>
      <c r="T36" s="73">
        <v>189</v>
      </c>
      <c r="U36" s="11">
        <v>90</v>
      </c>
      <c r="V36" s="13">
        <f t="shared" si="4"/>
        <v>99</v>
      </c>
      <c r="W36" s="11">
        <v>100</v>
      </c>
      <c r="X36" s="11">
        <v>49</v>
      </c>
      <c r="Y36" s="13">
        <f t="shared" si="5"/>
        <v>51</v>
      </c>
      <c r="Z36" s="11">
        <v>89</v>
      </c>
      <c r="AA36" s="11">
        <v>41</v>
      </c>
      <c r="AB36" s="72">
        <f t="shared" si="6"/>
        <v>48</v>
      </c>
      <c r="AC36" s="74">
        <v>1747</v>
      </c>
      <c r="AD36" s="13">
        <v>1049</v>
      </c>
      <c r="AE36" s="13">
        <f t="shared" si="7"/>
        <v>698</v>
      </c>
      <c r="AF36" s="11">
        <v>878</v>
      </c>
      <c r="AG36" s="11">
        <v>550</v>
      </c>
      <c r="AH36" s="13">
        <f t="shared" si="8"/>
        <v>328</v>
      </c>
      <c r="AI36" s="11">
        <v>869</v>
      </c>
      <c r="AJ36" s="11">
        <v>499</v>
      </c>
      <c r="AK36" s="72">
        <f t="shared" si="9"/>
        <v>370</v>
      </c>
      <c r="AL36" s="73">
        <v>874</v>
      </c>
      <c r="AM36" s="11">
        <v>654</v>
      </c>
      <c r="AN36" s="13">
        <f t="shared" si="10"/>
        <v>220</v>
      </c>
      <c r="AO36" s="11">
        <v>434</v>
      </c>
      <c r="AP36" s="11">
        <v>345</v>
      </c>
      <c r="AQ36" s="13">
        <f t="shared" si="11"/>
        <v>89</v>
      </c>
      <c r="AR36" s="11">
        <v>440</v>
      </c>
      <c r="AS36" s="11">
        <v>309</v>
      </c>
      <c r="AT36" s="72">
        <f t="shared" si="12"/>
        <v>131</v>
      </c>
      <c r="AU36" s="74">
        <v>36716</v>
      </c>
      <c r="AV36" s="13">
        <v>8159</v>
      </c>
      <c r="AW36" s="13">
        <f t="shared" si="13"/>
        <v>28557</v>
      </c>
      <c r="AX36" s="13">
        <v>18815</v>
      </c>
      <c r="AY36" s="13">
        <v>4277</v>
      </c>
      <c r="AZ36" s="13">
        <f t="shared" si="14"/>
        <v>14538</v>
      </c>
      <c r="BA36" s="13">
        <v>17901</v>
      </c>
      <c r="BB36" s="13">
        <v>3882</v>
      </c>
      <c r="BC36" s="72">
        <f t="shared" si="15"/>
        <v>14019</v>
      </c>
      <c r="BD36" s="74">
        <v>149998</v>
      </c>
      <c r="BE36" s="13">
        <v>19626</v>
      </c>
      <c r="BF36" s="13">
        <f t="shared" si="16"/>
        <v>130372</v>
      </c>
      <c r="BG36" s="13">
        <v>74490</v>
      </c>
      <c r="BH36" s="13">
        <v>10283</v>
      </c>
      <c r="BI36" s="13">
        <f t="shared" si="17"/>
        <v>64207</v>
      </c>
      <c r="BJ36" s="13">
        <v>75508</v>
      </c>
      <c r="BK36" s="13">
        <v>9343</v>
      </c>
      <c r="BL36" s="72">
        <f t="shared" si="18"/>
        <v>66165</v>
      </c>
      <c r="BM36" s="74">
        <v>4837</v>
      </c>
      <c r="BN36" s="13">
        <v>1604</v>
      </c>
      <c r="BO36" s="13">
        <f t="shared" si="19"/>
        <v>3233</v>
      </c>
      <c r="BP36" s="13">
        <v>2412</v>
      </c>
      <c r="BQ36" s="11">
        <v>840</v>
      </c>
      <c r="BR36" s="13">
        <f t="shared" si="20"/>
        <v>1572</v>
      </c>
      <c r="BS36" s="13">
        <v>2425</v>
      </c>
      <c r="BT36" s="11">
        <v>764</v>
      </c>
      <c r="BU36" s="72">
        <f t="shared" si="21"/>
        <v>1661</v>
      </c>
      <c r="BV36" s="74">
        <v>1843</v>
      </c>
      <c r="BW36" s="13">
        <v>1215</v>
      </c>
      <c r="BX36" s="13">
        <f t="shared" si="22"/>
        <v>628</v>
      </c>
      <c r="BY36" s="11">
        <v>919</v>
      </c>
      <c r="BZ36" s="11">
        <v>635</v>
      </c>
      <c r="CA36" s="13">
        <f t="shared" si="23"/>
        <v>284</v>
      </c>
      <c r="CB36" s="11">
        <v>924</v>
      </c>
      <c r="CC36" s="11">
        <v>580</v>
      </c>
      <c r="CD36" s="72">
        <f t="shared" si="24"/>
        <v>344</v>
      </c>
      <c r="CE36" s="74">
        <v>16202</v>
      </c>
      <c r="CF36" s="13">
        <v>6435</v>
      </c>
      <c r="CG36" s="13">
        <f t="shared" si="25"/>
        <v>9767</v>
      </c>
      <c r="CH36" s="13">
        <v>7727</v>
      </c>
      <c r="CI36" s="13">
        <v>3374</v>
      </c>
      <c r="CJ36" s="13">
        <f t="shared" si="26"/>
        <v>4353</v>
      </c>
      <c r="CK36" s="13">
        <v>8475</v>
      </c>
      <c r="CL36" s="13">
        <v>3061</v>
      </c>
      <c r="CM36" s="72">
        <f t="shared" si="27"/>
        <v>5414</v>
      </c>
      <c r="CN36" s="74">
        <v>39543</v>
      </c>
      <c r="CO36" s="13">
        <v>8579</v>
      </c>
      <c r="CP36" s="13">
        <f t="shared" si="28"/>
        <v>30964</v>
      </c>
      <c r="CQ36" s="13">
        <v>19062</v>
      </c>
      <c r="CR36" s="13">
        <v>4494</v>
      </c>
      <c r="CS36" s="13">
        <f t="shared" si="29"/>
        <v>14568</v>
      </c>
      <c r="CT36" s="13">
        <v>20481</v>
      </c>
      <c r="CU36" s="13">
        <v>4085</v>
      </c>
      <c r="CV36" s="72">
        <f t="shared" si="30"/>
        <v>16396</v>
      </c>
      <c r="CW36" s="73">
        <v>48</v>
      </c>
      <c r="CX36" s="11">
        <v>25</v>
      </c>
      <c r="CY36" s="13">
        <f t="shared" si="31"/>
        <v>23</v>
      </c>
      <c r="CZ36" s="11">
        <v>15</v>
      </c>
      <c r="DA36" s="11">
        <v>13</v>
      </c>
      <c r="DB36" s="13">
        <f t="shared" si="32"/>
        <v>2</v>
      </c>
      <c r="DC36" s="11">
        <v>33</v>
      </c>
      <c r="DD36" s="11">
        <v>12</v>
      </c>
      <c r="DE36" s="72">
        <f t="shared" si="33"/>
        <v>21</v>
      </c>
      <c r="DF36" s="73" t="s">
        <v>250</v>
      </c>
      <c r="DG36" s="11" t="s">
        <v>250</v>
      </c>
      <c r="DH36" s="11" t="s">
        <v>250</v>
      </c>
      <c r="DI36" s="11" t="s">
        <v>250</v>
      </c>
      <c r="DJ36" s="11" t="s">
        <v>250</v>
      </c>
      <c r="DK36" s="11" t="s">
        <v>250</v>
      </c>
      <c r="DL36" s="11" t="s">
        <v>250</v>
      </c>
      <c r="DM36" s="11" t="s">
        <v>250</v>
      </c>
      <c r="DN36" s="75" t="s">
        <v>250</v>
      </c>
      <c r="DO36" s="73">
        <v>74</v>
      </c>
      <c r="DP36" s="11">
        <v>30</v>
      </c>
      <c r="DQ36" s="13">
        <f t="shared" si="39"/>
        <v>44</v>
      </c>
      <c r="DR36" s="11">
        <v>29</v>
      </c>
      <c r="DS36" s="11">
        <v>15</v>
      </c>
      <c r="DT36" s="13">
        <f t="shared" si="40"/>
        <v>14</v>
      </c>
      <c r="DU36" s="11">
        <v>45</v>
      </c>
      <c r="DV36" s="11">
        <v>15</v>
      </c>
      <c r="DW36" s="72">
        <f t="shared" si="41"/>
        <v>30</v>
      </c>
      <c r="DX36" s="11">
        <v>11</v>
      </c>
      <c r="DY36" s="11">
        <v>14</v>
      </c>
      <c r="DZ36" s="13">
        <f t="shared" si="42"/>
        <v>-3</v>
      </c>
      <c r="EA36" s="11">
        <v>6</v>
      </c>
      <c r="EB36" s="11">
        <v>11</v>
      </c>
      <c r="EC36" s="13">
        <f t="shared" si="43"/>
        <v>-5</v>
      </c>
      <c r="ED36" s="11">
        <v>5</v>
      </c>
      <c r="EE36" s="11">
        <v>3</v>
      </c>
      <c r="EF36" s="13">
        <f t="shared" si="44"/>
        <v>2</v>
      </c>
      <c r="EG36" s="11"/>
      <c r="EH36" s="11"/>
      <c r="EI36" s="11"/>
      <c r="EJ36" s="11"/>
      <c r="EK36" s="11"/>
      <c r="EL36" s="11"/>
      <c r="EM36" s="11"/>
      <c r="EN36" s="11"/>
      <c r="EO36" s="11"/>
      <c r="EP36" s="11"/>
      <c r="EQ36" s="11"/>
      <c r="ER36" s="11"/>
      <c r="ES36" s="11"/>
      <c r="ET36" s="11"/>
      <c r="EU36" s="11"/>
      <c r="EV36" s="11"/>
      <c r="EW36" s="11"/>
      <c r="EX36" s="11"/>
      <c r="EY36" s="11"/>
      <c r="EZ36" s="11"/>
      <c r="FA36" s="11"/>
      <c r="FB36" s="11"/>
    </row>
    <row r="37" spans="1:158">
      <c r="A37" s="22">
        <v>2002</v>
      </c>
      <c r="B37" s="17">
        <v>256405</v>
      </c>
      <c r="C37" s="13">
        <v>50149</v>
      </c>
      <c r="D37" s="13">
        <f t="shared" si="37"/>
        <v>206256</v>
      </c>
      <c r="E37" s="13">
        <v>126218</v>
      </c>
      <c r="F37" s="13">
        <v>25817</v>
      </c>
      <c r="G37" s="13">
        <f t="shared" si="38"/>
        <v>100401</v>
      </c>
      <c r="H37" s="13">
        <v>130187</v>
      </c>
      <c r="I37" s="13">
        <v>24332</v>
      </c>
      <c r="J37" s="72">
        <f t="shared" si="0"/>
        <v>105855</v>
      </c>
      <c r="K37" s="73">
        <v>414</v>
      </c>
      <c r="L37" s="11">
        <v>265</v>
      </c>
      <c r="M37" s="13">
        <f t="shared" si="1"/>
        <v>149</v>
      </c>
      <c r="N37" s="11">
        <v>201</v>
      </c>
      <c r="O37" s="11">
        <v>130</v>
      </c>
      <c r="P37" s="13">
        <f t="shared" si="2"/>
        <v>71</v>
      </c>
      <c r="Q37" s="11">
        <v>213</v>
      </c>
      <c r="R37" s="11">
        <v>135</v>
      </c>
      <c r="S37" s="72">
        <f t="shared" si="3"/>
        <v>78</v>
      </c>
      <c r="T37" s="73">
        <v>145</v>
      </c>
      <c r="U37" s="11">
        <v>68</v>
      </c>
      <c r="V37" s="13">
        <f t="shared" si="4"/>
        <v>77</v>
      </c>
      <c r="W37" s="11">
        <v>75</v>
      </c>
      <c r="X37" s="11">
        <v>33</v>
      </c>
      <c r="Y37" s="13">
        <f t="shared" si="5"/>
        <v>42</v>
      </c>
      <c r="Z37" s="11">
        <v>70</v>
      </c>
      <c r="AA37" s="11">
        <v>35</v>
      </c>
      <c r="AB37" s="72">
        <f t="shared" si="6"/>
        <v>35</v>
      </c>
      <c r="AC37" s="74">
        <v>1609</v>
      </c>
      <c r="AD37" s="11">
        <v>977</v>
      </c>
      <c r="AE37" s="13">
        <f t="shared" si="7"/>
        <v>632</v>
      </c>
      <c r="AF37" s="11">
        <v>814</v>
      </c>
      <c r="AG37" s="11">
        <v>474</v>
      </c>
      <c r="AH37" s="13">
        <f t="shared" si="8"/>
        <v>340</v>
      </c>
      <c r="AI37" s="11">
        <v>795</v>
      </c>
      <c r="AJ37" s="11">
        <v>503</v>
      </c>
      <c r="AK37" s="72">
        <f t="shared" si="9"/>
        <v>292</v>
      </c>
      <c r="AL37" s="73">
        <v>765</v>
      </c>
      <c r="AM37" s="11">
        <v>686</v>
      </c>
      <c r="AN37" s="13">
        <f t="shared" si="10"/>
        <v>79</v>
      </c>
      <c r="AO37" s="11">
        <v>371</v>
      </c>
      <c r="AP37" s="11">
        <v>338</v>
      </c>
      <c r="AQ37" s="13">
        <f t="shared" si="11"/>
        <v>33</v>
      </c>
      <c r="AR37" s="11">
        <v>394</v>
      </c>
      <c r="AS37" s="11">
        <v>348</v>
      </c>
      <c r="AT37" s="72">
        <f t="shared" si="12"/>
        <v>46</v>
      </c>
      <c r="AU37" s="74">
        <v>39114</v>
      </c>
      <c r="AV37" s="13">
        <v>7455</v>
      </c>
      <c r="AW37" s="13">
        <f t="shared" si="13"/>
        <v>31659</v>
      </c>
      <c r="AX37" s="13">
        <v>20239</v>
      </c>
      <c r="AY37" s="13">
        <v>3854</v>
      </c>
      <c r="AZ37" s="13">
        <f t="shared" si="14"/>
        <v>16385</v>
      </c>
      <c r="BA37" s="13">
        <v>18875</v>
      </c>
      <c r="BB37" s="13">
        <v>3601</v>
      </c>
      <c r="BC37" s="72">
        <f t="shared" si="15"/>
        <v>15274</v>
      </c>
      <c r="BD37" s="74">
        <v>152823</v>
      </c>
      <c r="BE37" s="13">
        <v>20990</v>
      </c>
      <c r="BF37" s="13">
        <f t="shared" si="16"/>
        <v>131833</v>
      </c>
      <c r="BG37" s="13">
        <v>75281</v>
      </c>
      <c r="BH37" s="13">
        <v>10895</v>
      </c>
      <c r="BI37" s="13">
        <f t="shared" si="17"/>
        <v>64386</v>
      </c>
      <c r="BJ37" s="13">
        <v>77542</v>
      </c>
      <c r="BK37" s="13">
        <v>10095</v>
      </c>
      <c r="BL37" s="72">
        <f t="shared" si="18"/>
        <v>67447</v>
      </c>
      <c r="BM37" s="74">
        <v>4825</v>
      </c>
      <c r="BN37" s="13">
        <v>1370</v>
      </c>
      <c r="BO37" s="13">
        <f t="shared" si="19"/>
        <v>3455</v>
      </c>
      <c r="BP37" s="13">
        <v>2413</v>
      </c>
      <c r="BQ37" s="11">
        <v>700</v>
      </c>
      <c r="BR37" s="13">
        <f t="shared" si="20"/>
        <v>1713</v>
      </c>
      <c r="BS37" s="13">
        <v>2412</v>
      </c>
      <c r="BT37" s="11">
        <v>670</v>
      </c>
      <c r="BU37" s="72">
        <f t="shared" si="21"/>
        <v>1742</v>
      </c>
      <c r="BV37" s="74">
        <v>1818</v>
      </c>
      <c r="BW37" s="11">
        <v>763</v>
      </c>
      <c r="BX37" s="13">
        <f t="shared" si="22"/>
        <v>1055</v>
      </c>
      <c r="BY37" s="11">
        <v>881</v>
      </c>
      <c r="BZ37" s="11">
        <v>372</v>
      </c>
      <c r="CA37" s="13">
        <f t="shared" si="23"/>
        <v>509</v>
      </c>
      <c r="CB37" s="11">
        <v>937</v>
      </c>
      <c r="CC37" s="11">
        <v>391</v>
      </c>
      <c r="CD37" s="72">
        <f t="shared" si="24"/>
        <v>546</v>
      </c>
      <c r="CE37" s="74">
        <v>16689</v>
      </c>
      <c r="CF37" s="13">
        <v>5562</v>
      </c>
      <c r="CG37" s="13">
        <f t="shared" si="25"/>
        <v>11127</v>
      </c>
      <c r="CH37" s="13">
        <v>7902</v>
      </c>
      <c r="CI37" s="13">
        <v>2922</v>
      </c>
      <c r="CJ37" s="13">
        <f t="shared" si="26"/>
        <v>4980</v>
      </c>
      <c r="CK37" s="13">
        <v>8787</v>
      </c>
      <c r="CL37" s="13">
        <v>2640</v>
      </c>
      <c r="CM37" s="72">
        <f t="shared" si="27"/>
        <v>6147</v>
      </c>
      <c r="CN37" s="74">
        <v>38024</v>
      </c>
      <c r="CO37" s="13">
        <v>11958</v>
      </c>
      <c r="CP37" s="13">
        <f t="shared" si="28"/>
        <v>26066</v>
      </c>
      <c r="CQ37" s="13">
        <v>17974</v>
      </c>
      <c r="CR37" s="13">
        <v>6072</v>
      </c>
      <c r="CS37" s="13">
        <f t="shared" si="29"/>
        <v>11902</v>
      </c>
      <c r="CT37" s="13">
        <v>20050</v>
      </c>
      <c r="CU37" s="13">
        <v>5886</v>
      </c>
      <c r="CV37" s="72">
        <f t="shared" si="30"/>
        <v>14164</v>
      </c>
      <c r="CW37" s="73">
        <v>66</v>
      </c>
      <c r="CX37" s="11">
        <v>47</v>
      </c>
      <c r="CY37" s="13">
        <f t="shared" si="31"/>
        <v>19</v>
      </c>
      <c r="CZ37" s="11">
        <v>35</v>
      </c>
      <c r="DA37" s="11">
        <v>25</v>
      </c>
      <c r="DB37" s="13">
        <f t="shared" si="32"/>
        <v>10</v>
      </c>
      <c r="DC37" s="11">
        <v>31</v>
      </c>
      <c r="DD37" s="11">
        <v>22</v>
      </c>
      <c r="DE37" s="72">
        <f t="shared" si="33"/>
        <v>9</v>
      </c>
      <c r="DF37" s="73" t="s">
        <v>250</v>
      </c>
      <c r="DG37" s="11" t="s">
        <v>250</v>
      </c>
      <c r="DH37" s="11" t="s">
        <v>250</v>
      </c>
      <c r="DI37" s="11" t="s">
        <v>250</v>
      </c>
      <c r="DJ37" s="11" t="s">
        <v>250</v>
      </c>
      <c r="DK37" s="11" t="s">
        <v>250</v>
      </c>
      <c r="DL37" s="11" t="s">
        <v>250</v>
      </c>
      <c r="DM37" s="11" t="s">
        <v>250</v>
      </c>
      <c r="DN37" s="75" t="s">
        <v>250</v>
      </c>
      <c r="DO37" s="73">
        <v>94</v>
      </c>
      <c r="DP37" s="11">
        <v>4</v>
      </c>
      <c r="DQ37" s="13">
        <f t="shared" si="39"/>
        <v>90</v>
      </c>
      <c r="DR37" s="11">
        <v>28</v>
      </c>
      <c r="DS37" s="11">
        <v>1</v>
      </c>
      <c r="DT37" s="13">
        <f t="shared" si="40"/>
        <v>27</v>
      </c>
      <c r="DU37" s="11">
        <v>66</v>
      </c>
      <c r="DV37" s="11">
        <v>3</v>
      </c>
      <c r="DW37" s="72">
        <f t="shared" si="41"/>
        <v>63</v>
      </c>
      <c r="DX37" s="11">
        <v>19</v>
      </c>
      <c r="DY37" s="11">
        <v>4</v>
      </c>
      <c r="DZ37" s="13">
        <f t="shared" si="42"/>
        <v>15</v>
      </c>
      <c r="EA37" s="11">
        <v>4</v>
      </c>
      <c r="EB37" s="11">
        <v>1</v>
      </c>
      <c r="EC37" s="13">
        <f t="shared" si="43"/>
        <v>3</v>
      </c>
      <c r="ED37" s="11">
        <v>15</v>
      </c>
      <c r="EE37" s="11">
        <v>3</v>
      </c>
      <c r="EF37" s="13">
        <f t="shared" si="44"/>
        <v>12</v>
      </c>
      <c r="EG37" s="11"/>
      <c r="EH37" s="11"/>
      <c r="EI37" s="11"/>
      <c r="EJ37" s="11"/>
      <c r="EK37" s="11"/>
      <c r="EL37" s="11"/>
      <c r="EM37" s="11"/>
      <c r="EN37" s="11"/>
      <c r="EO37" s="11"/>
      <c r="EP37" s="11"/>
      <c r="EQ37" s="11"/>
      <c r="ER37" s="11"/>
      <c r="ES37" s="11"/>
      <c r="ET37" s="11"/>
      <c r="EU37" s="11"/>
      <c r="EV37" s="11"/>
      <c r="EW37" s="11"/>
      <c r="EX37" s="11"/>
      <c r="EY37" s="11"/>
      <c r="EZ37" s="11"/>
      <c r="FA37" s="11"/>
      <c r="FB37" s="11"/>
    </row>
    <row r="38" spans="1:158">
      <c r="A38" s="22">
        <v>2003</v>
      </c>
      <c r="B38" s="17">
        <v>199170</v>
      </c>
      <c r="C38" s="13">
        <v>53890</v>
      </c>
      <c r="D38" s="13">
        <f t="shared" si="37"/>
        <v>145280</v>
      </c>
      <c r="E38" s="13">
        <v>96566</v>
      </c>
      <c r="F38" s="13">
        <v>27734</v>
      </c>
      <c r="G38" s="13">
        <f t="shared" si="38"/>
        <v>68832</v>
      </c>
      <c r="H38" s="13">
        <v>102604</v>
      </c>
      <c r="I38" s="13">
        <v>26156</v>
      </c>
      <c r="J38" s="72">
        <f t="shared" si="0"/>
        <v>76448</v>
      </c>
      <c r="K38" s="73">
        <v>316</v>
      </c>
      <c r="L38" s="11">
        <v>215</v>
      </c>
      <c r="M38" s="13">
        <f t="shared" si="1"/>
        <v>101</v>
      </c>
      <c r="N38" s="11">
        <v>177</v>
      </c>
      <c r="O38" s="11">
        <v>106</v>
      </c>
      <c r="P38" s="13">
        <f t="shared" si="2"/>
        <v>71</v>
      </c>
      <c r="Q38" s="11">
        <v>139</v>
      </c>
      <c r="R38" s="11">
        <v>109</v>
      </c>
      <c r="S38" s="72">
        <f t="shared" si="3"/>
        <v>30</v>
      </c>
      <c r="T38" s="73">
        <v>89</v>
      </c>
      <c r="U38" s="11">
        <v>52</v>
      </c>
      <c r="V38" s="13">
        <f t="shared" si="4"/>
        <v>37</v>
      </c>
      <c r="W38" s="11">
        <v>43</v>
      </c>
      <c r="X38" s="11">
        <v>27</v>
      </c>
      <c r="Y38" s="13">
        <f t="shared" si="5"/>
        <v>16</v>
      </c>
      <c r="Z38" s="11">
        <v>46</v>
      </c>
      <c r="AA38" s="11">
        <v>25</v>
      </c>
      <c r="AB38" s="72">
        <f t="shared" si="6"/>
        <v>21</v>
      </c>
      <c r="AC38" s="74">
        <v>1257</v>
      </c>
      <c r="AD38" s="13">
        <v>1020</v>
      </c>
      <c r="AE38" s="13">
        <f t="shared" si="7"/>
        <v>237</v>
      </c>
      <c r="AF38" s="11">
        <v>639</v>
      </c>
      <c r="AG38" s="11">
        <v>488</v>
      </c>
      <c r="AH38" s="13">
        <f t="shared" si="8"/>
        <v>151</v>
      </c>
      <c r="AI38" s="11">
        <v>618</v>
      </c>
      <c r="AJ38" s="11">
        <v>532</v>
      </c>
      <c r="AK38" s="72">
        <f t="shared" si="9"/>
        <v>86</v>
      </c>
      <c r="AL38" s="73">
        <v>645</v>
      </c>
      <c r="AM38" s="11">
        <v>422</v>
      </c>
      <c r="AN38" s="13">
        <f t="shared" si="10"/>
        <v>223</v>
      </c>
      <c r="AO38" s="11">
        <v>321</v>
      </c>
      <c r="AP38" s="11">
        <v>203</v>
      </c>
      <c r="AQ38" s="13">
        <f t="shared" si="11"/>
        <v>118</v>
      </c>
      <c r="AR38" s="11">
        <v>324</v>
      </c>
      <c r="AS38" s="11">
        <v>219</v>
      </c>
      <c r="AT38" s="72">
        <f t="shared" si="12"/>
        <v>105</v>
      </c>
      <c r="AU38" s="74">
        <v>34913</v>
      </c>
      <c r="AV38" s="13">
        <v>7338</v>
      </c>
      <c r="AW38" s="13">
        <f t="shared" si="13"/>
        <v>27575</v>
      </c>
      <c r="AX38" s="13">
        <v>17708</v>
      </c>
      <c r="AY38" s="13">
        <v>3792</v>
      </c>
      <c r="AZ38" s="13">
        <f t="shared" si="14"/>
        <v>13916</v>
      </c>
      <c r="BA38" s="13">
        <v>17205</v>
      </c>
      <c r="BB38" s="13">
        <v>3546</v>
      </c>
      <c r="BC38" s="72">
        <f t="shared" si="15"/>
        <v>13659</v>
      </c>
      <c r="BD38" s="74">
        <v>109814</v>
      </c>
      <c r="BE38" s="13">
        <v>23900</v>
      </c>
      <c r="BF38" s="13">
        <f t="shared" si="16"/>
        <v>85914</v>
      </c>
      <c r="BG38" s="13">
        <v>52847</v>
      </c>
      <c r="BH38" s="13">
        <v>12397</v>
      </c>
      <c r="BI38" s="13">
        <f t="shared" si="17"/>
        <v>40450</v>
      </c>
      <c r="BJ38" s="13">
        <v>56967</v>
      </c>
      <c r="BK38" s="13">
        <v>11503</v>
      </c>
      <c r="BL38" s="72">
        <f t="shared" si="18"/>
        <v>45464</v>
      </c>
      <c r="BM38" s="74">
        <v>4902</v>
      </c>
      <c r="BN38" s="13">
        <v>1765</v>
      </c>
      <c r="BO38" s="13">
        <f t="shared" si="19"/>
        <v>3137</v>
      </c>
      <c r="BP38" s="13">
        <v>2517</v>
      </c>
      <c r="BQ38" s="11">
        <v>897</v>
      </c>
      <c r="BR38" s="13">
        <f t="shared" si="20"/>
        <v>1620</v>
      </c>
      <c r="BS38" s="13">
        <v>2385</v>
      </c>
      <c r="BT38" s="11">
        <v>868</v>
      </c>
      <c r="BU38" s="72">
        <f t="shared" si="21"/>
        <v>1517</v>
      </c>
      <c r="BV38" s="74">
        <v>1560</v>
      </c>
      <c r="BW38" s="11">
        <v>787</v>
      </c>
      <c r="BX38" s="13">
        <f t="shared" si="22"/>
        <v>773</v>
      </c>
      <c r="BY38" s="11">
        <v>750</v>
      </c>
      <c r="BZ38" s="11">
        <v>370</v>
      </c>
      <c r="CA38" s="13">
        <f t="shared" si="23"/>
        <v>380</v>
      </c>
      <c r="CB38" s="11">
        <v>810</v>
      </c>
      <c r="CC38" s="11">
        <v>417</v>
      </c>
      <c r="CD38" s="72">
        <f t="shared" si="24"/>
        <v>393</v>
      </c>
      <c r="CE38" s="74">
        <v>13630</v>
      </c>
      <c r="CF38" s="13">
        <v>5509</v>
      </c>
      <c r="CG38" s="13">
        <f t="shared" si="25"/>
        <v>8121</v>
      </c>
      <c r="CH38" s="13">
        <v>6431</v>
      </c>
      <c r="CI38" s="13">
        <v>2863</v>
      </c>
      <c r="CJ38" s="13">
        <f t="shared" si="26"/>
        <v>3568</v>
      </c>
      <c r="CK38" s="13">
        <v>7199</v>
      </c>
      <c r="CL38" s="13">
        <v>2646</v>
      </c>
      <c r="CM38" s="72">
        <f t="shared" si="27"/>
        <v>4553</v>
      </c>
      <c r="CN38" s="74">
        <v>31924</v>
      </c>
      <c r="CO38" s="13">
        <v>12837</v>
      </c>
      <c r="CP38" s="13">
        <f t="shared" si="28"/>
        <v>19087</v>
      </c>
      <c r="CQ38" s="13">
        <v>15088</v>
      </c>
      <c r="CR38" s="13">
        <v>6569</v>
      </c>
      <c r="CS38" s="13">
        <f t="shared" si="29"/>
        <v>8519</v>
      </c>
      <c r="CT38" s="13">
        <v>16836</v>
      </c>
      <c r="CU38" s="13">
        <v>6268</v>
      </c>
      <c r="CV38" s="72">
        <f t="shared" si="30"/>
        <v>10568</v>
      </c>
      <c r="CW38" s="73">
        <v>56</v>
      </c>
      <c r="CX38" s="11">
        <v>37</v>
      </c>
      <c r="CY38" s="13">
        <f t="shared" si="31"/>
        <v>19</v>
      </c>
      <c r="CZ38" s="11">
        <v>20</v>
      </c>
      <c r="DA38" s="11">
        <v>20</v>
      </c>
      <c r="DB38" s="13">
        <f t="shared" si="32"/>
        <v>0</v>
      </c>
      <c r="DC38" s="11">
        <v>36</v>
      </c>
      <c r="DD38" s="11">
        <v>17</v>
      </c>
      <c r="DE38" s="72">
        <f t="shared" si="33"/>
        <v>19</v>
      </c>
      <c r="DF38" s="73" t="s">
        <v>250</v>
      </c>
      <c r="DG38" s="11" t="s">
        <v>250</v>
      </c>
      <c r="DH38" s="11" t="s">
        <v>250</v>
      </c>
      <c r="DI38" s="11" t="s">
        <v>250</v>
      </c>
      <c r="DJ38" s="11" t="s">
        <v>250</v>
      </c>
      <c r="DK38" s="11" t="s">
        <v>250</v>
      </c>
      <c r="DL38" s="11" t="s">
        <v>250</v>
      </c>
      <c r="DM38" s="11" t="s">
        <v>250</v>
      </c>
      <c r="DN38" s="75" t="s">
        <v>250</v>
      </c>
      <c r="DO38" s="73">
        <v>59</v>
      </c>
      <c r="DP38" s="11">
        <v>4</v>
      </c>
      <c r="DQ38" s="13">
        <f t="shared" si="39"/>
        <v>55</v>
      </c>
      <c r="DR38" s="11">
        <v>25</v>
      </c>
      <c r="DS38" s="11">
        <v>1</v>
      </c>
      <c r="DT38" s="13">
        <f t="shared" si="40"/>
        <v>24</v>
      </c>
      <c r="DU38" s="11">
        <v>34</v>
      </c>
      <c r="DV38" s="11">
        <v>3</v>
      </c>
      <c r="DW38" s="72">
        <f t="shared" si="41"/>
        <v>31</v>
      </c>
      <c r="DX38" s="11">
        <v>5</v>
      </c>
      <c r="DY38" s="11">
        <v>4</v>
      </c>
      <c r="DZ38" s="13">
        <f t="shared" si="42"/>
        <v>1</v>
      </c>
      <c r="EA38" s="11">
        <v>0</v>
      </c>
      <c r="EB38" s="11">
        <v>1</v>
      </c>
      <c r="EC38" s="13">
        <f t="shared" si="43"/>
        <v>-1</v>
      </c>
      <c r="ED38" s="11">
        <v>5</v>
      </c>
      <c r="EE38" s="11">
        <v>3</v>
      </c>
      <c r="EF38" s="13">
        <f t="shared" si="44"/>
        <v>2</v>
      </c>
      <c r="EG38" s="11"/>
      <c r="EH38" s="11"/>
      <c r="EI38" s="11"/>
      <c r="EJ38" s="11"/>
      <c r="EK38" s="11"/>
      <c r="EL38" s="11"/>
      <c r="EM38" s="11"/>
      <c r="EN38" s="11"/>
      <c r="EO38" s="11"/>
      <c r="EP38" s="11"/>
      <c r="EQ38" s="11"/>
      <c r="ER38" s="11"/>
      <c r="ES38" s="11"/>
      <c r="ET38" s="11"/>
      <c r="EU38" s="11"/>
      <c r="EV38" s="11"/>
      <c r="EW38" s="11"/>
      <c r="EX38" s="11"/>
      <c r="EY38" s="11"/>
      <c r="EZ38" s="11"/>
      <c r="FA38" s="11"/>
      <c r="FB38" s="11"/>
    </row>
    <row r="39" spans="1:158">
      <c r="A39" s="22">
        <v>2004</v>
      </c>
      <c r="B39" s="17">
        <v>239083</v>
      </c>
      <c r="C39" s="13">
        <v>58184</v>
      </c>
      <c r="D39" s="13">
        <f t="shared" si="37"/>
        <v>180899</v>
      </c>
      <c r="E39" s="13">
        <v>115179</v>
      </c>
      <c r="F39" s="13">
        <v>30238</v>
      </c>
      <c r="G39" s="13">
        <f t="shared" si="38"/>
        <v>84941</v>
      </c>
      <c r="H39" s="13">
        <v>123904</v>
      </c>
      <c r="I39" s="13">
        <v>27946</v>
      </c>
      <c r="J39" s="72">
        <f t="shared" si="0"/>
        <v>95958</v>
      </c>
      <c r="K39" s="73">
        <v>536</v>
      </c>
      <c r="L39" s="11">
        <v>200</v>
      </c>
      <c r="M39" s="13">
        <f t="shared" si="1"/>
        <v>336</v>
      </c>
      <c r="N39" s="11">
        <v>292</v>
      </c>
      <c r="O39" s="11">
        <v>96</v>
      </c>
      <c r="P39" s="13">
        <f t="shared" si="2"/>
        <v>196</v>
      </c>
      <c r="Q39" s="11">
        <v>244</v>
      </c>
      <c r="R39" s="11">
        <v>104</v>
      </c>
      <c r="S39" s="72">
        <f t="shared" si="3"/>
        <v>140</v>
      </c>
      <c r="T39" s="73">
        <v>268</v>
      </c>
      <c r="U39" s="11">
        <v>170</v>
      </c>
      <c r="V39" s="13">
        <f t="shared" si="4"/>
        <v>98</v>
      </c>
      <c r="W39" s="11">
        <v>130</v>
      </c>
      <c r="X39" s="11">
        <v>80</v>
      </c>
      <c r="Y39" s="13">
        <f t="shared" si="5"/>
        <v>50</v>
      </c>
      <c r="Z39" s="11">
        <v>138</v>
      </c>
      <c r="AA39" s="11">
        <v>90</v>
      </c>
      <c r="AB39" s="72">
        <f t="shared" si="6"/>
        <v>48</v>
      </c>
      <c r="AC39" s="74">
        <v>1707</v>
      </c>
      <c r="AD39" s="13">
        <v>1089</v>
      </c>
      <c r="AE39" s="13">
        <f t="shared" si="7"/>
        <v>618</v>
      </c>
      <c r="AF39" s="11">
        <v>849</v>
      </c>
      <c r="AG39" s="11">
        <v>527</v>
      </c>
      <c r="AH39" s="13">
        <f t="shared" si="8"/>
        <v>322</v>
      </c>
      <c r="AI39" s="11">
        <v>858</v>
      </c>
      <c r="AJ39" s="11">
        <v>562</v>
      </c>
      <c r="AK39" s="72">
        <f t="shared" si="9"/>
        <v>296</v>
      </c>
      <c r="AL39" s="73">
        <v>760</v>
      </c>
      <c r="AM39" s="11">
        <v>450</v>
      </c>
      <c r="AN39" s="13">
        <f t="shared" si="10"/>
        <v>310</v>
      </c>
      <c r="AO39" s="11">
        <v>392</v>
      </c>
      <c r="AP39" s="11">
        <v>218</v>
      </c>
      <c r="AQ39" s="13">
        <f t="shared" si="11"/>
        <v>174</v>
      </c>
      <c r="AR39" s="11">
        <v>368</v>
      </c>
      <c r="AS39" s="11">
        <v>232</v>
      </c>
      <c r="AT39" s="72">
        <f t="shared" si="12"/>
        <v>136</v>
      </c>
      <c r="AU39" s="74">
        <v>44555</v>
      </c>
      <c r="AV39" s="13">
        <v>7854</v>
      </c>
      <c r="AW39" s="13">
        <f t="shared" si="13"/>
        <v>36701</v>
      </c>
      <c r="AX39" s="13">
        <v>22238</v>
      </c>
      <c r="AY39" s="13">
        <v>4065</v>
      </c>
      <c r="AZ39" s="13">
        <f t="shared" si="14"/>
        <v>18173</v>
      </c>
      <c r="BA39" s="13">
        <v>22317</v>
      </c>
      <c r="BB39" s="13">
        <v>3789</v>
      </c>
      <c r="BC39" s="72">
        <f t="shared" si="15"/>
        <v>18528</v>
      </c>
      <c r="BD39" s="74">
        <v>127942</v>
      </c>
      <c r="BE39" s="13">
        <v>25685</v>
      </c>
      <c r="BF39" s="13">
        <f t="shared" si="16"/>
        <v>102257</v>
      </c>
      <c r="BG39" s="13">
        <v>61215</v>
      </c>
      <c r="BH39" s="13">
        <v>13553</v>
      </c>
      <c r="BI39" s="13">
        <f t="shared" si="17"/>
        <v>47662</v>
      </c>
      <c r="BJ39" s="13">
        <v>66727</v>
      </c>
      <c r="BK39" s="13">
        <v>12132</v>
      </c>
      <c r="BL39" s="72">
        <f t="shared" si="18"/>
        <v>54595</v>
      </c>
      <c r="BM39" s="74">
        <v>7417</v>
      </c>
      <c r="BN39" s="13">
        <v>1617</v>
      </c>
      <c r="BO39" s="13">
        <f t="shared" si="19"/>
        <v>5800</v>
      </c>
      <c r="BP39" s="13">
        <v>3792</v>
      </c>
      <c r="BQ39" s="11">
        <v>824</v>
      </c>
      <c r="BR39" s="13">
        <f t="shared" si="20"/>
        <v>2968</v>
      </c>
      <c r="BS39" s="13">
        <v>3625</v>
      </c>
      <c r="BT39" s="11">
        <v>793</v>
      </c>
      <c r="BU39" s="72">
        <f t="shared" si="21"/>
        <v>2832</v>
      </c>
      <c r="BV39" s="74">
        <v>1894</v>
      </c>
      <c r="BW39" s="11">
        <v>668</v>
      </c>
      <c r="BX39" s="13">
        <f t="shared" si="22"/>
        <v>1226</v>
      </c>
      <c r="BY39" s="11">
        <v>876</v>
      </c>
      <c r="BZ39" s="11">
        <v>318</v>
      </c>
      <c r="CA39" s="13">
        <f t="shared" si="23"/>
        <v>558</v>
      </c>
      <c r="CB39" s="13">
        <v>1018</v>
      </c>
      <c r="CC39" s="11">
        <v>350</v>
      </c>
      <c r="CD39" s="72">
        <f t="shared" si="24"/>
        <v>668</v>
      </c>
      <c r="CE39" s="74">
        <v>17116</v>
      </c>
      <c r="CF39" s="13">
        <v>6404</v>
      </c>
      <c r="CG39" s="13">
        <f t="shared" si="25"/>
        <v>10712</v>
      </c>
      <c r="CH39" s="13">
        <v>8012</v>
      </c>
      <c r="CI39" s="13">
        <v>3349</v>
      </c>
      <c r="CJ39" s="13">
        <f t="shared" si="26"/>
        <v>4663</v>
      </c>
      <c r="CK39" s="13">
        <v>9104</v>
      </c>
      <c r="CL39" s="13">
        <v>3055</v>
      </c>
      <c r="CM39" s="72">
        <f t="shared" si="27"/>
        <v>6049</v>
      </c>
      <c r="CN39" s="74">
        <v>36712</v>
      </c>
      <c r="CO39" s="13">
        <v>13987</v>
      </c>
      <c r="CP39" s="13">
        <f t="shared" si="28"/>
        <v>22725</v>
      </c>
      <c r="CQ39" s="13">
        <v>17323</v>
      </c>
      <c r="CR39" s="13">
        <v>7177</v>
      </c>
      <c r="CS39" s="13">
        <f t="shared" si="29"/>
        <v>10146</v>
      </c>
      <c r="CT39" s="13">
        <v>19389</v>
      </c>
      <c r="CU39" s="13">
        <v>6810</v>
      </c>
      <c r="CV39" s="72">
        <f t="shared" si="30"/>
        <v>12579</v>
      </c>
      <c r="CW39" s="73">
        <v>60</v>
      </c>
      <c r="CX39" s="11">
        <v>6</v>
      </c>
      <c r="CY39" s="13">
        <f t="shared" si="31"/>
        <v>54</v>
      </c>
      <c r="CZ39" s="11">
        <v>17</v>
      </c>
      <c r="DA39" s="11">
        <v>3</v>
      </c>
      <c r="DB39" s="13">
        <f t="shared" si="32"/>
        <v>14</v>
      </c>
      <c r="DC39" s="11">
        <v>43</v>
      </c>
      <c r="DD39" s="11">
        <v>3</v>
      </c>
      <c r="DE39" s="72">
        <f t="shared" si="33"/>
        <v>40</v>
      </c>
      <c r="DF39" s="73" t="s">
        <v>250</v>
      </c>
      <c r="DG39" s="11" t="s">
        <v>250</v>
      </c>
      <c r="DH39" s="11" t="s">
        <v>250</v>
      </c>
      <c r="DI39" s="11" t="s">
        <v>250</v>
      </c>
      <c r="DJ39" s="11" t="s">
        <v>250</v>
      </c>
      <c r="DK39" s="11" t="s">
        <v>250</v>
      </c>
      <c r="DL39" s="11" t="s">
        <v>250</v>
      </c>
      <c r="DM39" s="11" t="s">
        <v>250</v>
      </c>
      <c r="DN39" s="75" t="s">
        <v>250</v>
      </c>
      <c r="DO39" s="73">
        <v>105</v>
      </c>
      <c r="DP39" s="11">
        <v>48</v>
      </c>
      <c r="DQ39" s="13">
        <f t="shared" si="39"/>
        <v>57</v>
      </c>
      <c r="DR39" s="11">
        <v>38</v>
      </c>
      <c r="DS39" s="11">
        <v>25</v>
      </c>
      <c r="DT39" s="13">
        <f t="shared" si="40"/>
        <v>13</v>
      </c>
      <c r="DU39" s="11">
        <v>67</v>
      </c>
      <c r="DV39" s="11">
        <v>23</v>
      </c>
      <c r="DW39" s="72">
        <f t="shared" si="41"/>
        <v>44</v>
      </c>
      <c r="DX39" s="11">
        <v>11</v>
      </c>
      <c r="DY39" s="11">
        <v>6</v>
      </c>
      <c r="DZ39" s="13">
        <f t="shared" si="42"/>
        <v>5</v>
      </c>
      <c r="EA39" s="11">
        <v>5</v>
      </c>
      <c r="EB39" s="11">
        <v>3</v>
      </c>
      <c r="EC39" s="13">
        <f t="shared" si="43"/>
        <v>2</v>
      </c>
      <c r="ED39" s="11">
        <v>6</v>
      </c>
      <c r="EE39" s="11">
        <v>3</v>
      </c>
      <c r="EF39" s="13">
        <f t="shared" si="44"/>
        <v>3</v>
      </c>
      <c r="EG39" s="11"/>
      <c r="EH39" s="11"/>
      <c r="EI39" s="11"/>
      <c r="EJ39" s="11"/>
      <c r="EK39" s="11"/>
      <c r="EL39" s="11"/>
      <c r="EM39" s="11"/>
      <c r="EN39" s="11"/>
      <c r="EO39" s="11"/>
      <c r="EP39" s="11"/>
      <c r="EQ39" s="11"/>
      <c r="ER39" s="11"/>
      <c r="ES39" s="11"/>
      <c r="ET39" s="11"/>
      <c r="EU39" s="11"/>
      <c r="EV39" s="11"/>
      <c r="EW39" s="11"/>
      <c r="EX39" s="11"/>
      <c r="EY39" s="11"/>
      <c r="EZ39" s="11"/>
      <c r="FA39" s="11"/>
      <c r="FB39" s="11"/>
    </row>
    <row r="40" spans="1:158">
      <c r="A40" s="22">
        <v>2005</v>
      </c>
      <c r="B40" s="17">
        <v>244578</v>
      </c>
      <c r="C40" s="13">
        <v>57633</v>
      </c>
      <c r="D40" s="13">
        <f t="shared" si="37"/>
        <v>186945</v>
      </c>
      <c r="E40" s="13">
        <v>119415</v>
      </c>
      <c r="F40" s="13">
        <v>30033</v>
      </c>
      <c r="G40" s="13">
        <f t="shared" si="38"/>
        <v>89382</v>
      </c>
      <c r="H40" s="13">
        <v>125163</v>
      </c>
      <c r="I40" s="13">
        <v>27600</v>
      </c>
      <c r="J40" s="72">
        <f t="shared" si="0"/>
        <v>97563</v>
      </c>
      <c r="K40" s="73">
        <v>541</v>
      </c>
      <c r="L40" s="11">
        <v>238</v>
      </c>
      <c r="M40" s="13">
        <f t="shared" si="1"/>
        <v>303</v>
      </c>
      <c r="N40" s="11">
        <v>271</v>
      </c>
      <c r="O40" s="11">
        <v>122</v>
      </c>
      <c r="P40" s="13">
        <f t="shared" si="2"/>
        <v>149</v>
      </c>
      <c r="Q40" s="11">
        <v>270</v>
      </c>
      <c r="R40" s="11">
        <v>116</v>
      </c>
      <c r="S40" s="72">
        <f t="shared" si="3"/>
        <v>154</v>
      </c>
      <c r="T40" s="73">
        <v>312</v>
      </c>
      <c r="U40" s="11">
        <v>47</v>
      </c>
      <c r="V40" s="13">
        <f t="shared" si="4"/>
        <v>265</v>
      </c>
      <c r="W40" s="11">
        <v>155</v>
      </c>
      <c r="X40" s="11">
        <v>24</v>
      </c>
      <c r="Y40" s="13">
        <f t="shared" si="5"/>
        <v>131</v>
      </c>
      <c r="Z40" s="11">
        <v>157</v>
      </c>
      <c r="AA40" s="11">
        <v>23</v>
      </c>
      <c r="AB40" s="72">
        <f t="shared" si="6"/>
        <v>134</v>
      </c>
      <c r="AC40" s="74">
        <v>1708</v>
      </c>
      <c r="AD40" s="13">
        <v>1367</v>
      </c>
      <c r="AE40" s="13">
        <f t="shared" si="7"/>
        <v>341</v>
      </c>
      <c r="AF40" s="11">
        <v>824</v>
      </c>
      <c r="AG40" s="11">
        <v>676</v>
      </c>
      <c r="AH40" s="13">
        <f t="shared" si="8"/>
        <v>148</v>
      </c>
      <c r="AI40" s="11">
        <v>884</v>
      </c>
      <c r="AJ40" s="11">
        <v>691</v>
      </c>
      <c r="AK40" s="72">
        <f t="shared" si="9"/>
        <v>193</v>
      </c>
      <c r="AL40" s="73">
        <v>865</v>
      </c>
      <c r="AM40" s="11">
        <v>566</v>
      </c>
      <c r="AN40" s="13">
        <f t="shared" si="10"/>
        <v>299</v>
      </c>
      <c r="AO40" s="11">
        <v>427</v>
      </c>
      <c r="AP40" s="11">
        <v>282</v>
      </c>
      <c r="AQ40" s="13">
        <f t="shared" si="11"/>
        <v>145</v>
      </c>
      <c r="AR40" s="11">
        <v>438</v>
      </c>
      <c r="AS40" s="11">
        <v>284</v>
      </c>
      <c r="AT40" s="72">
        <f t="shared" si="12"/>
        <v>154</v>
      </c>
      <c r="AU40" s="74">
        <v>43418</v>
      </c>
      <c r="AV40" s="13">
        <v>8113</v>
      </c>
      <c r="AW40" s="13">
        <f t="shared" si="13"/>
        <v>35305</v>
      </c>
      <c r="AX40" s="13">
        <v>21646</v>
      </c>
      <c r="AY40" s="13">
        <v>4196</v>
      </c>
      <c r="AZ40" s="13">
        <f t="shared" si="14"/>
        <v>17450</v>
      </c>
      <c r="BA40" s="13">
        <v>21772</v>
      </c>
      <c r="BB40" s="13">
        <v>3917</v>
      </c>
      <c r="BC40" s="72">
        <f t="shared" si="15"/>
        <v>17855</v>
      </c>
      <c r="BD40" s="74">
        <v>129785</v>
      </c>
      <c r="BE40" s="13">
        <v>26791</v>
      </c>
      <c r="BF40" s="13">
        <f t="shared" si="16"/>
        <v>102994</v>
      </c>
      <c r="BG40" s="13">
        <v>63396</v>
      </c>
      <c r="BH40" s="13">
        <v>14138</v>
      </c>
      <c r="BI40" s="13">
        <f t="shared" si="17"/>
        <v>49258</v>
      </c>
      <c r="BJ40" s="13">
        <v>66389</v>
      </c>
      <c r="BK40" s="13">
        <v>12653</v>
      </c>
      <c r="BL40" s="72">
        <f t="shared" si="18"/>
        <v>53736</v>
      </c>
      <c r="BM40" s="74">
        <v>7686</v>
      </c>
      <c r="BN40" s="13">
        <v>1476</v>
      </c>
      <c r="BO40" s="13">
        <f t="shared" si="19"/>
        <v>6210</v>
      </c>
      <c r="BP40" s="13">
        <v>3857</v>
      </c>
      <c r="BQ40" s="11">
        <v>767</v>
      </c>
      <c r="BR40" s="13">
        <f t="shared" si="20"/>
        <v>3090</v>
      </c>
      <c r="BS40" s="13">
        <v>3829</v>
      </c>
      <c r="BT40" s="11">
        <v>709</v>
      </c>
      <c r="BU40" s="72">
        <f t="shared" si="21"/>
        <v>3120</v>
      </c>
      <c r="BV40" s="74">
        <v>2099</v>
      </c>
      <c r="BW40" s="11">
        <v>593</v>
      </c>
      <c r="BX40" s="13">
        <f t="shared" si="22"/>
        <v>1506</v>
      </c>
      <c r="BY40" s="13">
        <v>1011</v>
      </c>
      <c r="BZ40" s="11">
        <v>287</v>
      </c>
      <c r="CA40" s="13">
        <f t="shared" si="23"/>
        <v>724</v>
      </c>
      <c r="CB40" s="13">
        <v>1088</v>
      </c>
      <c r="CC40" s="11">
        <v>306</v>
      </c>
      <c r="CD40" s="72">
        <f t="shared" si="24"/>
        <v>782</v>
      </c>
      <c r="CE40" s="74">
        <v>17441</v>
      </c>
      <c r="CF40" s="13">
        <v>5529</v>
      </c>
      <c r="CG40" s="13">
        <f t="shared" si="25"/>
        <v>11912</v>
      </c>
      <c r="CH40" s="13">
        <v>8265</v>
      </c>
      <c r="CI40" s="13">
        <v>2920</v>
      </c>
      <c r="CJ40" s="13">
        <f t="shared" si="26"/>
        <v>5345</v>
      </c>
      <c r="CK40" s="13">
        <v>9176</v>
      </c>
      <c r="CL40" s="13">
        <v>2609</v>
      </c>
      <c r="CM40" s="72">
        <f t="shared" si="27"/>
        <v>6567</v>
      </c>
      <c r="CN40" s="74">
        <v>40577</v>
      </c>
      <c r="CO40" s="13">
        <v>12883</v>
      </c>
      <c r="CP40" s="13">
        <f t="shared" si="28"/>
        <v>27694</v>
      </c>
      <c r="CQ40" s="13">
        <v>19494</v>
      </c>
      <c r="CR40" s="13">
        <v>6604</v>
      </c>
      <c r="CS40" s="13">
        <f t="shared" si="29"/>
        <v>12890</v>
      </c>
      <c r="CT40" s="13">
        <v>21083</v>
      </c>
      <c r="CU40" s="13">
        <v>6279</v>
      </c>
      <c r="CV40" s="72">
        <f t="shared" si="30"/>
        <v>14804</v>
      </c>
      <c r="CW40" s="73">
        <v>58</v>
      </c>
      <c r="CX40" s="11">
        <v>13</v>
      </c>
      <c r="CY40" s="13">
        <f t="shared" si="31"/>
        <v>45</v>
      </c>
      <c r="CZ40" s="11">
        <v>24</v>
      </c>
      <c r="DA40" s="11">
        <v>7</v>
      </c>
      <c r="DB40" s="13">
        <f t="shared" si="32"/>
        <v>17</v>
      </c>
      <c r="DC40" s="11">
        <v>34</v>
      </c>
      <c r="DD40" s="11">
        <v>6</v>
      </c>
      <c r="DE40" s="72">
        <f t="shared" si="33"/>
        <v>28</v>
      </c>
      <c r="DF40" s="73" t="s">
        <v>250</v>
      </c>
      <c r="DG40" s="11" t="s">
        <v>250</v>
      </c>
      <c r="DH40" s="11" t="s">
        <v>250</v>
      </c>
      <c r="DI40" s="11" t="s">
        <v>250</v>
      </c>
      <c r="DJ40" s="11" t="s">
        <v>250</v>
      </c>
      <c r="DK40" s="11" t="s">
        <v>250</v>
      </c>
      <c r="DL40" s="11" t="s">
        <v>250</v>
      </c>
      <c r="DM40" s="11" t="s">
        <v>250</v>
      </c>
      <c r="DN40" s="75" t="s">
        <v>250</v>
      </c>
      <c r="DO40" s="73">
        <v>79</v>
      </c>
      <c r="DP40" s="11">
        <v>17</v>
      </c>
      <c r="DQ40" s="13">
        <f t="shared" si="39"/>
        <v>62</v>
      </c>
      <c r="DR40" s="11">
        <v>40</v>
      </c>
      <c r="DS40" s="11">
        <v>10</v>
      </c>
      <c r="DT40" s="13">
        <f t="shared" si="40"/>
        <v>30</v>
      </c>
      <c r="DU40" s="11">
        <v>39</v>
      </c>
      <c r="DV40" s="11">
        <v>7</v>
      </c>
      <c r="DW40" s="72">
        <f t="shared" si="41"/>
        <v>32</v>
      </c>
      <c r="DX40" s="11">
        <v>9</v>
      </c>
      <c r="DY40" s="11">
        <v>0</v>
      </c>
      <c r="DZ40" s="13">
        <f t="shared" si="42"/>
        <v>9</v>
      </c>
      <c r="EA40" s="11">
        <v>5</v>
      </c>
      <c r="EB40" s="11">
        <v>0</v>
      </c>
      <c r="EC40" s="13">
        <f t="shared" si="43"/>
        <v>5</v>
      </c>
      <c r="ED40" s="11">
        <v>4</v>
      </c>
      <c r="EE40" s="11">
        <v>0</v>
      </c>
      <c r="EF40" s="13">
        <f t="shared" si="44"/>
        <v>4</v>
      </c>
      <c r="EG40" s="11"/>
      <c r="EH40" s="11"/>
      <c r="EI40" s="11"/>
      <c r="EJ40" s="11"/>
      <c r="EK40" s="11"/>
      <c r="EL40" s="11"/>
      <c r="EM40" s="11"/>
      <c r="EN40" s="11"/>
      <c r="EO40" s="11"/>
      <c r="EP40" s="11"/>
      <c r="EQ40" s="11"/>
      <c r="ER40" s="11"/>
      <c r="ES40" s="11"/>
      <c r="ET40" s="11"/>
      <c r="EU40" s="11"/>
      <c r="EV40" s="11"/>
      <c r="EW40" s="11"/>
      <c r="EX40" s="11"/>
      <c r="EY40" s="11"/>
      <c r="EZ40" s="11"/>
      <c r="FA40" s="11"/>
      <c r="FB40" s="11"/>
    </row>
    <row r="41" spans="1:158">
      <c r="A41" s="22">
        <v>2006</v>
      </c>
      <c r="B41" s="17">
        <v>254374</v>
      </c>
      <c r="C41" s="13">
        <v>61412</v>
      </c>
      <c r="D41" s="13">
        <f t="shared" si="37"/>
        <v>192962</v>
      </c>
      <c r="E41" s="13">
        <v>123587</v>
      </c>
      <c r="F41" s="13">
        <v>31902</v>
      </c>
      <c r="G41" s="13">
        <f t="shared" si="38"/>
        <v>91685</v>
      </c>
      <c r="H41" s="13">
        <v>130787</v>
      </c>
      <c r="I41" s="13">
        <v>29510</v>
      </c>
      <c r="J41" s="72">
        <f t="shared" si="0"/>
        <v>101277</v>
      </c>
      <c r="K41" s="73">
        <v>452</v>
      </c>
      <c r="L41" s="11">
        <v>325</v>
      </c>
      <c r="M41" s="13">
        <f t="shared" si="1"/>
        <v>127</v>
      </c>
      <c r="N41" s="11">
        <v>236</v>
      </c>
      <c r="O41" s="11">
        <v>161</v>
      </c>
      <c r="P41" s="13">
        <f t="shared" si="2"/>
        <v>75</v>
      </c>
      <c r="Q41" s="11">
        <v>216</v>
      </c>
      <c r="R41" s="11">
        <v>164</v>
      </c>
      <c r="S41" s="72">
        <f t="shared" si="3"/>
        <v>52</v>
      </c>
      <c r="T41" s="73">
        <v>352</v>
      </c>
      <c r="U41" s="11">
        <v>83</v>
      </c>
      <c r="V41" s="13">
        <f t="shared" si="4"/>
        <v>269</v>
      </c>
      <c r="W41" s="11">
        <v>187</v>
      </c>
      <c r="X41" s="11">
        <v>41</v>
      </c>
      <c r="Y41" s="13">
        <f t="shared" si="5"/>
        <v>146</v>
      </c>
      <c r="Z41" s="11">
        <v>165</v>
      </c>
      <c r="AA41" s="11">
        <v>42</v>
      </c>
      <c r="AB41" s="72">
        <f t="shared" si="6"/>
        <v>123</v>
      </c>
      <c r="AC41" s="74">
        <v>2197</v>
      </c>
      <c r="AD41" s="11">
        <v>983</v>
      </c>
      <c r="AE41" s="13">
        <f t="shared" si="7"/>
        <v>1214</v>
      </c>
      <c r="AF41" s="13">
        <v>1127</v>
      </c>
      <c r="AG41" s="11">
        <v>490</v>
      </c>
      <c r="AH41" s="13">
        <f t="shared" si="8"/>
        <v>637</v>
      </c>
      <c r="AI41" s="13">
        <v>1070</v>
      </c>
      <c r="AJ41" s="11">
        <v>493</v>
      </c>
      <c r="AK41" s="72">
        <f t="shared" si="9"/>
        <v>577</v>
      </c>
      <c r="AL41" s="74">
        <v>1386</v>
      </c>
      <c r="AM41" s="11">
        <v>739</v>
      </c>
      <c r="AN41" s="13">
        <f t="shared" si="10"/>
        <v>647</v>
      </c>
      <c r="AO41" s="11">
        <v>700</v>
      </c>
      <c r="AP41" s="11">
        <v>367</v>
      </c>
      <c r="AQ41" s="13">
        <f t="shared" si="11"/>
        <v>333</v>
      </c>
      <c r="AR41" s="11">
        <v>686</v>
      </c>
      <c r="AS41" s="11">
        <v>372</v>
      </c>
      <c r="AT41" s="72">
        <f t="shared" si="12"/>
        <v>314</v>
      </c>
      <c r="AU41" s="74">
        <v>42001</v>
      </c>
      <c r="AV41" s="13">
        <v>8353</v>
      </c>
      <c r="AW41" s="13">
        <f t="shared" si="13"/>
        <v>33648</v>
      </c>
      <c r="AX41" s="13">
        <v>21018</v>
      </c>
      <c r="AY41" s="13">
        <v>4258</v>
      </c>
      <c r="AZ41" s="13">
        <f t="shared" si="14"/>
        <v>16760</v>
      </c>
      <c r="BA41" s="13">
        <v>20983</v>
      </c>
      <c r="BB41" s="13">
        <v>4095</v>
      </c>
      <c r="BC41" s="72">
        <f t="shared" si="15"/>
        <v>16888</v>
      </c>
      <c r="BD41" s="74">
        <v>133062</v>
      </c>
      <c r="BE41" s="13">
        <v>29822</v>
      </c>
      <c r="BF41" s="13">
        <f t="shared" si="16"/>
        <v>103240</v>
      </c>
      <c r="BG41" s="13">
        <v>64287</v>
      </c>
      <c r="BH41" s="13">
        <v>15654</v>
      </c>
      <c r="BI41" s="13">
        <f t="shared" si="17"/>
        <v>48633</v>
      </c>
      <c r="BJ41" s="13">
        <v>68775</v>
      </c>
      <c r="BK41" s="13">
        <v>14168</v>
      </c>
      <c r="BL41" s="72">
        <f t="shared" si="18"/>
        <v>54607</v>
      </c>
      <c r="BM41" s="74">
        <v>8880</v>
      </c>
      <c r="BN41" s="13">
        <v>1804</v>
      </c>
      <c r="BO41" s="13">
        <f t="shared" si="19"/>
        <v>7076</v>
      </c>
      <c r="BP41" s="13">
        <v>4516</v>
      </c>
      <c r="BQ41" s="11">
        <v>928</v>
      </c>
      <c r="BR41" s="13">
        <f t="shared" si="20"/>
        <v>3588</v>
      </c>
      <c r="BS41" s="13">
        <v>4364</v>
      </c>
      <c r="BT41" s="11">
        <v>876</v>
      </c>
      <c r="BU41" s="72">
        <f t="shared" si="21"/>
        <v>3488</v>
      </c>
      <c r="BV41" s="74">
        <v>2108</v>
      </c>
      <c r="BW41" s="11">
        <v>625</v>
      </c>
      <c r="BX41" s="13">
        <f t="shared" si="22"/>
        <v>1483</v>
      </c>
      <c r="BY41" s="13">
        <v>1080</v>
      </c>
      <c r="BZ41" s="11">
        <v>307</v>
      </c>
      <c r="CA41" s="13">
        <f t="shared" si="23"/>
        <v>773</v>
      </c>
      <c r="CB41" s="13">
        <v>1028</v>
      </c>
      <c r="CC41" s="11">
        <v>318</v>
      </c>
      <c r="CD41" s="72">
        <f t="shared" si="24"/>
        <v>710</v>
      </c>
      <c r="CE41" s="74">
        <v>19930</v>
      </c>
      <c r="CF41" s="13">
        <v>6316</v>
      </c>
      <c r="CG41" s="13">
        <f t="shared" si="25"/>
        <v>13614</v>
      </c>
      <c r="CH41" s="13">
        <v>9432</v>
      </c>
      <c r="CI41" s="13">
        <v>3324</v>
      </c>
      <c r="CJ41" s="13">
        <f t="shared" si="26"/>
        <v>6108</v>
      </c>
      <c r="CK41" s="13">
        <v>10498</v>
      </c>
      <c r="CL41" s="13">
        <v>2992</v>
      </c>
      <c r="CM41" s="72">
        <f t="shared" si="27"/>
        <v>7506</v>
      </c>
      <c r="CN41" s="74">
        <v>43846</v>
      </c>
      <c r="CO41" s="13">
        <v>12296</v>
      </c>
      <c r="CP41" s="13">
        <f t="shared" si="28"/>
        <v>31550</v>
      </c>
      <c r="CQ41" s="13">
        <v>20939</v>
      </c>
      <c r="CR41" s="13">
        <v>6335</v>
      </c>
      <c r="CS41" s="13">
        <f t="shared" si="29"/>
        <v>14604</v>
      </c>
      <c r="CT41" s="13">
        <v>22907</v>
      </c>
      <c r="CU41" s="13">
        <v>5961</v>
      </c>
      <c r="CV41" s="72">
        <f t="shared" si="30"/>
        <v>16946</v>
      </c>
      <c r="CW41" s="73">
        <v>77</v>
      </c>
      <c r="CX41" s="11">
        <v>22</v>
      </c>
      <c r="CY41" s="13">
        <f t="shared" si="31"/>
        <v>55</v>
      </c>
      <c r="CZ41" s="11">
        <v>35</v>
      </c>
      <c r="DA41" s="11">
        <v>12</v>
      </c>
      <c r="DB41" s="13">
        <f t="shared" si="32"/>
        <v>23</v>
      </c>
      <c r="DC41" s="11">
        <v>42</v>
      </c>
      <c r="DD41" s="11">
        <v>10</v>
      </c>
      <c r="DE41" s="72">
        <f t="shared" si="33"/>
        <v>32</v>
      </c>
      <c r="DF41" s="73" t="s">
        <v>250</v>
      </c>
      <c r="DG41" s="11" t="s">
        <v>250</v>
      </c>
      <c r="DH41" s="11" t="s">
        <v>250</v>
      </c>
      <c r="DI41" s="11" t="s">
        <v>250</v>
      </c>
      <c r="DJ41" s="11" t="s">
        <v>250</v>
      </c>
      <c r="DK41" s="11" t="s">
        <v>250</v>
      </c>
      <c r="DL41" s="11" t="s">
        <v>250</v>
      </c>
      <c r="DM41" s="11" t="s">
        <v>250</v>
      </c>
      <c r="DN41" s="75" t="s">
        <v>250</v>
      </c>
      <c r="DO41" s="73">
        <v>73</v>
      </c>
      <c r="DP41" s="11">
        <v>27</v>
      </c>
      <c r="DQ41" s="13">
        <f t="shared" si="39"/>
        <v>46</v>
      </c>
      <c r="DR41" s="11">
        <v>25</v>
      </c>
      <c r="DS41" s="11">
        <v>15</v>
      </c>
      <c r="DT41" s="13">
        <f t="shared" si="40"/>
        <v>10</v>
      </c>
      <c r="DU41" s="11">
        <v>48</v>
      </c>
      <c r="DV41" s="11">
        <v>12</v>
      </c>
      <c r="DW41" s="72">
        <f t="shared" si="41"/>
        <v>36</v>
      </c>
      <c r="DX41" s="11">
        <v>10</v>
      </c>
      <c r="DY41" s="11">
        <v>17</v>
      </c>
      <c r="DZ41" s="13">
        <f t="shared" si="42"/>
        <v>-7</v>
      </c>
      <c r="EA41" s="11">
        <v>5</v>
      </c>
      <c r="EB41" s="11">
        <v>10</v>
      </c>
      <c r="EC41" s="13">
        <f t="shared" si="43"/>
        <v>-5</v>
      </c>
      <c r="ED41" s="11">
        <v>5</v>
      </c>
      <c r="EE41" s="11">
        <v>7</v>
      </c>
      <c r="EF41" s="13">
        <f t="shared" si="44"/>
        <v>-2</v>
      </c>
      <c r="EG41" s="11"/>
      <c r="EH41" s="11"/>
      <c r="EI41" s="11"/>
      <c r="EJ41" s="11"/>
      <c r="EK41" s="11"/>
      <c r="EL41" s="11"/>
      <c r="EM41" s="11"/>
      <c r="EN41" s="11"/>
      <c r="EO41" s="11"/>
      <c r="EP41" s="11"/>
      <c r="EQ41" s="11"/>
      <c r="ER41" s="11"/>
      <c r="ES41" s="11"/>
      <c r="ET41" s="11"/>
      <c r="EU41" s="11"/>
      <c r="EV41" s="11"/>
      <c r="EW41" s="11"/>
      <c r="EX41" s="11"/>
      <c r="EY41" s="11"/>
      <c r="EZ41" s="11"/>
      <c r="FA41" s="11"/>
      <c r="FB41" s="11"/>
    </row>
    <row r="42" spans="1:158">
      <c r="A42" s="22">
        <v>2007</v>
      </c>
      <c r="B42" s="17">
        <v>238125</v>
      </c>
      <c r="C42" s="13">
        <v>66512</v>
      </c>
      <c r="D42" s="13">
        <f t="shared" si="37"/>
        <v>171613</v>
      </c>
      <c r="E42" s="13">
        <v>114842</v>
      </c>
      <c r="F42" s="13">
        <v>34429</v>
      </c>
      <c r="G42" s="13">
        <f t="shared" si="38"/>
        <v>80413</v>
      </c>
      <c r="H42" s="13">
        <v>123283</v>
      </c>
      <c r="I42" s="13">
        <v>32083</v>
      </c>
      <c r="J42" s="72">
        <f t="shared" si="0"/>
        <v>91200</v>
      </c>
      <c r="K42" s="73">
        <v>516</v>
      </c>
      <c r="L42" s="11">
        <v>222</v>
      </c>
      <c r="M42" s="13">
        <f t="shared" si="1"/>
        <v>294</v>
      </c>
      <c r="N42" s="11">
        <v>273</v>
      </c>
      <c r="O42" s="11">
        <v>115</v>
      </c>
      <c r="P42" s="13">
        <f t="shared" si="2"/>
        <v>158</v>
      </c>
      <c r="Q42" s="11">
        <v>243</v>
      </c>
      <c r="R42" s="11">
        <v>107</v>
      </c>
      <c r="S42" s="72">
        <f t="shared" si="3"/>
        <v>136</v>
      </c>
      <c r="T42" s="73">
        <v>738</v>
      </c>
      <c r="U42" s="11">
        <v>76</v>
      </c>
      <c r="V42" s="13">
        <f t="shared" si="4"/>
        <v>662</v>
      </c>
      <c r="W42" s="11">
        <v>379</v>
      </c>
      <c r="X42" s="11">
        <v>39</v>
      </c>
      <c r="Y42" s="13">
        <f t="shared" si="5"/>
        <v>340</v>
      </c>
      <c r="Z42" s="11">
        <v>359</v>
      </c>
      <c r="AA42" s="11">
        <v>37</v>
      </c>
      <c r="AB42" s="72">
        <f t="shared" si="6"/>
        <v>322</v>
      </c>
      <c r="AC42" s="74">
        <v>2715</v>
      </c>
      <c r="AD42" s="13">
        <v>1152</v>
      </c>
      <c r="AE42" s="13">
        <f t="shared" si="7"/>
        <v>1563</v>
      </c>
      <c r="AF42" s="13">
        <v>1390</v>
      </c>
      <c r="AG42" s="11">
        <v>578</v>
      </c>
      <c r="AH42" s="13">
        <f t="shared" si="8"/>
        <v>812</v>
      </c>
      <c r="AI42" s="13">
        <v>1325</v>
      </c>
      <c r="AJ42" s="11">
        <v>574</v>
      </c>
      <c r="AK42" s="72">
        <f t="shared" si="9"/>
        <v>751</v>
      </c>
      <c r="AL42" s="74">
        <v>1616</v>
      </c>
      <c r="AM42" s="11">
        <v>467</v>
      </c>
      <c r="AN42" s="13">
        <f t="shared" si="10"/>
        <v>1149</v>
      </c>
      <c r="AO42" s="11">
        <v>836</v>
      </c>
      <c r="AP42" s="11">
        <v>228</v>
      </c>
      <c r="AQ42" s="13">
        <f t="shared" si="11"/>
        <v>608</v>
      </c>
      <c r="AR42" s="11">
        <v>780</v>
      </c>
      <c r="AS42" s="11">
        <v>239</v>
      </c>
      <c r="AT42" s="72">
        <f t="shared" si="12"/>
        <v>541</v>
      </c>
      <c r="AU42" s="74">
        <v>45080</v>
      </c>
      <c r="AV42" s="13">
        <v>9448</v>
      </c>
      <c r="AW42" s="13">
        <f t="shared" si="13"/>
        <v>35632</v>
      </c>
      <c r="AX42" s="13">
        <v>22490</v>
      </c>
      <c r="AY42" s="13">
        <v>4883</v>
      </c>
      <c r="AZ42" s="13">
        <f t="shared" si="14"/>
        <v>17607</v>
      </c>
      <c r="BA42" s="13">
        <v>22590</v>
      </c>
      <c r="BB42" s="13">
        <v>4565</v>
      </c>
      <c r="BC42" s="72">
        <f t="shared" si="15"/>
        <v>18025</v>
      </c>
      <c r="BD42" s="74">
        <v>115445</v>
      </c>
      <c r="BE42" s="13">
        <v>32348</v>
      </c>
      <c r="BF42" s="13">
        <f t="shared" si="16"/>
        <v>83097</v>
      </c>
      <c r="BG42" s="13">
        <v>55064</v>
      </c>
      <c r="BH42" s="13">
        <v>16785</v>
      </c>
      <c r="BI42" s="13">
        <f t="shared" si="17"/>
        <v>38279</v>
      </c>
      <c r="BJ42" s="13">
        <v>60381</v>
      </c>
      <c r="BK42" s="13">
        <v>15563</v>
      </c>
      <c r="BL42" s="72">
        <f t="shared" si="18"/>
        <v>44818</v>
      </c>
      <c r="BM42" s="74">
        <v>10789</v>
      </c>
      <c r="BN42" s="13">
        <v>1711</v>
      </c>
      <c r="BO42" s="13">
        <f t="shared" si="19"/>
        <v>9078</v>
      </c>
      <c r="BP42" s="13">
        <v>5439</v>
      </c>
      <c r="BQ42" s="11">
        <v>875</v>
      </c>
      <c r="BR42" s="13">
        <f t="shared" si="20"/>
        <v>4564</v>
      </c>
      <c r="BS42" s="13">
        <v>5350</v>
      </c>
      <c r="BT42" s="11">
        <v>836</v>
      </c>
      <c r="BU42" s="72">
        <f t="shared" si="21"/>
        <v>4514</v>
      </c>
      <c r="BV42" s="74">
        <v>3095</v>
      </c>
      <c r="BW42" s="11">
        <v>634</v>
      </c>
      <c r="BX42" s="13">
        <f t="shared" si="22"/>
        <v>2461</v>
      </c>
      <c r="BY42" s="13">
        <v>1559</v>
      </c>
      <c r="BZ42" s="11">
        <v>309</v>
      </c>
      <c r="CA42" s="13">
        <f t="shared" si="23"/>
        <v>1250</v>
      </c>
      <c r="CB42" s="13">
        <v>1536</v>
      </c>
      <c r="CC42" s="11">
        <v>325</v>
      </c>
      <c r="CD42" s="72">
        <f t="shared" si="24"/>
        <v>1211</v>
      </c>
      <c r="CE42" s="74">
        <v>20156</v>
      </c>
      <c r="CF42" s="13">
        <v>7108</v>
      </c>
      <c r="CG42" s="13">
        <f t="shared" si="25"/>
        <v>13048</v>
      </c>
      <c r="CH42" s="13">
        <v>9507</v>
      </c>
      <c r="CI42" s="13">
        <v>3713</v>
      </c>
      <c r="CJ42" s="13">
        <f t="shared" si="26"/>
        <v>5794</v>
      </c>
      <c r="CK42" s="13">
        <v>10649</v>
      </c>
      <c r="CL42" s="13">
        <v>3395</v>
      </c>
      <c r="CM42" s="72">
        <f t="shared" si="27"/>
        <v>7254</v>
      </c>
      <c r="CN42" s="74">
        <v>37811</v>
      </c>
      <c r="CO42" s="13">
        <v>13259</v>
      </c>
      <c r="CP42" s="13">
        <f t="shared" si="28"/>
        <v>24552</v>
      </c>
      <c r="CQ42" s="13">
        <v>17835</v>
      </c>
      <c r="CR42" s="13">
        <v>6859</v>
      </c>
      <c r="CS42" s="13">
        <f t="shared" si="29"/>
        <v>10976</v>
      </c>
      <c r="CT42" s="13">
        <v>19976</v>
      </c>
      <c r="CU42" s="13">
        <v>6400</v>
      </c>
      <c r="CV42" s="72">
        <f t="shared" si="30"/>
        <v>13576</v>
      </c>
      <c r="CW42" s="73">
        <v>55</v>
      </c>
      <c r="CX42" s="11">
        <v>27</v>
      </c>
      <c r="CY42" s="13">
        <f t="shared" si="31"/>
        <v>28</v>
      </c>
      <c r="CZ42" s="11">
        <v>23</v>
      </c>
      <c r="DA42" s="11">
        <v>14</v>
      </c>
      <c r="DB42" s="13">
        <f t="shared" si="32"/>
        <v>9</v>
      </c>
      <c r="DC42" s="11">
        <v>32</v>
      </c>
      <c r="DD42" s="11">
        <v>13</v>
      </c>
      <c r="DE42" s="72">
        <f t="shared" si="33"/>
        <v>19</v>
      </c>
      <c r="DF42" s="73" t="s">
        <v>250</v>
      </c>
      <c r="DG42" s="11" t="s">
        <v>250</v>
      </c>
      <c r="DH42" s="11" t="s">
        <v>250</v>
      </c>
      <c r="DI42" s="11" t="s">
        <v>250</v>
      </c>
      <c r="DJ42" s="11" t="s">
        <v>250</v>
      </c>
      <c r="DK42" s="11" t="s">
        <v>250</v>
      </c>
      <c r="DL42" s="11" t="s">
        <v>250</v>
      </c>
      <c r="DM42" s="11" t="s">
        <v>250</v>
      </c>
      <c r="DN42" s="75" t="s">
        <v>250</v>
      </c>
      <c r="DO42" s="73">
        <v>98</v>
      </c>
      <c r="DP42" s="11">
        <v>57</v>
      </c>
      <c r="DQ42" s="13">
        <f t="shared" si="39"/>
        <v>41</v>
      </c>
      <c r="DR42" s="11">
        <v>44</v>
      </c>
      <c r="DS42" s="11">
        <v>31</v>
      </c>
      <c r="DT42" s="13">
        <f t="shared" si="40"/>
        <v>13</v>
      </c>
      <c r="DU42" s="11">
        <v>54</v>
      </c>
      <c r="DV42" s="11">
        <v>26</v>
      </c>
      <c r="DW42" s="72">
        <f t="shared" si="41"/>
        <v>28</v>
      </c>
      <c r="DX42" s="11">
        <v>11</v>
      </c>
      <c r="DY42" s="11">
        <v>3</v>
      </c>
      <c r="DZ42" s="13">
        <f t="shared" si="42"/>
        <v>8</v>
      </c>
      <c r="EA42" s="11">
        <v>3</v>
      </c>
      <c r="EB42" s="11">
        <v>0</v>
      </c>
      <c r="EC42" s="13">
        <f t="shared" si="43"/>
        <v>3</v>
      </c>
      <c r="ED42" s="11">
        <v>8</v>
      </c>
      <c r="EE42" s="11">
        <v>3</v>
      </c>
      <c r="EF42" s="13">
        <f t="shared" si="44"/>
        <v>5</v>
      </c>
      <c r="EG42" s="11"/>
      <c r="EH42" s="11"/>
      <c r="EI42" s="11"/>
      <c r="EJ42" s="11"/>
      <c r="EK42" s="11"/>
      <c r="EL42" s="11"/>
      <c r="EM42" s="11"/>
      <c r="EN42" s="11"/>
      <c r="EO42" s="11"/>
      <c r="EP42" s="11"/>
      <c r="EQ42" s="11"/>
      <c r="ER42" s="11"/>
      <c r="ES42" s="11"/>
      <c r="ET42" s="11"/>
      <c r="EU42" s="11"/>
      <c r="EV42" s="11"/>
      <c r="EW42" s="11"/>
      <c r="EX42" s="11"/>
      <c r="EY42" s="11"/>
      <c r="EZ42" s="11"/>
      <c r="FA42" s="11"/>
      <c r="FB42" s="11"/>
    </row>
    <row r="43" spans="1:158">
      <c r="A43" s="22">
        <v>2008</v>
      </c>
      <c r="B43" s="17">
        <v>249622</v>
      </c>
      <c r="C43" s="13">
        <v>66158</v>
      </c>
      <c r="D43" s="13">
        <f t="shared" si="37"/>
        <v>183464</v>
      </c>
      <c r="E43" s="13">
        <v>120085</v>
      </c>
      <c r="F43" s="13">
        <v>34100</v>
      </c>
      <c r="G43" s="13">
        <f t="shared" si="38"/>
        <v>85985</v>
      </c>
      <c r="H43" s="13">
        <v>129537</v>
      </c>
      <c r="I43" s="13">
        <v>32058</v>
      </c>
      <c r="J43" s="72">
        <f t="shared" si="0"/>
        <v>97479</v>
      </c>
      <c r="K43" s="73">
        <v>635</v>
      </c>
      <c r="L43" s="11">
        <v>312</v>
      </c>
      <c r="M43" s="13">
        <f t="shared" si="1"/>
        <v>323</v>
      </c>
      <c r="N43" s="11">
        <v>348</v>
      </c>
      <c r="O43" s="11">
        <v>158</v>
      </c>
      <c r="P43" s="13">
        <f t="shared" si="2"/>
        <v>190</v>
      </c>
      <c r="Q43" s="11">
        <v>287</v>
      </c>
      <c r="R43" s="11">
        <v>154</v>
      </c>
      <c r="S43" s="72">
        <f t="shared" si="3"/>
        <v>133</v>
      </c>
      <c r="T43" s="74">
        <v>1282</v>
      </c>
      <c r="U43" s="11">
        <v>81</v>
      </c>
      <c r="V43" s="13">
        <f t="shared" si="4"/>
        <v>1201</v>
      </c>
      <c r="W43" s="11">
        <v>637</v>
      </c>
      <c r="X43" s="11">
        <v>46</v>
      </c>
      <c r="Y43" s="13">
        <f t="shared" si="5"/>
        <v>591</v>
      </c>
      <c r="Z43" s="11">
        <v>645</v>
      </c>
      <c r="AA43" s="11">
        <v>35</v>
      </c>
      <c r="AB43" s="72">
        <f t="shared" si="6"/>
        <v>610</v>
      </c>
      <c r="AC43" s="74">
        <v>2668</v>
      </c>
      <c r="AD43" s="11">
        <v>908</v>
      </c>
      <c r="AE43" s="13">
        <f t="shared" si="7"/>
        <v>1760</v>
      </c>
      <c r="AF43" s="13">
        <v>1368</v>
      </c>
      <c r="AG43" s="11">
        <v>461</v>
      </c>
      <c r="AH43" s="13">
        <f t="shared" si="8"/>
        <v>907</v>
      </c>
      <c r="AI43" s="13">
        <v>1300</v>
      </c>
      <c r="AJ43" s="11">
        <v>447</v>
      </c>
      <c r="AK43" s="72">
        <f t="shared" si="9"/>
        <v>853</v>
      </c>
      <c r="AL43" s="74">
        <v>1797</v>
      </c>
      <c r="AM43" s="11">
        <v>637</v>
      </c>
      <c r="AN43" s="13">
        <f t="shared" si="10"/>
        <v>1160</v>
      </c>
      <c r="AO43" s="11">
        <v>925</v>
      </c>
      <c r="AP43" s="11">
        <v>324</v>
      </c>
      <c r="AQ43" s="13">
        <f t="shared" si="11"/>
        <v>601</v>
      </c>
      <c r="AR43" s="11">
        <v>872</v>
      </c>
      <c r="AS43" s="11">
        <v>313</v>
      </c>
      <c r="AT43" s="72">
        <f t="shared" si="12"/>
        <v>559</v>
      </c>
      <c r="AU43" s="74">
        <v>45870</v>
      </c>
      <c r="AV43" s="13">
        <v>9495</v>
      </c>
      <c r="AW43" s="13">
        <f t="shared" si="13"/>
        <v>36375</v>
      </c>
      <c r="AX43" s="13">
        <v>22970</v>
      </c>
      <c r="AY43" s="13">
        <v>4886</v>
      </c>
      <c r="AZ43" s="13">
        <f t="shared" si="14"/>
        <v>18084</v>
      </c>
      <c r="BA43" s="13">
        <v>22900</v>
      </c>
      <c r="BB43" s="13">
        <v>4609</v>
      </c>
      <c r="BC43" s="72">
        <f t="shared" si="15"/>
        <v>18291</v>
      </c>
      <c r="BD43" s="74">
        <v>115051</v>
      </c>
      <c r="BE43" s="13">
        <v>32564</v>
      </c>
      <c r="BF43" s="13">
        <f t="shared" si="16"/>
        <v>82487</v>
      </c>
      <c r="BG43" s="13">
        <v>54462</v>
      </c>
      <c r="BH43" s="13">
        <v>16775</v>
      </c>
      <c r="BI43" s="13">
        <f t="shared" si="17"/>
        <v>37687</v>
      </c>
      <c r="BJ43" s="13">
        <v>60589</v>
      </c>
      <c r="BK43" s="13">
        <v>15789</v>
      </c>
      <c r="BL43" s="72">
        <f t="shared" si="18"/>
        <v>44800</v>
      </c>
      <c r="BM43" s="74">
        <v>10739</v>
      </c>
      <c r="BN43" s="13">
        <v>1743</v>
      </c>
      <c r="BO43" s="13">
        <f t="shared" si="19"/>
        <v>8996</v>
      </c>
      <c r="BP43" s="13">
        <v>5393</v>
      </c>
      <c r="BQ43" s="11">
        <v>904</v>
      </c>
      <c r="BR43" s="13">
        <f t="shared" si="20"/>
        <v>4489</v>
      </c>
      <c r="BS43" s="13">
        <v>5346</v>
      </c>
      <c r="BT43" s="11">
        <v>839</v>
      </c>
      <c r="BU43" s="72">
        <f t="shared" si="21"/>
        <v>4507</v>
      </c>
      <c r="BV43" s="74">
        <v>4291</v>
      </c>
      <c r="BW43" s="11">
        <v>554</v>
      </c>
      <c r="BX43" s="13">
        <f t="shared" si="22"/>
        <v>3737</v>
      </c>
      <c r="BY43" s="13">
        <v>2149</v>
      </c>
      <c r="BZ43" s="11">
        <v>263</v>
      </c>
      <c r="CA43" s="13">
        <f t="shared" si="23"/>
        <v>1886</v>
      </c>
      <c r="CB43" s="13">
        <v>2142</v>
      </c>
      <c r="CC43" s="11">
        <v>291</v>
      </c>
      <c r="CD43" s="72">
        <f t="shared" si="24"/>
        <v>1851</v>
      </c>
      <c r="CE43" s="74">
        <v>23804</v>
      </c>
      <c r="CF43" s="13">
        <v>7585</v>
      </c>
      <c r="CG43" s="13">
        <f t="shared" si="25"/>
        <v>16219</v>
      </c>
      <c r="CH43" s="13">
        <v>11265</v>
      </c>
      <c r="CI43" s="13">
        <v>3948</v>
      </c>
      <c r="CJ43" s="13">
        <f t="shared" si="26"/>
        <v>7317</v>
      </c>
      <c r="CK43" s="13">
        <v>12539</v>
      </c>
      <c r="CL43" s="13">
        <v>3637</v>
      </c>
      <c r="CM43" s="72">
        <f t="shared" si="27"/>
        <v>8902</v>
      </c>
      <c r="CN43" s="74">
        <v>43220</v>
      </c>
      <c r="CO43" s="13">
        <v>12163</v>
      </c>
      <c r="CP43" s="13">
        <f t="shared" si="28"/>
        <v>31057</v>
      </c>
      <c r="CQ43" s="13">
        <v>20457</v>
      </c>
      <c r="CR43" s="13">
        <v>6274</v>
      </c>
      <c r="CS43" s="13">
        <f t="shared" si="29"/>
        <v>14183</v>
      </c>
      <c r="CT43" s="13">
        <v>22763</v>
      </c>
      <c r="CU43" s="13">
        <v>5889</v>
      </c>
      <c r="CV43" s="72">
        <f t="shared" si="30"/>
        <v>16874</v>
      </c>
      <c r="CW43" s="73">
        <v>97</v>
      </c>
      <c r="CX43" s="11">
        <v>34</v>
      </c>
      <c r="CY43" s="13">
        <f t="shared" si="31"/>
        <v>63</v>
      </c>
      <c r="CZ43" s="11">
        <v>45</v>
      </c>
      <c r="DA43" s="11">
        <v>18</v>
      </c>
      <c r="DB43" s="13">
        <f t="shared" si="32"/>
        <v>27</v>
      </c>
      <c r="DC43" s="11">
        <v>52</v>
      </c>
      <c r="DD43" s="11">
        <v>16</v>
      </c>
      <c r="DE43" s="72">
        <f t="shared" si="33"/>
        <v>36</v>
      </c>
      <c r="DF43" s="73" t="s">
        <v>250</v>
      </c>
      <c r="DG43" s="11" t="s">
        <v>250</v>
      </c>
      <c r="DH43" s="11" t="s">
        <v>250</v>
      </c>
      <c r="DI43" s="11" t="s">
        <v>250</v>
      </c>
      <c r="DJ43" s="11" t="s">
        <v>250</v>
      </c>
      <c r="DK43" s="11" t="s">
        <v>250</v>
      </c>
      <c r="DL43" s="11" t="s">
        <v>250</v>
      </c>
      <c r="DM43" s="11" t="s">
        <v>250</v>
      </c>
      <c r="DN43" s="75" t="s">
        <v>250</v>
      </c>
      <c r="DO43" s="73">
        <v>132</v>
      </c>
      <c r="DP43" s="11">
        <v>82</v>
      </c>
      <c r="DQ43" s="13">
        <f t="shared" si="39"/>
        <v>50</v>
      </c>
      <c r="DR43" s="11">
        <v>54</v>
      </c>
      <c r="DS43" s="11">
        <v>43</v>
      </c>
      <c r="DT43" s="13">
        <f t="shared" si="40"/>
        <v>11</v>
      </c>
      <c r="DU43" s="11">
        <v>78</v>
      </c>
      <c r="DV43" s="11">
        <v>39</v>
      </c>
      <c r="DW43" s="72">
        <f t="shared" si="41"/>
        <v>39</v>
      </c>
      <c r="DX43" s="11">
        <v>36</v>
      </c>
      <c r="DY43" s="11">
        <v>0</v>
      </c>
      <c r="DZ43" s="13">
        <f t="shared" si="42"/>
        <v>36</v>
      </c>
      <c r="EA43" s="11">
        <v>12</v>
      </c>
      <c r="EB43" s="11">
        <v>0</v>
      </c>
      <c r="EC43" s="13">
        <f t="shared" si="43"/>
        <v>12</v>
      </c>
      <c r="ED43" s="11">
        <v>24</v>
      </c>
      <c r="EE43" s="11">
        <v>0</v>
      </c>
      <c r="EF43" s="13">
        <f t="shared" si="44"/>
        <v>24</v>
      </c>
      <c r="EG43" s="11"/>
      <c r="EH43" s="11"/>
      <c r="EI43" s="11"/>
      <c r="EJ43" s="11"/>
      <c r="EK43" s="11"/>
      <c r="EL43" s="11"/>
      <c r="EM43" s="11"/>
      <c r="EN43" s="11"/>
      <c r="EO43" s="11"/>
      <c r="EP43" s="11"/>
      <c r="EQ43" s="11"/>
      <c r="ER43" s="11"/>
      <c r="ES43" s="11"/>
      <c r="ET43" s="11"/>
      <c r="EU43" s="11"/>
      <c r="EV43" s="11"/>
      <c r="EW43" s="11"/>
      <c r="EX43" s="11"/>
      <c r="EY43" s="11"/>
      <c r="EZ43" s="11"/>
      <c r="FA43" s="11"/>
      <c r="FB43" s="11"/>
    </row>
    <row r="44" spans="1:158">
      <c r="A44" s="22">
        <v>2009</v>
      </c>
      <c r="B44" s="17">
        <v>245289</v>
      </c>
      <c r="C44" s="13">
        <v>61531</v>
      </c>
      <c r="D44" s="13">
        <f t="shared" si="37"/>
        <v>183758</v>
      </c>
      <c r="E44" s="13">
        <v>117893</v>
      </c>
      <c r="F44" s="13">
        <v>31479</v>
      </c>
      <c r="G44" s="13">
        <f t="shared" si="38"/>
        <v>86414</v>
      </c>
      <c r="H44" s="13">
        <v>127396</v>
      </c>
      <c r="I44" s="13">
        <v>30052</v>
      </c>
      <c r="J44" s="72">
        <f t="shared" si="0"/>
        <v>97344</v>
      </c>
      <c r="K44" s="73">
        <v>571</v>
      </c>
      <c r="L44" s="11">
        <v>346</v>
      </c>
      <c r="M44" s="13">
        <f t="shared" si="1"/>
        <v>225</v>
      </c>
      <c r="N44" s="11">
        <v>305</v>
      </c>
      <c r="O44" s="11">
        <v>173</v>
      </c>
      <c r="P44" s="13">
        <f t="shared" si="2"/>
        <v>132</v>
      </c>
      <c r="Q44" s="11">
        <v>266</v>
      </c>
      <c r="R44" s="11">
        <v>173</v>
      </c>
      <c r="S44" s="72">
        <f t="shared" si="3"/>
        <v>93</v>
      </c>
      <c r="T44" s="74">
        <v>1723</v>
      </c>
      <c r="U44" s="11">
        <v>60</v>
      </c>
      <c r="V44" s="13">
        <f t="shared" si="4"/>
        <v>1663</v>
      </c>
      <c r="W44" s="11">
        <v>874</v>
      </c>
      <c r="X44" s="11">
        <v>30</v>
      </c>
      <c r="Y44" s="13">
        <f t="shared" si="5"/>
        <v>844</v>
      </c>
      <c r="Z44" s="11">
        <v>849</v>
      </c>
      <c r="AA44" s="11">
        <v>30</v>
      </c>
      <c r="AB44" s="72">
        <f t="shared" si="6"/>
        <v>819</v>
      </c>
      <c r="AC44" s="74">
        <v>2446</v>
      </c>
      <c r="AD44" s="11">
        <v>960</v>
      </c>
      <c r="AE44" s="13">
        <f t="shared" si="7"/>
        <v>1486</v>
      </c>
      <c r="AF44" s="13">
        <v>1226</v>
      </c>
      <c r="AG44" s="11">
        <v>483</v>
      </c>
      <c r="AH44" s="13">
        <f t="shared" si="8"/>
        <v>743</v>
      </c>
      <c r="AI44" s="13">
        <v>1220</v>
      </c>
      <c r="AJ44" s="11">
        <v>477</v>
      </c>
      <c r="AK44" s="72">
        <f t="shared" si="9"/>
        <v>743</v>
      </c>
      <c r="AL44" s="74">
        <v>1918</v>
      </c>
      <c r="AM44" s="11">
        <v>422</v>
      </c>
      <c r="AN44" s="13">
        <f t="shared" si="10"/>
        <v>1496</v>
      </c>
      <c r="AO44" s="11">
        <v>960</v>
      </c>
      <c r="AP44" s="11">
        <v>209</v>
      </c>
      <c r="AQ44" s="13">
        <f t="shared" si="11"/>
        <v>751</v>
      </c>
      <c r="AR44" s="11">
        <v>958</v>
      </c>
      <c r="AS44" s="11">
        <v>213</v>
      </c>
      <c r="AT44" s="72">
        <f t="shared" si="12"/>
        <v>745</v>
      </c>
      <c r="AU44" s="74">
        <v>46508</v>
      </c>
      <c r="AV44" s="13">
        <v>9179</v>
      </c>
      <c r="AW44" s="13">
        <f t="shared" si="13"/>
        <v>37329</v>
      </c>
      <c r="AX44" s="13">
        <v>23090</v>
      </c>
      <c r="AY44" s="13">
        <v>4597</v>
      </c>
      <c r="AZ44" s="13">
        <f t="shared" si="14"/>
        <v>18493</v>
      </c>
      <c r="BA44" s="13">
        <v>23418</v>
      </c>
      <c r="BB44" s="13">
        <v>4582</v>
      </c>
      <c r="BC44" s="72">
        <f t="shared" si="15"/>
        <v>18836</v>
      </c>
      <c r="BD44" s="74">
        <v>105423</v>
      </c>
      <c r="BE44" s="13">
        <v>29281</v>
      </c>
      <c r="BF44" s="13">
        <f t="shared" si="16"/>
        <v>76142</v>
      </c>
      <c r="BG44" s="13">
        <v>49970</v>
      </c>
      <c r="BH44" s="13">
        <v>14995</v>
      </c>
      <c r="BI44" s="13">
        <f t="shared" si="17"/>
        <v>34975</v>
      </c>
      <c r="BJ44" s="13">
        <v>55453</v>
      </c>
      <c r="BK44" s="13">
        <v>14286</v>
      </c>
      <c r="BL44" s="72">
        <f t="shared" si="18"/>
        <v>41167</v>
      </c>
      <c r="BM44" s="74">
        <v>12963</v>
      </c>
      <c r="BN44" s="13">
        <v>1573</v>
      </c>
      <c r="BO44" s="13">
        <f t="shared" si="19"/>
        <v>11390</v>
      </c>
      <c r="BP44" s="13">
        <v>6582</v>
      </c>
      <c r="BQ44" s="11">
        <v>833</v>
      </c>
      <c r="BR44" s="13">
        <f t="shared" si="20"/>
        <v>5749</v>
      </c>
      <c r="BS44" s="13">
        <v>6381</v>
      </c>
      <c r="BT44" s="11">
        <v>740</v>
      </c>
      <c r="BU44" s="72">
        <f t="shared" si="21"/>
        <v>5641</v>
      </c>
      <c r="BV44" s="74">
        <v>5928</v>
      </c>
      <c r="BW44" s="11">
        <v>712</v>
      </c>
      <c r="BX44" s="13">
        <f t="shared" si="22"/>
        <v>5216</v>
      </c>
      <c r="BY44" s="13">
        <v>3029</v>
      </c>
      <c r="BZ44" s="11">
        <v>325</v>
      </c>
      <c r="CA44" s="13">
        <f t="shared" si="23"/>
        <v>2704</v>
      </c>
      <c r="CB44" s="13">
        <v>2899</v>
      </c>
      <c r="CC44" s="11">
        <v>387</v>
      </c>
      <c r="CD44" s="72">
        <f t="shared" si="24"/>
        <v>2512</v>
      </c>
      <c r="CE44" s="74">
        <v>25159</v>
      </c>
      <c r="CF44" s="13">
        <v>7668</v>
      </c>
      <c r="CG44" s="13">
        <f t="shared" si="25"/>
        <v>17491</v>
      </c>
      <c r="CH44" s="13">
        <v>11702</v>
      </c>
      <c r="CI44" s="13">
        <v>4003</v>
      </c>
      <c r="CJ44" s="13">
        <f t="shared" si="26"/>
        <v>7699</v>
      </c>
      <c r="CK44" s="13">
        <v>13457</v>
      </c>
      <c r="CL44" s="13">
        <v>3665</v>
      </c>
      <c r="CM44" s="72">
        <f t="shared" si="27"/>
        <v>9792</v>
      </c>
      <c r="CN44" s="74">
        <v>42375</v>
      </c>
      <c r="CO44" s="13">
        <v>11240</v>
      </c>
      <c r="CP44" s="13">
        <f t="shared" si="28"/>
        <v>31135</v>
      </c>
      <c r="CQ44" s="13">
        <v>20047</v>
      </c>
      <c r="CR44" s="13">
        <v>5783</v>
      </c>
      <c r="CS44" s="13">
        <f t="shared" si="29"/>
        <v>14264</v>
      </c>
      <c r="CT44" s="13">
        <v>22328</v>
      </c>
      <c r="CU44" s="13">
        <v>5457</v>
      </c>
      <c r="CV44" s="72">
        <f t="shared" si="30"/>
        <v>16871</v>
      </c>
      <c r="CW44" s="73">
        <v>134</v>
      </c>
      <c r="CX44" s="11">
        <v>33</v>
      </c>
      <c r="CY44" s="13">
        <f t="shared" si="31"/>
        <v>101</v>
      </c>
      <c r="CZ44" s="11">
        <v>59</v>
      </c>
      <c r="DA44" s="11">
        <v>18</v>
      </c>
      <c r="DB44" s="13">
        <f t="shared" si="32"/>
        <v>41</v>
      </c>
      <c r="DC44" s="11">
        <v>75</v>
      </c>
      <c r="DD44" s="11">
        <v>15</v>
      </c>
      <c r="DE44" s="72">
        <f t="shared" si="33"/>
        <v>60</v>
      </c>
      <c r="DF44" s="73" t="s">
        <v>250</v>
      </c>
      <c r="DG44" s="11" t="s">
        <v>250</v>
      </c>
      <c r="DH44" s="11" t="s">
        <v>250</v>
      </c>
      <c r="DI44" s="11" t="s">
        <v>250</v>
      </c>
      <c r="DJ44" s="11" t="s">
        <v>250</v>
      </c>
      <c r="DK44" s="11" t="s">
        <v>250</v>
      </c>
      <c r="DL44" s="11" t="s">
        <v>250</v>
      </c>
      <c r="DM44" s="11" t="s">
        <v>250</v>
      </c>
      <c r="DN44" s="75" t="s">
        <v>250</v>
      </c>
      <c r="DO44" s="73">
        <v>109</v>
      </c>
      <c r="DP44" s="11">
        <v>54</v>
      </c>
      <c r="DQ44" s="13">
        <f t="shared" si="39"/>
        <v>55</v>
      </c>
      <c r="DR44" s="11">
        <v>32</v>
      </c>
      <c r="DS44" s="11">
        <v>30</v>
      </c>
      <c r="DT44" s="13">
        <f t="shared" si="40"/>
        <v>2</v>
      </c>
      <c r="DU44" s="11">
        <v>77</v>
      </c>
      <c r="DV44" s="11">
        <v>24</v>
      </c>
      <c r="DW44" s="72">
        <f t="shared" si="41"/>
        <v>53</v>
      </c>
      <c r="DX44" s="11">
        <v>32</v>
      </c>
      <c r="DY44" s="11">
        <v>3</v>
      </c>
      <c r="DZ44" s="13">
        <f t="shared" si="42"/>
        <v>29</v>
      </c>
      <c r="EA44" s="11">
        <v>17</v>
      </c>
      <c r="EB44" s="11">
        <v>0</v>
      </c>
      <c r="EC44" s="13">
        <f t="shared" si="43"/>
        <v>17</v>
      </c>
      <c r="ED44" s="11">
        <v>15</v>
      </c>
      <c r="EE44" s="11">
        <v>3</v>
      </c>
      <c r="EF44" s="13">
        <f t="shared" si="44"/>
        <v>12</v>
      </c>
      <c r="EG44" s="11"/>
      <c r="EH44" s="11"/>
      <c r="EI44" s="11"/>
      <c r="EJ44" s="11"/>
      <c r="EK44" s="11"/>
      <c r="EL44" s="11"/>
      <c r="EM44" s="11"/>
      <c r="EN44" s="11"/>
      <c r="EO44" s="11"/>
      <c r="EP44" s="11"/>
      <c r="EQ44" s="11"/>
      <c r="ER44" s="11"/>
      <c r="ES44" s="11"/>
      <c r="ET44" s="11"/>
      <c r="EU44" s="11"/>
      <c r="EV44" s="11"/>
      <c r="EW44" s="11"/>
      <c r="EX44" s="11"/>
      <c r="EY44" s="11"/>
      <c r="EZ44" s="11"/>
      <c r="FA44" s="11"/>
      <c r="FB44" s="11"/>
    </row>
    <row r="45" spans="1:158">
      <c r="A45" s="22">
        <v>2010</v>
      </c>
      <c r="B45" s="17">
        <v>270581</v>
      </c>
      <c r="C45" s="13">
        <v>58046</v>
      </c>
      <c r="D45" s="13">
        <f t="shared" si="37"/>
        <v>212535</v>
      </c>
      <c r="E45" s="13">
        <v>131573</v>
      </c>
      <c r="F45" s="13">
        <v>29638</v>
      </c>
      <c r="G45" s="13">
        <f t="shared" si="38"/>
        <v>101935</v>
      </c>
      <c r="H45" s="13">
        <v>139008</v>
      </c>
      <c r="I45" s="13">
        <v>28408</v>
      </c>
      <c r="J45" s="72">
        <f t="shared" si="0"/>
        <v>110600</v>
      </c>
      <c r="K45" s="73">
        <v>680</v>
      </c>
      <c r="L45" s="11">
        <v>147</v>
      </c>
      <c r="M45" s="13">
        <f t="shared" si="1"/>
        <v>533</v>
      </c>
      <c r="N45" s="11">
        <v>357</v>
      </c>
      <c r="O45" s="11">
        <v>73</v>
      </c>
      <c r="P45" s="13">
        <f t="shared" si="2"/>
        <v>284</v>
      </c>
      <c r="Q45" s="11">
        <v>323</v>
      </c>
      <c r="R45" s="11">
        <v>74</v>
      </c>
      <c r="S45" s="72">
        <f t="shared" si="3"/>
        <v>249</v>
      </c>
      <c r="T45" s="74">
        <v>1792</v>
      </c>
      <c r="U45" s="11">
        <v>30</v>
      </c>
      <c r="V45" s="13">
        <f t="shared" si="4"/>
        <v>1762</v>
      </c>
      <c r="W45" s="11">
        <v>922</v>
      </c>
      <c r="X45" s="11">
        <v>14</v>
      </c>
      <c r="Y45" s="13">
        <f t="shared" si="5"/>
        <v>908</v>
      </c>
      <c r="Z45" s="11">
        <v>870</v>
      </c>
      <c r="AA45" s="11">
        <v>16</v>
      </c>
      <c r="AB45" s="72">
        <f t="shared" si="6"/>
        <v>854</v>
      </c>
      <c r="AC45" s="74">
        <v>2413</v>
      </c>
      <c r="AD45" s="11">
        <v>897</v>
      </c>
      <c r="AE45" s="13">
        <f t="shared" si="7"/>
        <v>1516</v>
      </c>
      <c r="AF45" s="13">
        <v>1198</v>
      </c>
      <c r="AG45" s="11">
        <v>436</v>
      </c>
      <c r="AH45" s="13">
        <f t="shared" si="8"/>
        <v>762</v>
      </c>
      <c r="AI45" s="13">
        <v>1215</v>
      </c>
      <c r="AJ45" s="11">
        <v>461</v>
      </c>
      <c r="AK45" s="72">
        <f t="shared" si="9"/>
        <v>754</v>
      </c>
      <c r="AL45" s="74">
        <v>1928</v>
      </c>
      <c r="AM45" s="11">
        <v>533</v>
      </c>
      <c r="AN45" s="13">
        <f t="shared" si="10"/>
        <v>1395</v>
      </c>
      <c r="AO45" s="11">
        <v>971</v>
      </c>
      <c r="AP45" s="11">
        <v>256</v>
      </c>
      <c r="AQ45" s="13">
        <f t="shared" si="11"/>
        <v>715</v>
      </c>
      <c r="AR45" s="11">
        <v>957</v>
      </c>
      <c r="AS45" s="11">
        <v>277</v>
      </c>
      <c r="AT45" s="72">
        <f t="shared" si="12"/>
        <v>680</v>
      </c>
      <c r="AU45" s="74">
        <v>51521</v>
      </c>
      <c r="AV45" s="13">
        <v>8538</v>
      </c>
      <c r="AW45" s="13">
        <f t="shared" si="13"/>
        <v>42983</v>
      </c>
      <c r="AX45" s="13">
        <v>26101</v>
      </c>
      <c r="AY45" s="13">
        <v>4265</v>
      </c>
      <c r="AZ45" s="13">
        <f t="shared" si="14"/>
        <v>21836</v>
      </c>
      <c r="BA45" s="13">
        <v>25420</v>
      </c>
      <c r="BB45" s="13">
        <v>4273</v>
      </c>
      <c r="BC45" s="72">
        <f t="shared" si="15"/>
        <v>21147</v>
      </c>
      <c r="BD45" s="74">
        <v>116572</v>
      </c>
      <c r="BE45" s="13">
        <v>26895</v>
      </c>
      <c r="BF45" s="13">
        <f t="shared" si="16"/>
        <v>89677</v>
      </c>
      <c r="BG45" s="13">
        <v>55696</v>
      </c>
      <c r="BH45" s="13">
        <v>13794</v>
      </c>
      <c r="BI45" s="13">
        <f t="shared" si="17"/>
        <v>41902</v>
      </c>
      <c r="BJ45" s="13">
        <v>60876</v>
      </c>
      <c r="BK45" s="13">
        <v>13101</v>
      </c>
      <c r="BL45" s="72">
        <f t="shared" si="18"/>
        <v>47775</v>
      </c>
      <c r="BM45" s="74">
        <v>14117</v>
      </c>
      <c r="BN45" s="13">
        <v>1663</v>
      </c>
      <c r="BO45" s="13">
        <f t="shared" si="19"/>
        <v>12454</v>
      </c>
      <c r="BP45" s="13">
        <v>7226</v>
      </c>
      <c r="BQ45" s="11">
        <v>840</v>
      </c>
      <c r="BR45" s="13">
        <f t="shared" si="20"/>
        <v>6386</v>
      </c>
      <c r="BS45" s="13">
        <v>6891</v>
      </c>
      <c r="BT45" s="11">
        <v>823</v>
      </c>
      <c r="BU45" s="72">
        <f t="shared" si="21"/>
        <v>6068</v>
      </c>
      <c r="BV45" s="74">
        <v>7204</v>
      </c>
      <c r="BW45" s="11">
        <v>783</v>
      </c>
      <c r="BX45" s="13">
        <f t="shared" si="22"/>
        <v>6421</v>
      </c>
      <c r="BY45" s="13">
        <v>3621</v>
      </c>
      <c r="BZ45" s="11">
        <v>358</v>
      </c>
      <c r="CA45" s="13">
        <f t="shared" si="23"/>
        <v>3263</v>
      </c>
      <c r="CB45" s="13">
        <v>3583</v>
      </c>
      <c r="CC45" s="11">
        <v>425</v>
      </c>
      <c r="CD45" s="72">
        <f t="shared" si="24"/>
        <v>3158</v>
      </c>
      <c r="CE45" s="74">
        <v>30005</v>
      </c>
      <c r="CF45" s="13">
        <v>6936</v>
      </c>
      <c r="CG45" s="13">
        <f t="shared" si="25"/>
        <v>23069</v>
      </c>
      <c r="CH45" s="13">
        <v>14221</v>
      </c>
      <c r="CI45" s="13">
        <v>3613</v>
      </c>
      <c r="CJ45" s="13">
        <f t="shared" si="26"/>
        <v>10608</v>
      </c>
      <c r="CK45" s="13">
        <v>15784</v>
      </c>
      <c r="CL45" s="13">
        <v>3323</v>
      </c>
      <c r="CM45" s="72">
        <f t="shared" si="27"/>
        <v>12461</v>
      </c>
      <c r="CN45" s="74">
        <v>43871</v>
      </c>
      <c r="CO45" s="13">
        <v>11589</v>
      </c>
      <c r="CP45" s="13">
        <f t="shared" si="28"/>
        <v>32282</v>
      </c>
      <c r="CQ45" s="13">
        <v>21045</v>
      </c>
      <c r="CR45" s="13">
        <v>5974</v>
      </c>
      <c r="CS45" s="13">
        <f t="shared" si="29"/>
        <v>15071</v>
      </c>
      <c r="CT45" s="13">
        <v>22826</v>
      </c>
      <c r="CU45" s="13">
        <v>5615</v>
      </c>
      <c r="CV45" s="72">
        <f t="shared" si="30"/>
        <v>17211</v>
      </c>
      <c r="CW45" s="73">
        <v>333</v>
      </c>
      <c r="CX45" s="11">
        <v>22</v>
      </c>
      <c r="CY45" s="13">
        <f t="shared" si="31"/>
        <v>311</v>
      </c>
      <c r="CZ45" s="11">
        <v>158</v>
      </c>
      <c r="DA45" s="11">
        <v>11</v>
      </c>
      <c r="DB45" s="13">
        <f t="shared" si="32"/>
        <v>147</v>
      </c>
      <c r="DC45" s="11">
        <v>175</v>
      </c>
      <c r="DD45" s="11">
        <v>11</v>
      </c>
      <c r="DE45" s="72">
        <f t="shared" si="33"/>
        <v>164</v>
      </c>
      <c r="DF45" s="73" t="s">
        <v>250</v>
      </c>
      <c r="DG45" s="11" t="s">
        <v>250</v>
      </c>
      <c r="DH45" s="11" t="s">
        <v>250</v>
      </c>
      <c r="DI45" s="11" t="s">
        <v>250</v>
      </c>
      <c r="DJ45" s="11" t="s">
        <v>250</v>
      </c>
      <c r="DK45" s="11" t="s">
        <v>250</v>
      </c>
      <c r="DL45" s="11" t="s">
        <v>250</v>
      </c>
      <c r="DM45" s="11" t="s">
        <v>250</v>
      </c>
      <c r="DN45" s="75" t="s">
        <v>250</v>
      </c>
      <c r="DO45" s="73">
        <v>129</v>
      </c>
      <c r="DP45" s="11">
        <v>2</v>
      </c>
      <c r="DQ45" s="13">
        <f t="shared" si="39"/>
        <v>127</v>
      </c>
      <c r="DR45" s="11">
        <v>53</v>
      </c>
      <c r="DS45" s="11">
        <v>0</v>
      </c>
      <c r="DT45" s="13">
        <f t="shared" si="40"/>
        <v>53</v>
      </c>
      <c r="DU45" s="11">
        <v>76</v>
      </c>
      <c r="DV45" s="11">
        <v>2</v>
      </c>
      <c r="DW45" s="72">
        <f t="shared" si="41"/>
        <v>74</v>
      </c>
      <c r="DX45" s="11">
        <v>16</v>
      </c>
      <c r="DY45" s="11">
        <v>11</v>
      </c>
      <c r="DZ45" s="13">
        <f t="shared" si="42"/>
        <v>5</v>
      </c>
      <c r="EA45" s="11">
        <v>4</v>
      </c>
      <c r="EB45" s="11">
        <v>4</v>
      </c>
      <c r="EC45" s="13">
        <f t="shared" si="43"/>
        <v>0</v>
      </c>
      <c r="ED45" s="11">
        <v>12</v>
      </c>
      <c r="EE45" s="11">
        <v>7</v>
      </c>
      <c r="EF45" s="13">
        <f t="shared" si="44"/>
        <v>5</v>
      </c>
      <c r="EG45" s="11"/>
      <c r="EH45" s="11"/>
      <c r="EI45" s="11"/>
      <c r="EJ45" s="11"/>
      <c r="EK45" s="11"/>
      <c r="EL45" s="11"/>
      <c r="EM45" s="11"/>
      <c r="EN45" s="11"/>
      <c r="EO45" s="11"/>
      <c r="EP45" s="11"/>
      <c r="EQ45" s="11"/>
      <c r="ER45" s="11"/>
      <c r="ES45" s="11"/>
      <c r="ET45" s="11"/>
      <c r="EU45" s="11"/>
      <c r="EV45" s="11"/>
      <c r="EW45" s="11"/>
      <c r="EX45" s="11"/>
      <c r="EY45" s="11"/>
      <c r="EZ45" s="11"/>
      <c r="FA45" s="11"/>
      <c r="FB45" s="11"/>
    </row>
    <row r="46" spans="1:158">
      <c r="A46" s="22">
        <v>2011</v>
      </c>
      <c r="B46" s="17">
        <v>259110</v>
      </c>
      <c r="C46" s="13">
        <v>61466</v>
      </c>
      <c r="D46" s="13">
        <f t="shared" si="37"/>
        <v>197644</v>
      </c>
      <c r="E46" s="13">
        <v>126822</v>
      </c>
      <c r="F46" s="13">
        <v>31450</v>
      </c>
      <c r="G46" s="13">
        <f t="shared" si="38"/>
        <v>95372</v>
      </c>
      <c r="H46" s="13">
        <v>132288</v>
      </c>
      <c r="I46" s="13">
        <v>30016</v>
      </c>
      <c r="J46" s="72">
        <f t="shared" si="0"/>
        <v>102272</v>
      </c>
      <c r="K46" s="73">
        <v>699</v>
      </c>
      <c r="L46" s="11">
        <v>328</v>
      </c>
      <c r="M46" s="13">
        <f t="shared" si="1"/>
        <v>371</v>
      </c>
      <c r="N46" s="11">
        <v>363</v>
      </c>
      <c r="O46" s="11">
        <v>163</v>
      </c>
      <c r="P46" s="13">
        <f t="shared" si="2"/>
        <v>200</v>
      </c>
      <c r="Q46" s="11">
        <v>336</v>
      </c>
      <c r="R46" s="11">
        <v>165</v>
      </c>
      <c r="S46" s="72">
        <f t="shared" si="3"/>
        <v>171</v>
      </c>
      <c r="T46" s="74">
        <v>2611</v>
      </c>
      <c r="U46" s="11">
        <v>138</v>
      </c>
      <c r="V46" s="13">
        <f t="shared" si="4"/>
        <v>2473</v>
      </c>
      <c r="W46" s="13">
        <v>1333</v>
      </c>
      <c r="X46" s="11">
        <v>68</v>
      </c>
      <c r="Y46" s="13">
        <f t="shared" si="5"/>
        <v>1265</v>
      </c>
      <c r="Z46" s="13">
        <v>1278</v>
      </c>
      <c r="AA46" s="11">
        <v>70</v>
      </c>
      <c r="AB46" s="72">
        <f t="shared" si="6"/>
        <v>1208</v>
      </c>
      <c r="AC46" s="74">
        <v>2292</v>
      </c>
      <c r="AD46" s="13">
        <v>1118</v>
      </c>
      <c r="AE46" s="13">
        <f t="shared" si="7"/>
        <v>1174</v>
      </c>
      <c r="AF46" s="13">
        <v>1155</v>
      </c>
      <c r="AG46" s="11">
        <v>548</v>
      </c>
      <c r="AH46" s="13">
        <f t="shared" si="8"/>
        <v>607</v>
      </c>
      <c r="AI46" s="13">
        <v>1137</v>
      </c>
      <c r="AJ46" s="11">
        <v>570</v>
      </c>
      <c r="AK46" s="72">
        <f t="shared" si="9"/>
        <v>567</v>
      </c>
      <c r="AL46" s="74">
        <v>1986</v>
      </c>
      <c r="AM46" s="11">
        <v>352</v>
      </c>
      <c r="AN46" s="13">
        <f t="shared" si="10"/>
        <v>1634</v>
      </c>
      <c r="AO46" s="13">
        <v>1016</v>
      </c>
      <c r="AP46" s="11">
        <v>173</v>
      </c>
      <c r="AQ46" s="13">
        <f t="shared" si="11"/>
        <v>843</v>
      </c>
      <c r="AR46" s="11">
        <v>970</v>
      </c>
      <c r="AS46" s="11">
        <v>179</v>
      </c>
      <c r="AT46" s="72">
        <f t="shared" si="12"/>
        <v>791</v>
      </c>
      <c r="AU46" s="74">
        <v>53390</v>
      </c>
      <c r="AV46" s="13">
        <v>9815</v>
      </c>
      <c r="AW46" s="13">
        <f t="shared" si="13"/>
        <v>43575</v>
      </c>
      <c r="AX46" s="13">
        <v>26911</v>
      </c>
      <c r="AY46" s="13">
        <v>4965</v>
      </c>
      <c r="AZ46" s="13">
        <f t="shared" si="14"/>
        <v>21946</v>
      </c>
      <c r="BA46" s="13">
        <v>26479</v>
      </c>
      <c r="BB46" s="13">
        <v>4850</v>
      </c>
      <c r="BC46" s="72">
        <f t="shared" si="15"/>
        <v>21629</v>
      </c>
      <c r="BD46" s="74">
        <v>105020</v>
      </c>
      <c r="BE46" s="13">
        <v>28682</v>
      </c>
      <c r="BF46" s="13">
        <f t="shared" si="16"/>
        <v>76338</v>
      </c>
      <c r="BG46" s="13">
        <v>50848</v>
      </c>
      <c r="BH46" s="13">
        <v>14755</v>
      </c>
      <c r="BI46" s="13">
        <f t="shared" si="17"/>
        <v>36093</v>
      </c>
      <c r="BJ46" s="13">
        <v>54172</v>
      </c>
      <c r="BK46" s="13">
        <v>13927</v>
      </c>
      <c r="BL46" s="72">
        <f t="shared" si="18"/>
        <v>40245</v>
      </c>
      <c r="BM46" s="74">
        <v>15839</v>
      </c>
      <c r="BN46" s="13">
        <v>1604</v>
      </c>
      <c r="BO46" s="13">
        <f t="shared" si="19"/>
        <v>14235</v>
      </c>
      <c r="BP46" s="13">
        <v>7924</v>
      </c>
      <c r="BQ46" s="11">
        <v>759</v>
      </c>
      <c r="BR46" s="13">
        <f t="shared" si="20"/>
        <v>7165</v>
      </c>
      <c r="BS46" s="13">
        <v>7915</v>
      </c>
      <c r="BT46" s="11">
        <v>845</v>
      </c>
      <c r="BU46" s="72">
        <f t="shared" si="21"/>
        <v>7070</v>
      </c>
      <c r="BV46" s="74">
        <v>7554</v>
      </c>
      <c r="BW46" s="11">
        <v>743</v>
      </c>
      <c r="BX46" s="13">
        <f t="shared" si="22"/>
        <v>6811</v>
      </c>
      <c r="BY46" s="13">
        <v>3804</v>
      </c>
      <c r="BZ46" s="11">
        <v>368</v>
      </c>
      <c r="CA46" s="13">
        <f t="shared" si="23"/>
        <v>3436</v>
      </c>
      <c r="CB46" s="13">
        <v>3750</v>
      </c>
      <c r="CC46" s="11">
        <v>375</v>
      </c>
      <c r="CD46" s="72">
        <f t="shared" si="24"/>
        <v>3375</v>
      </c>
      <c r="CE46" s="74">
        <v>30451</v>
      </c>
      <c r="CF46" s="13">
        <v>6801</v>
      </c>
      <c r="CG46" s="13">
        <f t="shared" si="25"/>
        <v>23650</v>
      </c>
      <c r="CH46" s="13">
        <v>14591</v>
      </c>
      <c r="CI46" s="13">
        <v>3527</v>
      </c>
      <c r="CJ46" s="13">
        <f t="shared" si="26"/>
        <v>11064</v>
      </c>
      <c r="CK46" s="13">
        <v>15860</v>
      </c>
      <c r="CL46" s="13">
        <v>3274</v>
      </c>
      <c r="CM46" s="72">
        <f t="shared" si="27"/>
        <v>12586</v>
      </c>
      <c r="CN46" s="74">
        <v>38947</v>
      </c>
      <c r="CO46" s="13">
        <v>11809</v>
      </c>
      <c r="CP46" s="13">
        <f t="shared" si="28"/>
        <v>27138</v>
      </c>
      <c r="CQ46" s="13">
        <v>18719</v>
      </c>
      <c r="CR46" s="13">
        <v>6085</v>
      </c>
      <c r="CS46" s="13">
        <f t="shared" si="29"/>
        <v>12634</v>
      </c>
      <c r="CT46" s="13">
        <v>20228</v>
      </c>
      <c r="CU46" s="13">
        <v>5724</v>
      </c>
      <c r="CV46" s="72">
        <f t="shared" si="30"/>
        <v>14504</v>
      </c>
      <c r="CW46" s="73">
        <v>214</v>
      </c>
      <c r="CX46" s="11">
        <v>22</v>
      </c>
      <c r="CY46" s="13">
        <f t="shared" si="31"/>
        <v>192</v>
      </c>
      <c r="CZ46" s="11">
        <v>112</v>
      </c>
      <c r="DA46" s="11">
        <v>11</v>
      </c>
      <c r="DB46" s="13">
        <f t="shared" si="32"/>
        <v>101</v>
      </c>
      <c r="DC46" s="11">
        <v>102</v>
      </c>
      <c r="DD46" s="11">
        <v>11</v>
      </c>
      <c r="DE46" s="72">
        <f t="shared" si="33"/>
        <v>91</v>
      </c>
      <c r="DF46" s="73" t="s">
        <v>250</v>
      </c>
      <c r="DG46" s="11" t="s">
        <v>250</v>
      </c>
      <c r="DH46" s="11" t="s">
        <v>250</v>
      </c>
      <c r="DI46" s="11" t="s">
        <v>250</v>
      </c>
      <c r="DJ46" s="11" t="s">
        <v>250</v>
      </c>
      <c r="DK46" s="11" t="s">
        <v>250</v>
      </c>
      <c r="DL46" s="11" t="s">
        <v>250</v>
      </c>
      <c r="DM46" s="11" t="s">
        <v>250</v>
      </c>
      <c r="DN46" s="75" t="s">
        <v>250</v>
      </c>
      <c r="DO46" s="73">
        <v>90</v>
      </c>
      <c r="DP46" s="11">
        <v>42</v>
      </c>
      <c r="DQ46" s="13">
        <f t="shared" si="39"/>
        <v>48</v>
      </c>
      <c r="DR46" s="11">
        <v>36</v>
      </c>
      <c r="DS46" s="11">
        <v>23</v>
      </c>
      <c r="DT46" s="13">
        <f t="shared" si="40"/>
        <v>13</v>
      </c>
      <c r="DU46" s="11">
        <v>54</v>
      </c>
      <c r="DV46" s="11">
        <v>19</v>
      </c>
      <c r="DW46" s="72">
        <f t="shared" si="41"/>
        <v>35</v>
      </c>
      <c r="DX46" s="11">
        <v>17</v>
      </c>
      <c r="DY46" s="11">
        <v>12</v>
      </c>
      <c r="DZ46" s="13">
        <f t="shared" si="42"/>
        <v>5</v>
      </c>
      <c r="EA46" s="11">
        <v>10</v>
      </c>
      <c r="EB46" s="11">
        <v>5</v>
      </c>
      <c r="EC46" s="13">
        <f t="shared" si="43"/>
        <v>5</v>
      </c>
      <c r="ED46" s="11">
        <v>7</v>
      </c>
      <c r="EE46" s="11">
        <v>7</v>
      </c>
      <c r="EF46" s="13">
        <f t="shared" si="44"/>
        <v>0</v>
      </c>
      <c r="EG46" s="11"/>
      <c r="EH46" s="11"/>
      <c r="EI46" s="11"/>
      <c r="EJ46" s="11"/>
      <c r="EK46" s="11"/>
      <c r="EL46" s="11"/>
      <c r="EM46" s="11"/>
      <c r="EN46" s="11"/>
      <c r="EO46" s="11"/>
      <c r="EP46" s="11"/>
      <c r="EQ46" s="11"/>
      <c r="ER46" s="11"/>
      <c r="ES46" s="11"/>
      <c r="ET46" s="11"/>
      <c r="EU46" s="11"/>
      <c r="EV46" s="11"/>
      <c r="EW46" s="11"/>
      <c r="EX46" s="11"/>
      <c r="EY46" s="11"/>
      <c r="EZ46" s="11"/>
      <c r="FA46" s="11"/>
      <c r="FB46" s="11"/>
    </row>
    <row r="47" spans="1:158">
      <c r="A47" s="22">
        <v>2012</v>
      </c>
      <c r="B47" s="17">
        <v>260036</v>
      </c>
      <c r="C47" s="13">
        <v>65393</v>
      </c>
      <c r="D47" s="13">
        <f t="shared" si="37"/>
        <v>194643</v>
      </c>
      <c r="E47" s="13">
        <v>127521</v>
      </c>
      <c r="F47" s="13">
        <v>33561</v>
      </c>
      <c r="G47" s="13">
        <f t="shared" si="38"/>
        <v>93960</v>
      </c>
      <c r="H47" s="13">
        <v>132515</v>
      </c>
      <c r="I47" s="13">
        <v>31832</v>
      </c>
      <c r="J47" s="72">
        <f t="shared" si="0"/>
        <v>100683</v>
      </c>
      <c r="K47" s="73">
        <v>742</v>
      </c>
      <c r="L47" s="11">
        <v>204</v>
      </c>
      <c r="M47" s="13">
        <f t="shared" si="1"/>
        <v>538</v>
      </c>
      <c r="N47" s="11">
        <v>397</v>
      </c>
      <c r="O47" s="11">
        <v>98</v>
      </c>
      <c r="P47" s="13">
        <f t="shared" si="2"/>
        <v>299</v>
      </c>
      <c r="Q47" s="11">
        <v>345</v>
      </c>
      <c r="R47" s="11">
        <v>106</v>
      </c>
      <c r="S47" s="72">
        <f t="shared" si="3"/>
        <v>239</v>
      </c>
      <c r="T47" s="74">
        <v>1375</v>
      </c>
      <c r="U47" s="11">
        <v>56</v>
      </c>
      <c r="V47" s="13">
        <f t="shared" si="4"/>
        <v>1319</v>
      </c>
      <c r="W47" s="11">
        <v>687</v>
      </c>
      <c r="X47" s="11">
        <v>28</v>
      </c>
      <c r="Y47" s="13">
        <f t="shared" si="5"/>
        <v>659</v>
      </c>
      <c r="Z47" s="11">
        <v>688</v>
      </c>
      <c r="AA47" s="11">
        <v>28</v>
      </c>
      <c r="AB47" s="72">
        <f t="shared" si="6"/>
        <v>660</v>
      </c>
      <c r="AC47" s="74">
        <v>2360</v>
      </c>
      <c r="AD47" s="13">
        <v>1265</v>
      </c>
      <c r="AE47" s="13">
        <f t="shared" si="7"/>
        <v>1095</v>
      </c>
      <c r="AF47" s="13">
        <v>1190</v>
      </c>
      <c r="AG47" s="11">
        <v>639</v>
      </c>
      <c r="AH47" s="13">
        <f t="shared" si="8"/>
        <v>551</v>
      </c>
      <c r="AI47" s="13">
        <v>1170</v>
      </c>
      <c r="AJ47" s="11">
        <v>626</v>
      </c>
      <c r="AK47" s="72">
        <f t="shared" si="9"/>
        <v>544</v>
      </c>
      <c r="AL47" s="74">
        <v>2263</v>
      </c>
      <c r="AM47" s="11">
        <v>421</v>
      </c>
      <c r="AN47" s="13">
        <f t="shared" si="10"/>
        <v>1842</v>
      </c>
      <c r="AO47" s="13">
        <v>1202</v>
      </c>
      <c r="AP47" s="11">
        <v>214</v>
      </c>
      <c r="AQ47" s="13">
        <f t="shared" si="11"/>
        <v>988</v>
      </c>
      <c r="AR47" s="13">
        <v>1061</v>
      </c>
      <c r="AS47" s="11">
        <v>207</v>
      </c>
      <c r="AT47" s="72">
        <f t="shared" si="12"/>
        <v>854</v>
      </c>
      <c r="AU47" s="74">
        <v>54213</v>
      </c>
      <c r="AV47" s="13">
        <v>9612</v>
      </c>
      <c r="AW47" s="13">
        <f t="shared" si="13"/>
        <v>44601</v>
      </c>
      <c r="AX47" s="13">
        <v>27077</v>
      </c>
      <c r="AY47" s="13">
        <v>4860</v>
      </c>
      <c r="AZ47" s="13">
        <f t="shared" si="14"/>
        <v>22217</v>
      </c>
      <c r="BA47" s="13">
        <v>27136</v>
      </c>
      <c r="BB47" s="13">
        <v>4752</v>
      </c>
      <c r="BC47" s="72">
        <f t="shared" si="15"/>
        <v>22384</v>
      </c>
      <c r="BD47" s="74">
        <v>101262</v>
      </c>
      <c r="BE47" s="13">
        <v>29715</v>
      </c>
      <c r="BF47" s="13">
        <f t="shared" si="16"/>
        <v>71547</v>
      </c>
      <c r="BG47" s="13">
        <v>49000</v>
      </c>
      <c r="BH47" s="13">
        <v>15192</v>
      </c>
      <c r="BI47" s="13">
        <f t="shared" si="17"/>
        <v>33808</v>
      </c>
      <c r="BJ47" s="13">
        <v>52262</v>
      </c>
      <c r="BK47" s="13">
        <v>14523</v>
      </c>
      <c r="BL47" s="72">
        <f t="shared" si="18"/>
        <v>37739</v>
      </c>
      <c r="BM47" s="74">
        <v>15091</v>
      </c>
      <c r="BN47" s="13">
        <v>1544</v>
      </c>
      <c r="BO47" s="13">
        <f t="shared" si="19"/>
        <v>13547</v>
      </c>
      <c r="BP47" s="13">
        <v>7618</v>
      </c>
      <c r="BQ47" s="11">
        <v>743</v>
      </c>
      <c r="BR47" s="13">
        <f t="shared" si="20"/>
        <v>6875</v>
      </c>
      <c r="BS47" s="13">
        <v>7473</v>
      </c>
      <c r="BT47" s="11">
        <v>801</v>
      </c>
      <c r="BU47" s="72">
        <f t="shared" si="21"/>
        <v>6672</v>
      </c>
      <c r="BV47" s="74">
        <v>11439</v>
      </c>
      <c r="BW47" s="13">
        <v>1001</v>
      </c>
      <c r="BX47" s="13">
        <f t="shared" si="22"/>
        <v>10438</v>
      </c>
      <c r="BY47" s="13">
        <v>5872</v>
      </c>
      <c r="BZ47" s="11">
        <v>519</v>
      </c>
      <c r="CA47" s="13">
        <f t="shared" si="23"/>
        <v>5353</v>
      </c>
      <c r="CB47" s="13">
        <v>5567</v>
      </c>
      <c r="CC47" s="11">
        <v>482</v>
      </c>
      <c r="CD47" s="72">
        <f t="shared" si="24"/>
        <v>5085</v>
      </c>
      <c r="CE47" s="74">
        <v>34541</v>
      </c>
      <c r="CF47" s="13">
        <v>8225</v>
      </c>
      <c r="CG47" s="13">
        <f t="shared" si="25"/>
        <v>26316</v>
      </c>
      <c r="CH47" s="13">
        <v>16912</v>
      </c>
      <c r="CI47" s="13">
        <v>4269</v>
      </c>
      <c r="CJ47" s="13">
        <f t="shared" si="26"/>
        <v>12643</v>
      </c>
      <c r="CK47" s="13">
        <v>17629</v>
      </c>
      <c r="CL47" s="13">
        <v>3956</v>
      </c>
      <c r="CM47" s="72">
        <f t="shared" si="27"/>
        <v>13673</v>
      </c>
      <c r="CN47" s="74">
        <v>36250</v>
      </c>
      <c r="CO47" s="13">
        <v>13258</v>
      </c>
      <c r="CP47" s="13">
        <f t="shared" si="28"/>
        <v>22992</v>
      </c>
      <c r="CQ47" s="13">
        <v>17338</v>
      </c>
      <c r="CR47" s="13">
        <v>6952</v>
      </c>
      <c r="CS47" s="13">
        <f t="shared" si="29"/>
        <v>10386</v>
      </c>
      <c r="CT47" s="13">
        <v>18912</v>
      </c>
      <c r="CU47" s="13">
        <v>6306</v>
      </c>
      <c r="CV47" s="72">
        <f t="shared" si="30"/>
        <v>12606</v>
      </c>
      <c r="CW47" s="73">
        <v>333</v>
      </c>
      <c r="CX47" s="11">
        <v>63</v>
      </c>
      <c r="CY47" s="13">
        <f t="shared" si="31"/>
        <v>270</v>
      </c>
      <c r="CZ47" s="11">
        <v>159</v>
      </c>
      <c r="DA47" s="11">
        <v>34</v>
      </c>
      <c r="DB47" s="13">
        <f t="shared" si="32"/>
        <v>125</v>
      </c>
      <c r="DC47" s="11">
        <v>174</v>
      </c>
      <c r="DD47" s="11">
        <v>29</v>
      </c>
      <c r="DE47" s="72">
        <f t="shared" si="33"/>
        <v>145</v>
      </c>
      <c r="DF47" s="73" t="s">
        <v>250</v>
      </c>
      <c r="DG47" s="11" t="s">
        <v>250</v>
      </c>
      <c r="DH47" s="11" t="s">
        <v>250</v>
      </c>
      <c r="DI47" s="11" t="s">
        <v>250</v>
      </c>
      <c r="DJ47" s="11" t="s">
        <v>250</v>
      </c>
      <c r="DK47" s="11" t="s">
        <v>250</v>
      </c>
      <c r="DL47" s="11" t="s">
        <v>250</v>
      </c>
      <c r="DM47" s="11" t="s">
        <v>250</v>
      </c>
      <c r="DN47" s="75" t="s">
        <v>250</v>
      </c>
      <c r="DO47" s="73">
        <v>141</v>
      </c>
      <c r="DP47" s="11">
        <v>26</v>
      </c>
      <c r="DQ47" s="13">
        <f t="shared" si="39"/>
        <v>115</v>
      </c>
      <c r="DR47" s="11">
        <v>57</v>
      </c>
      <c r="DS47" s="11">
        <v>13</v>
      </c>
      <c r="DT47" s="13">
        <f t="shared" si="40"/>
        <v>44</v>
      </c>
      <c r="DU47" s="11">
        <v>84</v>
      </c>
      <c r="DV47" s="11">
        <v>13</v>
      </c>
      <c r="DW47" s="72">
        <f t="shared" si="41"/>
        <v>71</v>
      </c>
      <c r="DX47" s="11">
        <v>26</v>
      </c>
      <c r="DY47" s="11">
        <v>3</v>
      </c>
      <c r="DZ47" s="13">
        <f t="shared" si="42"/>
        <v>23</v>
      </c>
      <c r="EA47" s="11">
        <v>12</v>
      </c>
      <c r="EB47" s="11">
        <v>0</v>
      </c>
      <c r="EC47" s="13">
        <f t="shared" si="43"/>
        <v>12</v>
      </c>
      <c r="ED47" s="11">
        <v>14</v>
      </c>
      <c r="EE47" s="11">
        <v>3</v>
      </c>
      <c r="EF47" s="13">
        <f t="shared" si="44"/>
        <v>11</v>
      </c>
      <c r="EG47" s="11"/>
      <c r="EH47" s="11"/>
      <c r="EI47" s="11"/>
      <c r="EJ47" s="11"/>
      <c r="EK47" s="11"/>
      <c r="EL47" s="11"/>
      <c r="EM47" s="11"/>
      <c r="EN47" s="11"/>
      <c r="EO47" s="11"/>
      <c r="EP47" s="11"/>
      <c r="EQ47" s="11"/>
      <c r="ER47" s="11"/>
      <c r="ES47" s="11"/>
      <c r="ET47" s="11"/>
      <c r="EU47" s="11"/>
      <c r="EV47" s="11"/>
      <c r="EW47" s="11"/>
      <c r="EX47" s="11"/>
      <c r="EY47" s="11"/>
      <c r="EZ47" s="11"/>
      <c r="FA47" s="11"/>
      <c r="FB47" s="11"/>
    </row>
    <row r="48" spans="1:158">
      <c r="A48" s="22">
        <v>2013</v>
      </c>
      <c r="B48" s="17">
        <v>263101</v>
      </c>
      <c r="C48" s="13">
        <v>62129</v>
      </c>
      <c r="D48" s="13">
        <f t="shared" si="37"/>
        <v>200972</v>
      </c>
      <c r="E48" s="13">
        <v>127045</v>
      </c>
      <c r="F48" s="13">
        <v>32046</v>
      </c>
      <c r="G48" s="13">
        <f t="shared" si="38"/>
        <v>94999</v>
      </c>
      <c r="H48" s="13">
        <v>136056</v>
      </c>
      <c r="I48" s="13">
        <v>30083</v>
      </c>
      <c r="J48" s="72">
        <f t="shared" si="0"/>
        <v>105973</v>
      </c>
      <c r="K48" s="73">
        <v>678</v>
      </c>
      <c r="L48" s="11">
        <v>416</v>
      </c>
      <c r="M48" s="13">
        <f t="shared" si="1"/>
        <v>262</v>
      </c>
      <c r="N48" s="11">
        <v>352</v>
      </c>
      <c r="O48" s="11">
        <v>210</v>
      </c>
      <c r="P48" s="13">
        <f t="shared" si="2"/>
        <v>142</v>
      </c>
      <c r="Q48" s="11">
        <v>326</v>
      </c>
      <c r="R48" s="11">
        <v>206</v>
      </c>
      <c r="S48" s="72">
        <f t="shared" si="3"/>
        <v>120</v>
      </c>
      <c r="T48" s="73">
        <v>863</v>
      </c>
      <c r="U48" s="11">
        <v>158</v>
      </c>
      <c r="V48" s="13">
        <f t="shared" si="4"/>
        <v>705</v>
      </c>
      <c r="W48" s="11">
        <v>433</v>
      </c>
      <c r="X48" s="11">
        <v>82</v>
      </c>
      <c r="Y48" s="13">
        <f t="shared" si="5"/>
        <v>351</v>
      </c>
      <c r="Z48" s="11">
        <v>430</v>
      </c>
      <c r="AA48" s="11">
        <v>76</v>
      </c>
      <c r="AB48" s="72">
        <f t="shared" si="6"/>
        <v>354</v>
      </c>
      <c r="AC48" s="74">
        <v>2246</v>
      </c>
      <c r="AD48" s="13">
        <v>1054</v>
      </c>
      <c r="AE48" s="13">
        <f t="shared" si="7"/>
        <v>1192</v>
      </c>
      <c r="AF48" s="13">
        <v>1140</v>
      </c>
      <c r="AG48" s="11">
        <v>539</v>
      </c>
      <c r="AH48" s="13">
        <f t="shared" si="8"/>
        <v>601</v>
      </c>
      <c r="AI48" s="13">
        <v>1106</v>
      </c>
      <c r="AJ48" s="11">
        <v>515</v>
      </c>
      <c r="AK48" s="72">
        <f t="shared" si="9"/>
        <v>591</v>
      </c>
      <c r="AL48" s="74">
        <v>2024</v>
      </c>
      <c r="AM48" s="11">
        <v>311</v>
      </c>
      <c r="AN48" s="13">
        <f t="shared" si="10"/>
        <v>1713</v>
      </c>
      <c r="AO48" s="13">
        <v>1011</v>
      </c>
      <c r="AP48" s="11">
        <v>159</v>
      </c>
      <c r="AQ48" s="13">
        <f t="shared" si="11"/>
        <v>852</v>
      </c>
      <c r="AR48" s="13">
        <v>1013</v>
      </c>
      <c r="AS48" s="11">
        <v>152</v>
      </c>
      <c r="AT48" s="72">
        <f t="shared" si="12"/>
        <v>861</v>
      </c>
      <c r="AU48" s="74">
        <v>56003</v>
      </c>
      <c r="AV48" s="13">
        <v>9124</v>
      </c>
      <c r="AW48" s="13">
        <f t="shared" si="13"/>
        <v>46879</v>
      </c>
      <c r="AX48" s="13">
        <v>27873</v>
      </c>
      <c r="AY48" s="13">
        <v>4572</v>
      </c>
      <c r="AZ48" s="13">
        <f t="shared" si="14"/>
        <v>23301</v>
      </c>
      <c r="BA48" s="13">
        <v>28130</v>
      </c>
      <c r="BB48" s="13">
        <v>4552</v>
      </c>
      <c r="BC48" s="72">
        <f t="shared" si="15"/>
        <v>23578</v>
      </c>
      <c r="BD48" s="74">
        <v>105849</v>
      </c>
      <c r="BE48" s="13">
        <v>28260</v>
      </c>
      <c r="BF48" s="13">
        <f t="shared" si="16"/>
        <v>77589</v>
      </c>
      <c r="BG48" s="13">
        <v>50023</v>
      </c>
      <c r="BH48" s="13">
        <v>14544</v>
      </c>
      <c r="BI48" s="13">
        <f t="shared" si="17"/>
        <v>35479</v>
      </c>
      <c r="BJ48" s="13">
        <v>55826</v>
      </c>
      <c r="BK48" s="13">
        <v>13716</v>
      </c>
      <c r="BL48" s="72">
        <f t="shared" si="18"/>
        <v>42110</v>
      </c>
      <c r="BM48" s="74">
        <v>12701</v>
      </c>
      <c r="BN48" s="13">
        <v>1495</v>
      </c>
      <c r="BO48" s="13">
        <f t="shared" si="19"/>
        <v>11206</v>
      </c>
      <c r="BP48" s="13">
        <v>6230</v>
      </c>
      <c r="BQ48" s="11">
        <v>751</v>
      </c>
      <c r="BR48" s="13">
        <f t="shared" si="20"/>
        <v>5479</v>
      </c>
      <c r="BS48" s="13">
        <v>6471</v>
      </c>
      <c r="BT48" s="11">
        <v>744</v>
      </c>
      <c r="BU48" s="72">
        <f t="shared" si="21"/>
        <v>5727</v>
      </c>
      <c r="BV48" s="74">
        <v>9828</v>
      </c>
      <c r="BW48" s="11">
        <v>705</v>
      </c>
      <c r="BX48" s="13">
        <f t="shared" si="22"/>
        <v>9123</v>
      </c>
      <c r="BY48" s="13">
        <v>5144</v>
      </c>
      <c r="BZ48" s="11">
        <v>345</v>
      </c>
      <c r="CA48" s="13">
        <f t="shared" si="23"/>
        <v>4799</v>
      </c>
      <c r="CB48" s="13">
        <v>4684</v>
      </c>
      <c r="CC48" s="11">
        <v>360</v>
      </c>
      <c r="CD48" s="72">
        <f t="shared" si="24"/>
        <v>4324</v>
      </c>
      <c r="CE48" s="74">
        <v>36794</v>
      </c>
      <c r="CF48" s="13">
        <v>7656</v>
      </c>
      <c r="CG48" s="13">
        <f t="shared" si="25"/>
        <v>29138</v>
      </c>
      <c r="CH48" s="13">
        <v>17646</v>
      </c>
      <c r="CI48" s="13">
        <v>3945</v>
      </c>
      <c r="CJ48" s="13">
        <f t="shared" si="26"/>
        <v>13701</v>
      </c>
      <c r="CK48" s="13">
        <v>19148</v>
      </c>
      <c r="CL48" s="13">
        <v>3711</v>
      </c>
      <c r="CM48" s="72">
        <f t="shared" si="27"/>
        <v>15437</v>
      </c>
      <c r="CN48" s="74">
        <v>35738</v>
      </c>
      <c r="CO48" s="13">
        <v>12873</v>
      </c>
      <c r="CP48" s="13">
        <f t="shared" si="28"/>
        <v>22865</v>
      </c>
      <c r="CQ48" s="13">
        <v>17005</v>
      </c>
      <c r="CR48" s="13">
        <v>6856</v>
      </c>
      <c r="CS48" s="13">
        <f t="shared" si="29"/>
        <v>10149</v>
      </c>
      <c r="CT48" s="13">
        <v>18733</v>
      </c>
      <c r="CU48" s="13">
        <v>6017</v>
      </c>
      <c r="CV48" s="72">
        <f t="shared" si="30"/>
        <v>12716</v>
      </c>
      <c r="CW48" s="73">
        <v>212</v>
      </c>
      <c r="CX48" s="11">
        <v>47</v>
      </c>
      <c r="CY48" s="13">
        <f t="shared" si="31"/>
        <v>165</v>
      </c>
      <c r="CZ48" s="11">
        <v>107</v>
      </c>
      <c r="DA48" s="11">
        <v>27</v>
      </c>
      <c r="DB48" s="13">
        <f t="shared" si="32"/>
        <v>80</v>
      </c>
      <c r="DC48" s="11">
        <v>105</v>
      </c>
      <c r="DD48" s="11">
        <v>20</v>
      </c>
      <c r="DE48" s="72">
        <f t="shared" si="33"/>
        <v>85</v>
      </c>
      <c r="DF48" s="73" t="s">
        <v>250</v>
      </c>
      <c r="DG48" s="11" t="s">
        <v>250</v>
      </c>
      <c r="DH48" s="11" t="s">
        <v>250</v>
      </c>
      <c r="DI48" s="11" t="s">
        <v>250</v>
      </c>
      <c r="DJ48" s="11" t="s">
        <v>250</v>
      </c>
      <c r="DK48" s="11" t="s">
        <v>250</v>
      </c>
      <c r="DL48" s="11" t="s">
        <v>250</v>
      </c>
      <c r="DM48" s="11" t="s">
        <v>250</v>
      </c>
      <c r="DN48" s="75" t="s">
        <v>250</v>
      </c>
      <c r="DO48" s="73">
        <v>153</v>
      </c>
      <c r="DP48" s="11">
        <v>30</v>
      </c>
      <c r="DQ48" s="13">
        <f t="shared" si="39"/>
        <v>123</v>
      </c>
      <c r="DR48" s="11">
        <v>76</v>
      </c>
      <c r="DS48" s="11">
        <v>16</v>
      </c>
      <c r="DT48" s="13">
        <f t="shared" si="40"/>
        <v>60</v>
      </c>
      <c r="DU48" s="11">
        <v>77</v>
      </c>
      <c r="DV48" s="11">
        <v>14</v>
      </c>
      <c r="DW48" s="72">
        <f t="shared" si="41"/>
        <v>63</v>
      </c>
      <c r="DX48" s="11">
        <v>12</v>
      </c>
      <c r="DY48" s="11">
        <v>0</v>
      </c>
      <c r="DZ48" s="13">
        <f t="shared" si="42"/>
        <v>12</v>
      </c>
      <c r="EA48" s="11">
        <v>5</v>
      </c>
      <c r="EB48" s="11">
        <v>0</v>
      </c>
      <c r="EC48" s="13">
        <f t="shared" si="43"/>
        <v>5</v>
      </c>
      <c r="ED48" s="11">
        <v>7</v>
      </c>
      <c r="EE48" s="11">
        <v>0</v>
      </c>
      <c r="EF48" s="13">
        <f t="shared" si="44"/>
        <v>7</v>
      </c>
      <c r="EG48" s="11"/>
      <c r="EH48" s="11"/>
      <c r="EI48" s="11"/>
      <c r="EJ48" s="11"/>
      <c r="EK48" s="11"/>
      <c r="EL48" s="11"/>
      <c r="EM48" s="11"/>
      <c r="EN48" s="11"/>
      <c r="EO48" s="11"/>
      <c r="EP48" s="11"/>
      <c r="EQ48" s="11"/>
      <c r="ER48" s="11"/>
      <c r="ES48" s="11"/>
      <c r="ET48" s="11"/>
      <c r="EU48" s="11"/>
      <c r="EV48" s="11"/>
      <c r="EW48" s="11"/>
      <c r="EX48" s="11"/>
      <c r="EY48" s="11"/>
      <c r="EZ48" s="11"/>
      <c r="FA48" s="11"/>
      <c r="FB48" s="11"/>
    </row>
    <row r="49" spans="1:158">
      <c r="A49" s="22">
        <v>2014</v>
      </c>
      <c r="B49" s="17">
        <v>267924</v>
      </c>
      <c r="C49" s="13">
        <v>63722</v>
      </c>
      <c r="D49" s="13">
        <f t="shared" si="37"/>
        <v>204202</v>
      </c>
      <c r="E49" s="13">
        <v>129385</v>
      </c>
      <c r="F49" s="13">
        <v>32810</v>
      </c>
      <c r="G49" s="13">
        <f t="shared" si="38"/>
        <v>96575</v>
      </c>
      <c r="H49" s="13">
        <v>138539</v>
      </c>
      <c r="I49" s="13">
        <v>30912</v>
      </c>
      <c r="J49" s="72">
        <f t="shared" si="0"/>
        <v>107627</v>
      </c>
      <c r="K49" s="74">
        <v>1026</v>
      </c>
      <c r="L49" s="11">
        <v>227</v>
      </c>
      <c r="M49" s="13">
        <f t="shared" si="1"/>
        <v>799</v>
      </c>
      <c r="N49" s="11">
        <v>530</v>
      </c>
      <c r="O49" s="11">
        <v>118</v>
      </c>
      <c r="P49" s="13">
        <f t="shared" si="2"/>
        <v>412</v>
      </c>
      <c r="Q49" s="11">
        <v>496</v>
      </c>
      <c r="R49" s="11">
        <v>109</v>
      </c>
      <c r="S49" s="72">
        <f t="shared" si="3"/>
        <v>387</v>
      </c>
      <c r="T49" s="74">
        <v>1406</v>
      </c>
      <c r="U49" s="11">
        <v>90</v>
      </c>
      <c r="V49" s="13">
        <f t="shared" si="4"/>
        <v>1316</v>
      </c>
      <c r="W49" s="11">
        <v>708</v>
      </c>
      <c r="X49" s="11">
        <v>46</v>
      </c>
      <c r="Y49" s="13">
        <f t="shared" si="5"/>
        <v>662</v>
      </c>
      <c r="Z49" s="11">
        <v>698</v>
      </c>
      <c r="AA49" s="11">
        <v>44</v>
      </c>
      <c r="AB49" s="72">
        <f t="shared" si="6"/>
        <v>654</v>
      </c>
      <c r="AC49" s="74">
        <v>2779</v>
      </c>
      <c r="AD49" s="13">
        <v>1029</v>
      </c>
      <c r="AE49" s="13">
        <f t="shared" si="7"/>
        <v>1750</v>
      </c>
      <c r="AF49" s="13">
        <v>1413</v>
      </c>
      <c r="AG49" s="11">
        <v>524</v>
      </c>
      <c r="AH49" s="13">
        <f t="shared" si="8"/>
        <v>889</v>
      </c>
      <c r="AI49" s="13">
        <v>1366</v>
      </c>
      <c r="AJ49" s="11">
        <v>505</v>
      </c>
      <c r="AK49" s="72">
        <f t="shared" si="9"/>
        <v>861</v>
      </c>
      <c r="AL49" s="74">
        <v>2293</v>
      </c>
      <c r="AM49" s="11">
        <v>406</v>
      </c>
      <c r="AN49" s="13">
        <f t="shared" si="10"/>
        <v>1887</v>
      </c>
      <c r="AO49" s="13">
        <v>1148</v>
      </c>
      <c r="AP49" s="11">
        <v>206</v>
      </c>
      <c r="AQ49" s="13">
        <f t="shared" si="11"/>
        <v>942</v>
      </c>
      <c r="AR49" s="13">
        <v>1145</v>
      </c>
      <c r="AS49" s="11">
        <v>200</v>
      </c>
      <c r="AT49" s="72">
        <f t="shared" si="12"/>
        <v>945</v>
      </c>
      <c r="AU49" s="74">
        <v>51697</v>
      </c>
      <c r="AV49" s="13">
        <v>9649</v>
      </c>
      <c r="AW49" s="13">
        <f t="shared" si="13"/>
        <v>42048</v>
      </c>
      <c r="AX49" s="13">
        <v>25663</v>
      </c>
      <c r="AY49" s="13">
        <v>4867</v>
      </c>
      <c r="AZ49" s="13">
        <f t="shared" si="14"/>
        <v>20796</v>
      </c>
      <c r="BA49" s="13">
        <v>26034</v>
      </c>
      <c r="BB49" s="13">
        <v>4782</v>
      </c>
      <c r="BC49" s="72">
        <f t="shared" si="15"/>
        <v>21252</v>
      </c>
      <c r="BD49" s="74">
        <v>101843</v>
      </c>
      <c r="BE49" s="13">
        <v>29203</v>
      </c>
      <c r="BF49" s="13">
        <f t="shared" si="16"/>
        <v>72640</v>
      </c>
      <c r="BG49" s="13">
        <v>48112</v>
      </c>
      <c r="BH49" s="13">
        <v>15055</v>
      </c>
      <c r="BI49" s="13">
        <f t="shared" si="17"/>
        <v>33057</v>
      </c>
      <c r="BJ49" s="13">
        <v>53731</v>
      </c>
      <c r="BK49" s="13">
        <v>14148</v>
      </c>
      <c r="BL49" s="72">
        <f t="shared" si="18"/>
        <v>39583</v>
      </c>
      <c r="BM49" s="74">
        <v>15482</v>
      </c>
      <c r="BN49" s="13">
        <v>1553</v>
      </c>
      <c r="BO49" s="13">
        <f t="shared" si="19"/>
        <v>13929</v>
      </c>
      <c r="BP49" s="13">
        <v>7841</v>
      </c>
      <c r="BQ49" s="11">
        <v>791</v>
      </c>
      <c r="BR49" s="13">
        <f t="shared" si="20"/>
        <v>7050</v>
      </c>
      <c r="BS49" s="13">
        <v>7641</v>
      </c>
      <c r="BT49" s="11">
        <v>762</v>
      </c>
      <c r="BU49" s="72">
        <f t="shared" si="21"/>
        <v>6879</v>
      </c>
      <c r="BV49" s="74">
        <v>12328</v>
      </c>
      <c r="BW49" s="11">
        <v>955</v>
      </c>
      <c r="BX49" s="13">
        <f t="shared" si="22"/>
        <v>11373</v>
      </c>
      <c r="BY49" s="13">
        <v>6511</v>
      </c>
      <c r="BZ49" s="11">
        <v>457</v>
      </c>
      <c r="CA49" s="13">
        <f t="shared" si="23"/>
        <v>6054</v>
      </c>
      <c r="CB49" s="13">
        <v>5817</v>
      </c>
      <c r="CC49" s="11">
        <v>498</v>
      </c>
      <c r="CD49" s="72">
        <f t="shared" si="24"/>
        <v>5319</v>
      </c>
      <c r="CE49" s="74">
        <v>41004</v>
      </c>
      <c r="CF49" s="13">
        <v>7592</v>
      </c>
      <c r="CG49" s="13">
        <f t="shared" si="25"/>
        <v>33412</v>
      </c>
      <c r="CH49" s="13">
        <v>19440</v>
      </c>
      <c r="CI49" s="13">
        <v>3848</v>
      </c>
      <c r="CJ49" s="13">
        <f t="shared" si="26"/>
        <v>15592</v>
      </c>
      <c r="CK49" s="13">
        <v>21564</v>
      </c>
      <c r="CL49" s="13">
        <v>3744</v>
      </c>
      <c r="CM49" s="72">
        <f t="shared" si="27"/>
        <v>17820</v>
      </c>
      <c r="CN49" s="74">
        <v>37520</v>
      </c>
      <c r="CO49" s="13">
        <v>12978</v>
      </c>
      <c r="CP49" s="13">
        <f t="shared" si="28"/>
        <v>24542</v>
      </c>
      <c r="CQ49" s="13">
        <v>17745</v>
      </c>
      <c r="CR49" s="13">
        <v>6882</v>
      </c>
      <c r="CS49" s="13">
        <f t="shared" si="29"/>
        <v>10863</v>
      </c>
      <c r="CT49" s="13">
        <v>19775</v>
      </c>
      <c r="CU49" s="13">
        <v>6096</v>
      </c>
      <c r="CV49" s="72">
        <f t="shared" si="30"/>
        <v>13679</v>
      </c>
      <c r="CW49" s="73">
        <v>360</v>
      </c>
      <c r="CX49" s="11">
        <v>22</v>
      </c>
      <c r="CY49" s="13">
        <f t="shared" si="31"/>
        <v>338</v>
      </c>
      <c r="CZ49" s="11">
        <v>172</v>
      </c>
      <c r="DA49" s="11">
        <v>11</v>
      </c>
      <c r="DB49" s="13">
        <f t="shared" si="32"/>
        <v>161</v>
      </c>
      <c r="DC49" s="11">
        <v>188</v>
      </c>
      <c r="DD49" s="11">
        <v>11</v>
      </c>
      <c r="DE49" s="72">
        <f t="shared" si="33"/>
        <v>177</v>
      </c>
      <c r="DF49" s="73" t="s">
        <v>250</v>
      </c>
      <c r="DG49" s="11" t="s">
        <v>250</v>
      </c>
      <c r="DH49" s="11" t="s">
        <v>250</v>
      </c>
      <c r="DI49" s="11" t="s">
        <v>250</v>
      </c>
      <c r="DJ49" s="11" t="s">
        <v>250</v>
      </c>
      <c r="DK49" s="11" t="s">
        <v>250</v>
      </c>
      <c r="DL49" s="11" t="s">
        <v>250</v>
      </c>
      <c r="DM49" s="11" t="s">
        <v>250</v>
      </c>
      <c r="DN49" s="75" t="s">
        <v>250</v>
      </c>
      <c r="DO49" s="73">
        <v>162</v>
      </c>
      <c r="DP49" s="11">
        <v>12</v>
      </c>
      <c r="DQ49" s="13">
        <f t="shared" si="39"/>
        <v>150</v>
      </c>
      <c r="DR49" s="11">
        <v>92</v>
      </c>
      <c r="DS49" s="11">
        <v>5</v>
      </c>
      <c r="DT49" s="13">
        <f t="shared" si="40"/>
        <v>87</v>
      </c>
      <c r="DU49" s="11">
        <v>70</v>
      </c>
      <c r="DV49" s="11">
        <v>7</v>
      </c>
      <c r="DW49" s="72">
        <f t="shared" si="41"/>
        <v>63</v>
      </c>
      <c r="DX49" s="11">
        <v>24</v>
      </c>
      <c r="DY49" s="11">
        <v>6</v>
      </c>
      <c r="DZ49" s="13">
        <f t="shared" si="42"/>
        <v>18</v>
      </c>
      <c r="EA49" s="11">
        <v>10</v>
      </c>
      <c r="EB49" s="11">
        <v>0</v>
      </c>
      <c r="EC49" s="13">
        <f t="shared" si="43"/>
        <v>10</v>
      </c>
      <c r="ED49" s="11">
        <v>14</v>
      </c>
      <c r="EE49" s="11">
        <v>6</v>
      </c>
      <c r="EF49" s="13">
        <f t="shared" si="44"/>
        <v>8</v>
      </c>
      <c r="EG49" s="11"/>
      <c r="EH49" s="11"/>
      <c r="EI49" s="11"/>
      <c r="EJ49" s="11"/>
      <c r="EK49" s="11"/>
      <c r="EL49" s="11"/>
      <c r="EM49" s="11"/>
      <c r="EN49" s="11"/>
      <c r="EO49" s="11"/>
      <c r="EP49" s="11"/>
      <c r="EQ49" s="11"/>
      <c r="ER49" s="11"/>
      <c r="ES49" s="11"/>
      <c r="ET49" s="11"/>
      <c r="EU49" s="11"/>
      <c r="EV49" s="11"/>
      <c r="EW49" s="11"/>
      <c r="EX49" s="11"/>
      <c r="EY49" s="11"/>
      <c r="EZ49" s="11"/>
      <c r="FA49" s="11"/>
      <c r="FB49" s="11"/>
    </row>
    <row r="50" spans="1:158">
      <c r="A50" s="22">
        <v>2015</v>
      </c>
      <c r="B50" s="17">
        <v>240763</v>
      </c>
      <c r="C50" s="13">
        <v>65837</v>
      </c>
      <c r="D50" s="13">
        <f t="shared" si="37"/>
        <v>174926</v>
      </c>
      <c r="E50" s="13">
        <v>115583</v>
      </c>
      <c r="F50" s="13">
        <v>33919</v>
      </c>
      <c r="G50" s="13">
        <f t="shared" si="38"/>
        <v>81664</v>
      </c>
      <c r="H50" s="13">
        <v>125180</v>
      </c>
      <c r="I50" s="13">
        <v>31918</v>
      </c>
      <c r="J50" s="72">
        <f t="shared" si="0"/>
        <v>93262</v>
      </c>
      <c r="K50" s="73">
        <v>847</v>
      </c>
      <c r="L50" s="11">
        <v>258</v>
      </c>
      <c r="M50" s="13">
        <f t="shared" si="1"/>
        <v>589</v>
      </c>
      <c r="N50" s="11">
        <v>421</v>
      </c>
      <c r="O50" s="11">
        <v>135</v>
      </c>
      <c r="P50" s="13">
        <f t="shared" si="2"/>
        <v>286</v>
      </c>
      <c r="Q50" s="11">
        <v>426</v>
      </c>
      <c r="R50" s="11">
        <v>123</v>
      </c>
      <c r="S50" s="72">
        <f t="shared" si="3"/>
        <v>303</v>
      </c>
      <c r="T50" s="74">
        <v>1341</v>
      </c>
      <c r="U50" s="11">
        <v>143</v>
      </c>
      <c r="V50" s="13">
        <f t="shared" si="4"/>
        <v>1198</v>
      </c>
      <c r="W50" s="11">
        <v>664</v>
      </c>
      <c r="X50" s="11">
        <v>72</v>
      </c>
      <c r="Y50" s="13">
        <f t="shared" si="5"/>
        <v>592</v>
      </c>
      <c r="Z50" s="11">
        <v>677</v>
      </c>
      <c r="AA50" s="11">
        <v>71</v>
      </c>
      <c r="AB50" s="72">
        <f t="shared" si="6"/>
        <v>606</v>
      </c>
      <c r="AC50" s="74">
        <v>2688</v>
      </c>
      <c r="AD50" s="11">
        <v>989</v>
      </c>
      <c r="AE50" s="13">
        <f t="shared" si="7"/>
        <v>1699</v>
      </c>
      <c r="AF50" s="13">
        <v>1349</v>
      </c>
      <c r="AG50" s="11">
        <v>510</v>
      </c>
      <c r="AH50" s="13">
        <f t="shared" si="8"/>
        <v>839</v>
      </c>
      <c r="AI50" s="13">
        <v>1339</v>
      </c>
      <c r="AJ50" s="11">
        <v>479</v>
      </c>
      <c r="AK50" s="72">
        <f t="shared" si="9"/>
        <v>860</v>
      </c>
      <c r="AL50" s="74">
        <v>2797</v>
      </c>
      <c r="AM50" s="11">
        <v>505</v>
      </c>
      <c r="AN50" s="13">
        <f t="shared" si="10"/>
        <v>2292</v>
      </c>
      <c r="AO50" s="13">
        <v>1406</v>
      </c>
      <c r="AP50" s="11">
        <v>265</v>
      </c>
      <c r="AQ50" s="13">
        <f t="shared" si="11"/>
        <v>1141</v>
      </c>
      <c r="AR50" s="13">
        <v>1391</v>
      </c>
      <c r="AS50" s="11">
        <v>240</v>
      </c>
      <c r="AT50" s="72">
        <f t="shared" si="12"/>
        <v>1151</v>
      </c>
      <c r="AU50" s="74">
        <v>45509</v>
      </c>
      <c r="AV50" s="13">
        <v>10556</v>
      </c>
      <c r="AW50" s="13">
        <f t="shared" si="13"/>
        <v>34953</v>
      </c>
      <c r="AX50" s="13">
        <v>22343</v>
      </c>
      <c r="AY50" s="13">
        <v>5344</v>
      </c>
      <c r="AZ50" s="13">
        <f t="shared" si="14"/>
        <v>16999</v>
      </c>
      <c r="BA50" s="13">
        <v>23166</v>
      </c>
      <c r="BB50" s="13">
        <v>5212</v>
      </c>
      <c r="BC50" s="72">
        <f t="shared" si="15"/>
        <v>17954</v>
      </c>
      <c r="BD50" s="74">
        <v>89672</v>
      </c>
      <c r="BE50" s="13">
        <v>29321</v>
      </c>
      <c r="BF50" s="13">
        <f t="shared" si="16"/>
        <v>60351</v>
      </c>
      <c r="BG50" s="13">
        <v>42371</v>
      </c>
      <c r="BH50" s="13">
        <v>15086</v>
      </c>
      <c r="BI50" s="13">
        <f t="shared" si="17"/>
        <v>27285</v>
      </c>
      <c r="BJ50" s="13">
        <v>47301</v>
      </c>
      <c r="BK50" s="13">
        <v>14235</v>
      </c>
      <c r="BL50" s="72">
        <f t="shared" si="18"/>
        <v>33066</v>
      </c>
      <c r="BM50" s="74">
        <v>14801</v>
      </c>
      <c r="BN50" s="13">
        <v>1907</v>
      </c>
      <c r="BO50" s="13">
        <f t="shared" si="19"/>
        <v>12894</v>
      </c>
      <c r="BP50" s="13">
        <v>7503</v>
      </c>
      <c r="BQ50" s="11">
        <v>963</v>
      </c>
      <c r="BR50" s="13">
        <f t="shared" si="20"/>
        <v>6540</v>
      </c>
      <c r="BS50" s="13">
        <v>7298</v>
      </c>
      <c r="BT50" s="11">
        <v>944</v>
      </c>
      <c r="BU50" s="72">
        <f t="shared" si="21"/>
        <v>6354</v>
      </c>
      <c r="BV50" s="74">
        <v>11378</v>
      </c>
      <c r="BW50" s="13">
        <v>1045</v>
      </c>
      <c r="BX50" s="13">
        <f t="shared" si="22"/>
        <v>10333</v>
      </c>
      <c r="BY50" s="13">
        <v>5741</v>
      </c>
      <c r="BZ50" s="11">
        <v>527</v>
      </c>
      <c r="CA50" s="13">
        <f t="shared" si="23"/>
        <v>5214</v>
      </c>
      <c r="CB50" s="13">
        <v>5637</v>
      </c>
      <c r="CC50" s="11">
        <v>518</v>
      </c>
      <c r="CD50" s="72">
        <f t="shared" si="24"/>
        <v>5119</v>
      </c>
      <c r="CE50" s="74">
        <v>39587</v>
      </c>
      <c r="CF50" s="13">
        <v>8332</v>
      </c>
      <c r="CG50" s="13">
        <f t="shared" si="25"/>
        <v>31255</v>
      </c>
      <c r="CH50" s="13">
        <v>18992</v>
      </c>
      <c r="CI50" s="13">
        <v>4230</v>
      </c>
      <c r="CJ50" s="13">
        <f t="shared" si="26"/>
        <v>14762</v>
      </c>
      <c r="CK50" s="13">
        <v>20595</v>
      </c>
      <c r="CL50" s="13">
        <v>4102</v>
      </c>
      <c r="CM50" s="72">
        <f t="shared" si="27"/>
        <v>16493</v>
      </c>
      <c r="CN50" s="74">
        <v>31672</v>
      </c>
      <c r="CO50" s="13">
        <v>12771</v>
      </c>
      <c r="CP50" s="13">
        <f t="shared" si="28"/>
        <v>18901</v>
      </c>
      <c r="CQ50" s="13">
        <v>14581</v>
      </c>
      <c r="CR50" s="13">
        <v>6787</v>
      </c>
      <c r="CS50" s="13">
        <f t="shared" si="29"/>
        <v>7794</v>
      </c>
      <c r="CT50" s="13">
        <v>17091</v>
      </c>
      <c r="CU50" s="13">
        <v>5984</v>
      </c>
      <c r="CV50" s="72">
        <f t="shared" si="30"/>
        <v>11107</v>
      </c>
      <c r="CW50" s="73">
        <v>264</v>
      </c>
      <c r="CX50" s="11">
        <v>3</v>
      </c>
      <c r="CY50" s="13">
        <f t="shared" si="31"/>
        <v>261</v>
      </c>
      <c r="CZ50" s="11">
        <v>126</v>
      </c>
      <c r="DA50" s="11">
        <v>0</v>
      </c>
      <c r="DB50" s="13">
        <f t="shared" si="32"/>
        <v>126</v>
      </c>
      <c r="DC50" s="11">
        <v>138</v>
      </c>
      <c r="DD50" s="11">
        <v>3</v>
      </c>
      <c r="DE50" s="72">
        <f t="shared" si="33"/>
        <v>135</v>
      </c>
      <c r="DF50" s="73" t="s">
        <v>250</v>
      </c>
      <c r="DG50" s="11" t="s">
        <v>250</v>
      </c>
      <c r="DH50" s="11" t="s">
        <v>250</v>
      </c>
      <c r="DI50" s="11" t="s">
        <v>250</v>
      </c>
      <c r="DJ50" s="11" t="s">
        <v>250</v>
      </c>
      <c r="DK50" s="11" t="s">
        <v>250</v>
      </c>
      <c r="DL50" s="11" t="s">
        <v>250</v>
      </c>
      <c r="DM50" s="11" t="s">
        <v>250</v>
      </c>
      <c r="DN50" s="75" t="s">
        <v>250</v>
      </c>
      <c r="DO50" s="73">
        <v>179</v>
      </c>
      <c r="DP50" s="11">
        <v>3</v>
      </c>
      <c r="DQ50" s="13">
        <f t="shared" si="39"/>
        <v>176</v>
      </c>
      <c r="DR50" s="11">
        <v>76</v>
      </c>
      <c r="DS50" s="11">
        <v>0</v>
      </c>
      <c r="DT50" s="13">
        <f t="shared" si="40"/>
        <v>76</v>
      </c>
      <c r="DU50" s="11">
        <v>103</v>
      </c>
      <c r="DV50" s="11">
        <v>3</v>
      </c>
      <c r="DW50" s="72">
        <f t="shared" si="41"/>
        <v>100</v>
      </c>
      <c r="DX50" s="11">
        <v>28</v>
      </c>
      <c r="DY50" s="11">
        <v>4</v>
      </c>
      <c r="DZ50" s="13">
        <f t="shared" si="42"/>
        <v>24</v>
      </c>
      <c r="EA50" s="11">
        <v>10</v>
      </c>
      <c r="EB50" s="11">
        <v>0</v>
      </c>
      <c r="EC50" s="13">
        <f t="shared" si="43"/>
        <v>10</v>
      </c>
      <c r="ED50" s="11">
        <v>18</v>
      </c>
      <c r="EE50" s="11">
        <v>4</v>
      </c>
      <c r="EF50" s="13">
        <f t="shared" si="44"/>
        <v>14</v>
      </c>
      <c r="EG50" s="11"/>
      <c r="EH50" s="11"/>
      <c r="EI50" s="11"/>
      <c r="EJ50" s="11"/>
      <c r="EK50" s="11"/>
      <c r="EL50" s="11"/>
      <c r="EM50" s="11"/>
      <c r="EN50" s="11"/>
      <c r="EO50" s="11"/>
      <c r="EP50" s="11"/>
      <c r="EQ50" s="11"/>
      <c r="ER50" s="11"/>
      <c r="ES50" s="11"/>
      <c r="ET50" s="11"/>
      <c r="EU50" s="11"/>
      <c r="EV50" s="11"/>
      <c r="EW50" s="11"/>
      <c r="EX50" s="11"/>
      <c r="EY50" s="11"/>
      <c r="EZ50" s="11"/>
      <c r="FA50" s="11"/>
      <c r="FB50" s="11"/>
    </row>
    <row r="51" spans="1:158">
      <c r="A51" s="22">
        <v>2016</v>
      </c>
      <c r="B51" s="17">
        <v>323192</v>
      </c>
      <c r="C51" s="13">
        <v>67893</v>
      </c>
      <c r="D51" s="13">
        <f t="shared" si="37"/>
        <v>255299</v>
      </c>
      <c r="E51" s="13">
        <v>157991</v>
      </c>
      <c r="F51" s="13">
        <v>35275</v>
      </c>
      <c r="G51" s="13">
        <f t="shared" si="38"/>
        <v>122716</v>
      </c>
      <c r="H51" s="13">
        <v>165201</v>
      </c>
      <c r="I51" s="13">
        <v>32618</v>
      </c>
      <c r="J51" s="72">
        <f t="shared" si="0"/>
        <v>132583</v>
      </c>
      <c r="K51" s="74">
        <v>1420</v>
      </c>
      <c r="L51" s="11">
        <v>293</v>
      </c>
      <c r="M51" s="13">
        <f t="shared" si="1"/>
        <v>1127</v>
      </c>
      <c r="N51" s="11">
        <v>710</v>
      </c>
      <c r="O51" s="11">
        <v>150</v>
      </c>
      <c r="P51" s="13">
        <f t="shared" si="2"/>
        <v>560</v>
      </c>
      <c r="Q51" s="11">
        <v>710</v>
      </c>
      <c r="R51" s="11">
        <v>143</v>
      </c>
      <c r="S51" s="72">
        <f t="shared" si="3"/>
        <v>567</v>
      </c>
      <c r="T51" s="74">
        <v>2015</v>
      </c>
      <c r="U51" s="11">
        <v>108</v>
      </c>
      <c r="V51" s="13">
        <f t="shared" si="4"/>
        <v>1907</v>
      </c>
      <c r="W51" s="13">
        <v>1031</v>
      </c>
      <c r="X51" s="11">
        <v>54</v>
      </c>
      <c r="Y51" s="13">
        <f t="shared" si="5"/>
        <v>977</v>
      </c>
      <c r="Z51" s="11">
        <v>984</v>
      </c>
      <c r="AA51" s="11">
        <v>54</v>
      </c>
      <c r="AB51" s="72">
        <f t="shared" si="6"/>
        <v>930</v>
      </c>
      <c r="AC51" s="74">
        <v>5442</v>
      </c>
      <c r="AD51" s="13">
        <v>1074</v>
      </c>
      <c r="AE51" s="13">
        <f t="shared" si="7"/>
        <v>4368</v>
      </c>
      <c r="AF51" s="13">
        <v>2804</v>
      </c>
      <c r="AG51" s="11">
        <v>549</v>
      </c>
      <c r="AH51" s="13">
        <f t="shared" si="8"/>
        <v>2255</v>
      </c>
      <c r="AI51" s="13">
        <v>2638</v>
      </c>
      <c r="AJ51" s="11">
        <v>525</v>
      </c>
      <c r="AK51" s="72">
        <f t="shared" si="9"/>
        <v>2113</v>
      </c>
      <c r="AL51" s="74">
        <v>4458</v>
      </c>
      <c r="AM51" s="11">
        <v>475</v>
      </c>
      <c r="AN51" s="13">
        <f t="shared" si="10"/>
        <v>3983</v>
      </c>
      <c r="AO51" s="13">
        <v>2280</v>
      </c>
      <c r="AP51" s="11">
        <v>244</v>
      </c>
      <c r="AQ51" s="13">
        <f t="shared" si="11"/>
        <v>2036</v>
      </c>
      <c r="AR51" s="13">
        <v>2178</v>
      </c>
      <c r="AS51" s="11">
        <v>231</v>
      </c>
      <c r="AT51" s="72">
        <f t="shared" si="12"/>
        <v>1947</v>
      </c>
      <c r="AU51" s="74">
        <v>55357</v>
      </c>
      <c r="AV51" s="13">
        <v>10090</v>
      </c>
      <c r="AW51" s="13">
        <f t="shared" si="13"/>
        <v>45267</v>
      </c>
      <c r="AX51" s="13">
        <v>27287</v>
      </c>
      <c r="AY51" s="13">
        <v>5145</v>
      </c>
      <c r="AZ51" s="13">
        <f t="shared" si="14"/>
        <v>22142</v>
      </c>
      <c r="BA51" s="13">
        <v>28070</v>
      </c>
      <c r="BB51" s="13">
        <v>4945</v>
      </c>
      <c r="BC51" s="72">
        <f t="shared" si="15"/>
        <v>23125</v>
      </c>
      <c r="BD51" s="74">
        <v>120346</v>
      </c>
      <c r="BE51" s="13">
        <v>30703</v>
      </c>
      <c r="BF51" s="13">
        <f t="shared" si="16"/>
        <v>89643</v>
      </c>
      <c r="BG51" s="13">
        <v>58332</v>
      </c>
      <c r="BH51" s="13">
        <v>15922</v>
      </c>
      <c r="BI51" s="13">
        <f t="shared" si="17"/>
        <v>42410</v>
      </c>
      <c r="BJ51" s="13">
        <v>62014</v>
      </c>
      <c r="BK51" s="13">
        <v>14781</v>
      </c>
      <c r="BL51" s="72">
        <f t="shared" si="18"/>
        <v>47233</v>
      </c>
      <c r="BM51" s="74">
        <v>17407</v>
      </c>
      <c r="BN51" s="13">
        <v>1767</v>
      </c>
      <c r="BO51" s="13">
        <f t="shared" si="19"/>
        <v>15640</v>
      </c>
      <c r="BP51" s="13">
        <v>8911</v>
      </c>
      <c r="BQ51" s="11">
        <v>902</v>
      </c>
      <c r="BR51" s="13">
        <f t="shared" si="20"/>
        <v>8009</v>
      </c>
      <c r="BS51" s="13">
        <v>8496</v>
      </c>
      <c r="BT51" s="11">
        <v>865</v>
      </c>
      <c r="BU51" s="72">
        <f t="shared" si="21"/>
        <v>7631</v>
      </c>
      <c r="BV51" s="74">
        <v>15151</v>
      </c>
      <c r="BW51" s="13">
        <v>1144</v>
      </c>
      <c r="BX51" s="13">
        <f t="shared" si="22"/>
        <v>14007</v>
      </c>
      <c r="BY51" s="13">
        <v>7527</v>
      </c>
      <c r="BZ51" s="11">
        <v>593</v>
      </c>
      <c r="CA51" s="13">
        <f t="shared" si="23"/>
        <v>6934</v>
      </c>
      <c r="CB51" s="13">
        <v>7624</v>
      </c>
      <c r="CC51" s="11">
        <v>551</v>
      </c>
      <c r="CD51" s="72">
        <f t="shared" si="24"/>
        <v>7073</v>
      </c>
      <c r="CE51" s="74">
        <v>57841</v>
      </c>
      <c r="CF51" s="13">
        <v>9002</v>
      </c>
      <c r="CG51" s="13">
        <f t="shared" si="25"/>
        <v>48839</v>
      </c>
      <c r="CH51" s="13">
        <v>28195</v>
      </c>
      <c r="CI51" s="13">
        <v>4667</v>
      </c>
      <c r="CJ51" s="13">
        <f t="shared" si="26"/>
        <v>23528</v>
      </c>
      <c r="CK51" s="13">
        <v>29646</v>
      </c>
      <c r="CL51" s="13">
        <v>4335</v>
      </c>
      <c r="CM51" s="72">
        <f t="shared" si="27"/>
        <v>25311</v>
      </c>
      <c r="CN51" s="74">
        <v>43242</v>
      </c>
      <c r="CO51" s="13">
        <v>13172</v>
      </c>
      <c r="CP51" s="13">
        <f t="shared" si="28"/>
        <v>30070</v>
      </c>
      <c r="CQ51" s="13">
        <v>20677</v>
      </c>
      <c r="CR51" s="13">
        <v>7014</v>
      </c>
      <c r="CS51" s="13">
        <f t="shared" si="29"/>
        <v>13663</v>
      </c>
      <c r="CT51" s="13">
        <v>22565</v>
      </c>
      <c r="CU51" s="13">
        <v>6158</v>
      </c>
      <c r="CV51" s="72">
        <f t="shared" si="30"/>
        <v>16407</v>
      </c>
      <c r="CW51" s="73">
        <v>254</v>
      </c>
      <c r="CX51" s="11">
        <v>51</v>
      </c>
      <c r="CY51" s="13">
        <f t="shared" si="31"/>
        <v>203</v>
      </c>
      <c r="CZ51" s="11">
        <v>119</v>
      </c>
      <c r="DA51" s="11">
        <v>30</v>
      </c>
      <c r="DB51" s="13">
        <f t="shared" si="32"/>
        <v>89</v>
      </c>
      <c r="DC51" s="11">
        <v>135</v>
      </c>
      <c r="DD51" s="11">
        <v>21</v>
      </c>
      <c r="DE51" s="72">
        <f t="shared" si="33"/>
        <v>114</v>
      </c>
      <c r="DF51" s="73" t="s">
        <v>250</v>
      </c>
      <c r="DG51" s="11" t="s">
        <v>250</v>
      </c>
      <c r="DH51" s="11" t="s">
        <v>250</v>
      </c>
      <c r="DI51" s="11" t="s">
        <v>250</v>
      </c>
      <c r="DJ51" s="11" t="s">
        <v>250</v>
      </c>
      <c r="DK51" s="11" t="s">
        <v>250</v>
      </c>
      <c r="DL51" s="11" t="s">
        <v>250</v>
      </c>
      <c r="DM51" s="11" t="s">
        <v>250</v>
      </c>
      <c r="DN51" s="75" t="s">
        <v>250</v>
      </c>
      <c r="DO51" s="73">
        <v>220</v>
      </c>
      <c r="DP51" s="11">
        <v>12</v>
      </c>
      <c r="DQ51" s="13">
        <f t="shared" si="39"/>
        <v>208</v>
      </c>
      <c r="DR51" s="11">
        <v>100</v>
      </c>
      <c r="DS51" s="11">
        <v>5</v>
      </c>
      <c r="DT51" s="13">
        <f t="shared" si="40"/>
        <v>95</v>
      </c>
      <c r="DU51" s="11">
        <v>120</v>
      </c>
      <c r="DV51" s="11">
        <v>7</v>
      </c>
      <c r="DW51" s="72">
        <f t="shared" si="41"/>
        <v>113</v>
      </c>
      <c r="DX51" s="11">
        <v>39</v>
      </c>
      <c r="DY51" s="11">
        <v>2</v>
      </c>
      <c r="DZ51" s="13">
        <f t="shared" si="42"/>
        <v>37</v>
      </c>
      <c r="EA51" s="11">
        <v>18</v>
      </c>
      <c r="EB51" s="11">
        <v>0</v>
      </c>
      <c r="EC51" s="13">
        <f t="shared" si="43"/>
        <v>18</v>
      </c>
      <c r="ED51" s="11">
        <v>21</v>
      </c>
      <c r="EE51" s="11">
        <v>2</v>
      </c>
      <c r="EF51" s="13">
        <f t="shared" si="44"/>
        <v>19</v>
      </c>
      <c r="EG51" s="11"/>
      <c r="EH51" s="11"/>
      <c r="EI51" s="11"/>
      <c r="EJ51" s="11"/>
      <c r="EK51" s="11"/>
      <c r="EL51" s="11"/>
      <c r="EM51" s="11"/>
      <c r="EN51" s="11"/>
      <c r="EO51" s="11"/>
      <c r="EP51" s="11"/>
      <c r="EQ51" s="11"/>
      <c r="ER51" s="11"/>
      <c r="ES51" s="11"/>
      <c r="ET51" s="11"/>
      <c r="EU51" s="11"/>
      <c r="EV51" s="11"/>
      <c r="EW51" s="11"/>
      <c r="EX51" s="11"/>
      <c r="EY51" s="11"/>
      <c r="EZ51" s="11"/>
      <c r="FA51" s="11"/>
      <c r="FB51" s="11"/>
    </row>
    <row r="52" spans="1:158">
      <c r="A52" s="22">
        <v>2017</v>
      </c>
      <c r="B52" s="17">
        <v>272707</v>
      </c>
      <c r="C52" s="13">
        <v>58630</v>
      </c>
      <c r="D52" s="13">
        <f t="shared" si="37"/>
        <v>214077</v>
      </c>
      <c r="E52" s="13">
        <v>131773</v>
      </c>
      <c r="F52" s="13">
        <v>30583</v>
      </c>
      <c r="G52" s="13">
        <f t="shared" si="38"/>
        <v>101190</v>
      </c>
      <c r="H52" s="13">
        <v>140934</v>
      </c>
      <c r="I52" s="13">
        <v>28047</v>
      </c>
      <c r="J52" s="72">
        <f t="shared" si="0"/>
        <v>112887</v>
      </c>
      <c r="K52" s="74">
        <v>1021</v>
      </c>
      <c r="L52" s="11">
        <v>294</v>
      </c>
      <c r="M52" s="13">
        <f t="shared" si="1"/>
        <v>727</v>
      </c>
      <c r="N52" s="11">
        <v>506</v>
      </c>
      <c r="O52" s="11">
        <v>142</v>
      </c>
      <c r="P52" s="13">
        <f t="shared" si="2"/>
        <v>364</v>
      </c>
      <c r="Q52" s="11">
        <v>515</v>
      </c>
      <c r="R52" s="11">
        <v>152</v>
      </c>
      <c r="S52" s="72">
        <f t="shared" si="3"/>
        <v>363</v>
      </c>
      <c r="T52" s="74">
        <v>2263</v>
      </c>
      <c r="U52" s="11">
        <v>108</v>
      </c>
      <c r="V52" s="13">
        <f t="shared" si="4"/>
        <v>2155</v>
      </c>
      <c r="W52" s="13">
        <v>1207</v>
      </c>
      <c r="X52" s="11">
        <v>52</v>
      </c>
      <c r="Y52" s="13">
        <f t="shared" si="5"/>
        <v>1155</v>
      </c>
      <c r="Z52" s="13">
        <v>1056</v>
      </c>
      <c r="AA52" s="11">
        <v>56</v>
      </c>
      <c r="AB52" s="72">
        <f t="shared" si="6"/>
        <v>1000</v>
      </c>
      <c r="AC52" s="74">
        <v>4357</v>
      </c>
      <c r="AD52" s="11">
        <v>822</v>
      </c>
      <c r="AE52" s="13">
        <f t="shared" si="7"/>
        <v>3535</v>
      </c>
      <c r="AF52" s="13">
        <v>2232</v>
      </c>
      <c r="AG52" s="11">
        <v>401</v>
      </c>
      <c r="AH52" s="13">
        <f t="shared" si="8"/>
        <v>1831</v>
      </c>
      <c r="AI52" s="13">
        <v>2125</v>
      </c>
      <c r="AJ52" s="11">
        <v>421</v>
      </c>
      <c r="AK52" s="72">
        <f t="shared" si="9"/>
        <v>1704</v>
      </c>
      <c r="AL52" s="74">
        <v>3448</v>
      </c>
      <c r="AM52" s="11">
        <v>330</v>
      </c>
      <c r="AN52" s="13">
        <f t="shared" si="10"/>
        <v>3118</v>
      </c>
      <c r="AO52" s="13">
        <v>1737</v>
      </c>
      <c r="AP52" s="11">
        <v>163</v>
      </c>
      <c r="AQ52" s="13">
        <f t="shared" si="11"/>
        <v>1574</v>
      </c>
      <c r="AR52" s="13">
        <v>1711</v>
      </c>
      <c r="AS52" s="11">
        <v>167</v>
      </c>
      <c r="AT52" s="72">
        <f t="shared" si="12"/>
        <v>1544</v>
      </c>
      <c r="AU52" s="74">
        <v>53205</v>
      </c>
      <c r="AV52" s="13">
        <v>9104</v>
      </c>
      <c r="AW52" s="13">
        <f t="shared" si="13"/>
        <v>44101</v>
      </c>
      <c r="AX52" s="13">
        <v>26186</v>
      </c>
      <c r="AY52" s="13">
        <v>4697</v>
      </c>
      <c r="AZ52" s="13">
        <f t="shared" si="14"/>
        <v>21489</v>
      </c>
      <c r="BA52" s="13">
        <v>27019</v>
      </c>
      <c r="BB52" s="13">
        <v>4407</v>
      </c>
      <c r="BC52" s="72">
        <f t="shared" si="15"/>
        <v>22612</v>
      </c>
      <c r="BD52" s="74">
        <v>98428</v>
      </c>
      <c r="BE52" s="13">
        <v>25627</v>
      </c>
      <c r="BF52" s="13">
        <f t="shared" si="16"/>
        <v>72801</v>
      </c>
      <c r="BG52" s="13">
        <v>47239</v>
      </c>
      <c r="BH52" s="13">
        <v>13379</v>
      </c>
      <c r="BI52" s="13">
        <f t="shared" si="17"/>
        <v>33860</v>
      </c>
      <c r="BJ52" s="13">
        <v>51189</v>
      </c>
      <c r="BK52" s="13">
        <v>12248</v>
      </c>
      <c r="BL52" s="72">
        <f t="shared" si="18"/>
        <v>38941</v>
      </c>
      <c r="BM52" s="74">
        <v>15684</v>
      </c>
      <c r="BN52" s="13">
        <v>1639</v>
      </c>
      <c r="BO52" s="13">
        <f t="shared" si="19"/>
        <v>14045</v>
      </c>
      <c r="BP52" s="13">
        <v>7834</v>
      </c>
      <c r="BQ52" s="11">
        <v>826</v>
      </c>
      <c r="BR52" s="13">
        <f t="shared" si="20"/>
        <v>7008</v>
      </c>
      <c r="BS52" s="13">
        <v>7850</v>
      </c>
      <c r="BT52" s="11">
        <v>813</v>
      </c>
      <c r="BU52" s="72">
        <f t="shared" si="21"/>
        <v>7037</v>
      </c>
      <c r="BV52" s="74">
        <v>14319</v>
      </c>
      <c r="BW52" s="11">
        <v>860</v>
      </c>
      <c r="BX52" s="13">
        <f t="shared" si="22"/>
        <v>13459</v>
      </c>
      <c r="BY52" s="13">
        <v>7057</v>
      </c>
      <c r="BZ52" s="11">
        <v>455</v>
      </c>
      <c r="CA52" s="13">
        <f t="shared" si="23"/>
        <v>6602</v>
      </c>
      <c r="CB52" s="13">
        <v>7262</v>
      </c>
      <c r="CC52" s="11">
        <v>405</v>
      </c>
      <c r="CD52" s="72">
        <f t="shared" si="24"/>
        <v>6857</v>
      </c>
      <c r="CE52" s="74">
        <v>44089</v>
      </c>
      <c r="CF52" s="13">
        <v>7860</v>
      </c>
      <c r="CG52" s="13">
        <f t="shared" si="25"/>
        <v>36229</v>
      </c>
      <c r="CH52" s="13">
        <v>20916</v>
      </c>
      <c r="CI52" s="13">
        <v>4071</v>
      </c>
      <c r="CJ52" s="13">
        <f t="shared" si="26"/>
        <v>16845</v>
      </c>
      <c r="CK52" s="13">
        <v>23173</v>
      </c>
      <c r="CL52" s="13">
        <v>3789</v>
      </c>
      <c r="CM52" s="72">
        <f t="shared" si="27"/>
        <v>19384</v>
      </c>
      <c r="CN52" s="74">
        <v>35397</v>
      </c>
      <c r="CO52" s="13">
        <v>11892</v>
      </c>
      <c r="CP52" s="13">
        <f t="shared" si="28"/>
        <v>23505</v>
      </c>
      <c r="CQ52" s="13">
        <v>16622</v>
      </c>
      <c r="CR52" s="13">
        <v>6345</v>
      </c>
      <c r="CS52" s="13">
        <f t="shared" si="29"/>
        <v>10277</v>
      </c>
      <c r="CT52" s="13">
        <v>18775</v>
      </c>
      <c r="CU52" s="13">
        <v>5547</v>
      </c>
      <c r="CV52" s="72">
        <f t="shared" si="30"/>
        <v>13228</v>
      </c>
      <c r="CW52" s="73">
        <v>233</v>
      </c>
      <c r="CX52" s="11">
        <v>62</v>
      </c>
      <c r="CY52" s="13">
        <f t="shared" si="31"/>
        <v>171</v>
      </c>
      <c r="CZ52" s="11">
        <v>113</v>
      </c>
      <c r="DA52" s="11">
        <v>37</v>
      </c>
      <c r="DB52" s="13">
        <f t="shared" si="32"/>
        <v>76</v>
      </c>
      <c r="DC52" s="11">
        <v>120</v>
      </c>
      <c r="DD52" s="11">
        <v>25</v>
      </c>
      <c r="DE52" s="72">
        <f t="shared" si="33"/>
        <v>95</v>
      </c>
      <c r="DF52" s="73" t="s">
        <v>250</v>
      </c>
      <c r="DG52" s="11" t="s">
        <v>250</v>
      </c>
      <c r="DH52" s="11" t="s">
        <v>250</v>
      </c>
      <c r="DI52" s="11" t="s">
        <v>250</v>
      </c>
      <c r="DJ52" s="11" t="s">
        <v>250</v>
      </c>
      <c r="DK52" s="11" t="s">
        <v>250</v>
      </c>
      <c r="DL52" s="11" t="s">
        <v>250</v>
      </c>
      <c r="DM52" s="11" t="s">
        <v>250</v>
      </c>
      <c r="DN52" s="75" t="s">
        <v>250</v>
      </c>
      <c r="DO52" s="73">
        <v>227</v>
      </c>
      <c r="DP52" s="11">
        <v>28</v>
      </c>
      <c r="DQ52" s="13">
        <f t="shared" si="39"/>
        <v>199</v>
      </c>
      <c r="DR52" s="11">
        <v>106</v>
      </c>
      <c r="DS52" s="11">
        <v>15</v>
      </c>
      <c r="DT52" s="13">
        <f t="shared" si="40"/>
        <v>91</v>
      </c>
      <c r="DU52" s="11">
        <v>121</v>
      </c>
      <c r="DV52" s="11">
        <v>13</v>
      </c>
      <c r="DW52" s="72">
        <f t="shared" si="41"/>
        <v>108</v>
      </c>
      <c r="DX52" s="11">
        <v>36</v>
      </c>
      <c r="DY52" s="11">
        <v>4</v>
      </c>
      <c r="DZ52" s="13">
        <f t="shared" si="42"/>
        <v>32</v>
      </c>
      <c r="EA52" s="11">
        <v>18</v>
      </c>
      <c r="EB52" s="11">
        <v>0</v>
      </c>
      <c r="EC52" s="13">
        <f t="shared" si="43"/>
        <v>18</v>
      </c>
      <c r="ED52" s="11">
        <v>18</v>
      </c>
      <c r="EE52" s="11">
        <v>4</v>
      </c>
      <c r="EF52" s="13">
        <f t="shared" si="44"/>
        <v>14</v>
      </c>
      <c r="EG52" s="11"/>
      <c r="EH52" s="11"/>
      <c r="EI52" s="11"/>
      <c r="EJ52" s="11"/>
      <c r="EK52" s="11"/>
      <c r="EL52" s="11"/>
      <c r="EM52" s="11"/>
      <c r="EN52" s="11"/>
      <c r="EO52" s="11"/>
      <c r="EP52" s="11"/>
      <c r="EQ52" s="11"/>
      <c r="ER52" s="11"/>
      <c r="ES52" s="11"/>
      <c r="ET52" s="11"/>
      <c r="EU52" s="11"/>
      <c r="EV52" s="11"/>
      <c r="EW52" s="11"/>
      <c r="EX52" s="11"/>
      <c r="EY52" s="11"/>
      <c r="EZ52" s="11"/>
      <c r="FA52" s="11"/>
      <c r="FB52" s="11"/>
    </row>
    <row r="53" spans="1:158">
      <c r="A53" s="22">
        <v>2018</v>
      </c>
      <c r="B53" s="17">
        <v>303325</v>
      </c>
      <c r="C53" s="13">
        <v>50580</v>
      </c>
      <c r="D53" s="13">
        <f t="shared" si="37"/>
        <v>252745</v>
      </c>
      <c r="E53" s="13">
        <v>150431</v>
      </c>
      <c r="F53" s="13">
        <v>26191</v>
      </c>
      <c r="G53" s="13">
        <f t="shared" si="38"/>
        <v>124240</v>
      </c>
      <c r="H53" s="13">
        <v>152894</v>
      </c>
      <c r="I53" s="13">
        <v>24389</v>
      </c>
      <c r="J53" s="72">
        <f t="shared" si="0"/>
        <v>128505</v>
      </c>
      <c r="K53" s="74">
        <v>1275</v>
      </c>
      <c r="L53" s="11">
        <v>152</v>
      </c>
      <c r="M53" s="13">
        <f t="shared" si="1"/>
        <v>1123</v>
      </c>
      <c r="N53" s="11">
        <v>667</v>
      </c>
      <c r="O53" s="11">
        <v>76</v>
      </c>
      <c r="P53" s="13">
        <f t="shared" si="2"/>
        <v>591</v>
      </c>
      <c r="Q53" s="11">
        <v>608</v>
      </c>
      <c r="R53" s="11">
        <v>76</v>
      </c>
      <c r="S53" s="72">
        <f t="shared" si="3"/>
        <v>532</v>
      </c>
      <c r="T53" s="74">
        <v>2102</v>
      </c>
      <c r="U53" s="11">
        <v>54</v>
      </c>
      <c r="V53" s="13">
        <f t="shared" si="4"/>
        <v>2048</v>
      </c>
      <c r="W53" s="13">
        <v>1153</v>
      </c>
      <c r="X53" s="11">
        <v>26</v>
      </c>
      <c r="Y53" s="13">
        <f t="shared" si="5"/>
        <v>1127</v>
      </c>
      <c r="Z53" s="11">
        <v>949</v>
      </c>
      <c r="AA53" s="11">
        <v>28</v>
      </c>
      <c r="AB53" s="72">
        <f t="shared" si="6"/>
        <v>921</v>
      </c>
      <c r="AC53" s="74">
        <v>5137</v>
      </c>
      <c r="AD53" s="13">
        <v>1032</v>
      </c>
      <c r="AE53" s="13">
        <f t="shared" si="7"/>
        <v>4105</v>
      </c>
      <c r="AF53" s="13">
        <v>2694</v>
      </c>
      <c r="AG53" s="11">
        <v>520</v>
      </c>
      <c r="AH53" s="13">
        <f t="shared" si="8"/>
        <v>2174</v>
      </c>
      <c r="AI53" s="13">
        <v>2443</v>
      </c>
      <c r="AJ53" s="11">
        <v>512</v>
      </c>
      <c r="AK53" s="72">
        <f t="shared" si="9"/>
        <v>1931</v>
      </c>
      <c r="AL53" s="74">
        <v>4116</v>
      </c>
      <c r="AM53" s="11">
        <v>593</v>
      </c>
      <c r="AN53" s="13">
        <f t="shared" si="10"/>
        <v>3523</v>
      </c>
      <c r="AO53" s="13">
        <v>2103</v>
      </c>
      <c r="AP53" s="11">
        <v>300</v>
      </c>
      <c r="AQ53" s="13">
        <f t="shared" si="11"/>
        <v>1803</v>
      </c>
      <c r="AR53" s="13">
        <v>2013</v>
      </c>
      <c r="AS53" s="11">
        <v>293</v>
      </c>
      <c r="AT53" s="72">
        <f t="shared" si="12"/>
        <v>1720</v>
      </c>
      <c r="AU53" s="74">
        <v>47906</v>
      </c>
      <c r="AV53" s="13">
        <v>7064</v>
      </c>
      <c r="AW53" s="13">
        <f t="shared" si="13"/>
        <v>40842</v>
      </c>
      <c r="AX53" s="13">
        <v>23875</v>
      </c>
      <c r="AY53" s="13">
        <v>3622</v>
      </c>
      <c r="AZ53" s="13">
        <f t="shared" si="14"/>
        <v>20253</v>
      </c>
      <c r="BA53" s="13">
        <v>24031</v>
      </c>
      <c r="BB53" s="13">
        <v>3442</v>
      </c>
      <c r="BC53" s="72">
        <f t="shared" si="15"/>
        <v>20589</v>
      </c>
      <c r="BD53" s="74">
        <v>132472</v>
      </c>
      <c r="BE53" s="13">
        <v>21812</v>
      </c>
      <c r="BF53" s="13">
        <f t="shared" si="16"/>
        <v>110660</v>
      </c>
      <c r="BG53" s="13">
        <v>66053</v>
      </c>
      <c r="BH53" s="13">
        <v>11306</v>
      </c>
      <c r="BI53" s="13">
        <f t="shared" si="17"/>
        <v>54747</v>
      </c>
      <c r="BJ53" s="13">
        <v>66419</v>
      </c>
      <c r="BK53" s="13">
        <v>10506</v>
      </c>
      <c r="BL53" s="72">
        <f t="shared" si="18"/>
        <v>55913</v>
      </c>
      <c r="BM53" s="74">
        <v>14160</v>
      </c>
      <c r="BN53" s="13">
        <v>1468</v>
      </c>
      <c r="BO53" s="13">
        <f t="shared" si="19"/>
        <v>12692</v>
      </c>
      <c r="BP53" s="13">
        <v>7080</v>
      </c>
      <c r="BQ53" s="11">
        <v>734</v>
      </c>
      <c r="BR53" s="13">
        <f t="shared" si="20"/>
        <v>6346</v>
      </c>
      <c r="BS53" s="13">
        <v>7080</v>
      </c>
      <c r="BT53" s="11">
        <v>734</v>
      </c>
      <c r="BU53" s="72">
        <f t="shared" si="21"/>
        <v>6346</v>
      </c>
      <c r="BV53" s="74">
        <v>14995</v>
      </c>
      <c r="BW53" s="11">
        <v>798</v>
      </c>
      <c r="BX53" s="13">
        <f t="shared" si="22"/>
        <v>14197</v>
      </c>
      <c r="BY53" s="13">
        <v>7708</v>
      </c>
      <c r="BZ53" s="11">
        <v>414</v>
      </c>
      <c r="CA53" s="13">
        <f t="shared" si="23"/>
        <v>7294</v>
      </c>
      <c r="CB53" s="13">
        <v>7287</v>
      </c>
      <c r="CC53" s="11">
        <v>384</v>
      </c>
      <c r="CD53" s="72">
        <f t="shared" si="24"/>
        <v>6903</v>
      </c>
      <c r="CE53" s="74">
        <v>38697</v>
      </c>
      <c r="CF53" s="13">
        <v>6565</v>
      </c>
      <c r="CG53" s="13">
        <f t="shared" si="25"/>
        <v>32132</v>
      </c>
      <c r="CH53" s="13">
        <v>18485</v>
      </c>
      <c r="CI53" s="13">
        <v>3372</v>
      </c>
      <c r="CJ53" s="13">
        <f t="shared" si="26"/>
        <v>15113</v>
      </c>
      <c r="CK53" s="13">
        <v>20212</v>
      </c>
      <c r="CL53" s="13">
        <v>3193</v>
      </c>
      <c r="CM53" s="72">
        <f t="shared" si="27"/>
        <v>17019</v>
      </c>
      <c r="CN53" s="74">
        <v>41916</v>
      </c>
      <c r="CO53" s="13">
        <v>10994</v>
      </c>
      <c r="CP53" s="13">
        <f t="shared" si="28"/>
        <v>30922</v>
      </c>
      <c r="CQ53" s="13">
        <v>20323</v>
      </c>
      <c r="CR53" s="13">
        <v>5796</v>
      </c>
      <c r="CS53" s="13">
        <f t="shared" si="29"/>
        <v>14527</v>
      </c>
      <c r="CT53" s="13">
        <v>21593</v>
      </c>
      <c r="CU53" s="13">
        <v>5198</v>
      </c>
      <c r="CV53" s="72">
        <f t="shared" si="30"/>
        <v>16395</v>
      </c>
      <c r="CW53" s="73">
        <v>263</v>
      </c>
      <c r="CX53" s="11">
        <v>25</v>
      </c>
      <c r="CY53" s="13">
        <f t="shared" si="31"/>
        <v>238</v>
      </c>
      <c r="CZ53" s="11">
        <v>139</v>
      </c>
      <c r="DA53" s="11">
        <v>13</v>
      </c>
      <c r="DB53" s="13">
        <f t="shared" si="32"/>
        <v>126</v>
      </c>
      <c r="DC53" s="11">
        <v>124</v>
      </c>
      <c r="DD53" s="11">
        <v>12</v>
      </c>
      <c r="DE53" s="72">
        <f t="shared" si="33"/>
        <v>112</v>
      </c>
      <c r="DF53" s="73" t="s">
        <v>250</v>
      </c>
      <c r="DG53" s="11" t="s">
        <v>250</v>
      </c>
      <c r="DH53" s="11" t="s">
        <v>250</v>
      </c>
      <c r="DI53" s="11" t="s">
        <v>250</v>
      </c>
      <c r="DJ53" s="11" t="s">
        <v>250</v>
      </c>
      <c r="DK53" s="11" t="s">
        <v>250</v>
      </c>
      <c r="DL53" s="11" t="s">
        <v>250</v>
      </c>
      <c r="DM53" s="11" t="s">
        <v>250</v>
      </c>
      <c r="DN53" s="75" t="s">
        <v>250</v>
      </c>
      <c r="DO53" s="73">
        <v>255</v>
      </c>
      <c r="DP53" s="11">
        <v>23</v>
      </c>
      <c r="DQ53" s="13">
        <f t="shared" si="39"/>
        <v>232</v>
      </c>
      <c r="DR53" s="11">
        <v>143</v>
      </c>
      <c r="DS53" s="11">
        <v>12</v>
      </c>
      <c r="DT53" s="13">
        <f t="shared" si="40"/>
        <v>131</v>
      </c>
      <c r="DU53" s="11">
        <v>112</v>
      </c>
      <c r="DV53" s="11">
        <v>11</v>
      </c>
      <c r="DW53" s="72">
        <f t="shared" si="41"/>
        <v>101</v>
      </c>
      <c r="DX53" s="11">
        <v>31</v>
      </c>
      <c r="DY53" s="11">
        <v>0</v>
      </c>
      <c r="DZ53" s="13">
        <f t="shared" si="42"/>
        <v>31</v>
      </c>
      <c r="EA53" s="11">
        <v>8</v>
      </c>
      <c r="EB53" s="11">
        <v>0</v>
      </c>
      <c r="EC53" s="13">
        <f t="shared" si="43"/>
        <v>8</v>
      </c>
      <c r="ED53" s="11">
        <v>23</v>
      </c>
      <c r="EE53" s="11">
        <v>0</v>
      </c>
      <c r="EF53" s="13">
        <f t="shared" si="44"/>
        <v>23</v>
      </c>
      <c r="EG53" s="11"/>
      <c r="EH53" s="11"/>
      <c r="EI53" s="11"/>
      <c r="EJ53" s="11"/>
      <c r="EK53" s="11"/>
      <c r="EL53" s="11"/>
      <c r="EM53" s="11"/>
      <c r="EN53" s="11"/>
      <c r="EO53" s="11"/>
      <c r="EP53" s="11"/>
      <c r="EQ53" s="11"/>
      <c r="ER53" s="11"/>
      <c r="ES53" s="11"/>
      <c r="ET53" s="11"/>
      <c r="EU53" s="11"/>
      <c r="EV53" s="11"/>
      <c r="EW53" s="11"/>
      <c r="EX53" s="11"/>
      <c r="EY53" s="11"/>
      <c r="EZ53" s="11"/>
      <c r="FA53" s="11"/>
      <c r="FB53" s="11"/>
    </row>
    <row r="54" spans="1:158">
      <c r="A54" s="22">
        <v>2019</v>
      </c>
      <c r="B54" s="17">
        <v>313601</v>
      </c>
      <c r="C54" s="13">
        <v>51290</v>
      </c>
      <c r="D54" s="13">
        <f t="shared" si="37"/>
        <v>262311</v>
      </c>
      <c r="E54" s="13">
        <v>153572</v>
      </c>
      <c r="F54" s="13">
        <v>26564</v>
      </c>
      <c r="G54" s="13">
        <f t="shared" si="38"/>
        <v>127008</v>
      </c>
      <c r="H54" s="13">
        <v>160029</v>
      </c>
      <c r="I54" s="13">
        <v>24726</v>
      </c>
      <c r="J54" s="72">
        <f t="shared" si="0"/>
        <v>135303</v>
      </c>
      <c r="K54" s="74">
        <v>1653</v>
      </c>
      <c r="L54" s="11">
        <v>152</v>
      </c>
      <c r="M54" s="13">
        <f t="shared" si="1"/>
        <v>1501</v>
      </c>
      <c r="N54" s="11">
        <v>857</v>
      </c>
      <c r="O54" s="11">
        <v>76</v>
      </c>
      <c r="P54" s="13">
        <f t="shared" si="2"/>
        <v>781</v>
      </c>
      <c r="Q54" s="11">
        <v>796</v>
      </c>
      <c r="R54" s="11">
        <v>76</v>
      </c>
      <c r="S54" s="72">
        <f t="shared" si="3"/>
        <v>720</v>
      </c>
      <c r="T54" s="74">
        <v>2267</v>
      </c>
      <c r="U54" s="11">
        <v>54</v>
      </c>
      <c r="V54" s="13">
        <f t="shared" si="4"/>
        <v>2213</v>
      </c>
      <c r="W54" s="13">
        <v>1186</v>
      </c>
      <c r="X54" s="11">
        <v>26</v>
      </c>
      <c r="Y54" s="13">
        <f t="shared" si="5"/>
        <v>1160</v>
      </c>
      <c r="Z54" s="13">
        <v>1081</v>
      </c>
      <c r="AA54" s="11">
        <v>28</v>
      </c>
      <c r="AB54" s="72">
        <f t="shared" si="6"/>
        <v>1053</v>
      </c>
      <c r="AC54" s="74">
        <v>6395</v>
      </c>
      <c r="AD54" s="13">
        <v>1047</v>
      </c>
      <c r="AE54" s="13">
        <f t="shared" si="7"/>
        <v>5348</v>
      </c>
      <c r="AF54" s="13">
        <v>3251</v>
      </c>
      <c r="AG54" s="11">
        <v>526</v>
      </c>
      <c r="AH54" s="13">
        <f t="shared" si="8"/>
        <v>2725</v>
      </c>
      <c r="AI54" s="13">
        <v>3144</v>
      </c>
      <c r="AJ54" s="11">
        <v>521</v>
      </c>
      <c r="AK54" s="72">
        <f t="shared" si="9"/>
        <v>2623</v>
      </c>
      <c r="AL54" s="74">
        <v>5076</v>
      </c>
      <c r="AM54" s="11">
        <v>601</v>
      </c>
      <c r="AN54" s="13">
        <f t="shared" si="10"/>
        <v>4475</v>
      </c>
      <c r="AO54" s="13">
        <v>2576</v>
      </c>
      <c r="AP54" s="11">
        <v>304</v>
      </c>
      <c r="AQ54" s="13">
        <f t="shared" si="11"/>
        <v>2272</v>
      </c>
      <c r="AR54" s="13">
        <v>2500</v>
      </c>
      <c r="AS54" s="11">
        <v>297</v>
      </c>
      <c r="AT54" s="72">
        <f t="shared" si="12"/>
        <v>2203</v>
      </c>
      <c r="AU54" s="74">
        <v>44866</v>
      </c>
      <c r="AV54" s="13">
        <v>7163</v>
      </c>
      <c r="AW54" s="13">
        <f t="shared" si="13"/>
        <v>37703</v>
      </c>
      <c r="AX54" s="13">
        <v>22027</v>
      </c>
      <c r="AY54" s="13">
        <v>3672</v>
      </c>
      <c r="AZ54" s="13">
        <f t="shared" si="14"/>
        <v>18355</v>
      </c>
      <c r="BA54" s="13">
        <v>22839</v>
      </c>
      <c r="BB54" s="13">
        <v>3491</v>
      </c>
      <c r="BC54" s="72">
        <f t="shared" si="15"/>
        <v>19348</v>
      </c>
      <c r="BD54" s="74">
        <v>139089</v>
      </c>
      <c r="BE54" s="13">
        <v>22120</v>
      </c>
      <c r="BF54" s="13">
        <f t="shared" si="16"/>
        <v>116969</v>
      </c>
      <c r="BG54" s="13">
        <v>68601</v>
      </c>
      <c r="BH54" s="13">
        <v>11465</v>
      </c>
      <c r="BI54" s="13">
        <f t="shared" si="17"/>
        <v>57136</v>
      </c>
      <c r="BJ54" s="13">
        <v>70488</v>
      </c>
      <c r="BK54" s="13">
        <v>10655</v>
      </c>
      <c r="BL54" s="72">
        <f t="shared" si="18"/>
        <v>59833</v>
      </c>
      <c r="BM54" s="74">
        <v>15915</v>
      </c>
      <c r="BN54" s="13">
        <v>1489</v>
      </c>
      <c r="BO54" s="13">
        <f t="shared" si="19"/>
        <v>14426</v>
      </c>
      <c r="BP54" s="13">
        <v>7912</v>
      </c>
      <c r="BQ54" s="11">
        <v>742</v>
      </c>
      <c r="BR54" s="13">
        <f t="shared" si="20"/>
        <v>7170</v>
      </c>
      <c r="BS54" s="13">
        <v>8003</v>
      </c>
      <c r="BT54" s="11">
        <v>747</v>
      </c>
      <c r="BU54" s="72">
        <f t="shared" si="21"/>
        <v>7256</v>
      </c>
      <c r="BV54" s="74">
        <v>13911</v>
      </c>
      <c r="BW54" s="11">
        <v>808</v>
      </c>
      <c r="BX54" s="13">
        <f t="shared" si="22"/>
        <v>13103</v>
      </c>
      <c r="BY54" s="13">
        <v>6951</v>
      </c>
      <c r="BZ54" s="11">
        <v>421</v>
      </c>
      <c r="CA54" s="13">
        <f t="shared" si="23"/>
        <v>6530</v>
      </c>
      <c r="CB54" s="13">
        <v>6960</v>
      </c>
      <c r="CC54" s="11">
        <v>387</v>
      </c>
      <c r="CD54" s="72">
        <f t="shared" si="24"/>
        <v>6573</v>
      </c>
      <c r="CE54" s="74">
        <v>40732</v>
      </c>
      <c r="CF54" s="13">
        <v>6658</v>
      </c>
      <c r="CG54" s="13">
        <f t="shared" si="25"/>
        <v>34074</v>
      </c>
      <c r="CH54" s="13">
        <v>19396</v>
      </c>
      <c r="CI54" s="13">
        <v>3423</v>
      </c>
      <c r="CJ54" s="13">
        <f t="shared" si="26"/>
        <v>15973</v>
      </c>
      <c r="CK54" s="13">
        <v>21336</v>
      </c>
      <c r="CL54" s="13">
        <v>3235</v>
      </c>
      <c r="CM54" s="72">
        <f t="shared" si="27"/>
        <v>18101</v>
      </c>
      <c r="CN54" s="74">
        <v>43135</v>
      </c>
      <c r="CO54" s="13">
        <v>11150</v>
      </c>
      <c r="CP54" s="13">
        <f t="shared" si="28"/>
        <v>31985</v>
      </c>
      <c r="CQ54" s="13">
        <v>20554</v>
      </c>
      <c r="CR54" s="13">
        <v>5884</v>
      </c>
      <c r="CS54" s="13">
        <f t="shared" si="29"/>
        <v>14670</v>
      </c>
      <c r="CT54" s="13">
        <v>22581</v>
      </c>
      <c r="CU54" s="13">
        <v>5266</v>
      </c>
      <c r="CV54" s="72">
        <f t="shared" si="30"/>
        <v>17315</v>
      </c>
      <c r="CW54" s="73">
        <v>310</v>
      </c>
      <c r="CX54" s="11">
        <v>25</v>
      </c>
      <c r="CY54" s="13">
        <f t="shared" si="31"/>
        <v>285</v>
      </c>
      <c r="CZ54" s="11">
        <v>154</v>
      </c>
      <c r="DA54" s="11">
        <v>13</v>
      </c>
      <c r="DB54" s="13">
        <f t="shared" si="32"/>
        <v>141</v>
      </c>
      <c r="DC54" s="11">
        <v>156</v>
      </c>
      <c r="DD54" s="11">
        <v>12</v>
      </c>
      <c r="DE54" s="72">
        <f t="shared" si="33"/>
        <v>144</v>
      </c>
      <c r="DF54" s="73" t="s">
        <v>250</v>
      </c>
      <c r="DG54" s="11" t="s">
        <v>250</v>
      </c>
      <c r="DH54" s="11" t="s">
        <v>250</v>
      </c>
      <c r="DI54" s="11" t="s">
        <v>250</v>
      </c>
      <c r="DJ54" s="11" t="s">
        <v>250</v>
      </c>
      <c r="DK54" s="11" t="s">
        <v>250</v>
      </c>
      <c r="DL54" s="11" t="s">
        <v>250</v>
      </c>
      <c r="DM54" s="11" t="s">
        <v>250</v>
      </c>
      <c r="DN54" s="75" t="s">
        <v>250</v>
      </c>
      <c r="DO54" s="73">
        <v>227</v>
      </c>
      <c r="DP54" s="11">
        <v>23</v>
      </c>
      <c r="DQ54" s="13">
        <f t="shared" si="39"/>
        <v>204</v>
      </c>
      <c r="DR54" s="11">
        <v>97</v>
      </c>
      <c r="DS54" s="11">
        <v>12</v>
      </c>
      <c r="DT54" s="13">
        <f t="shared" si="40"/>
        <v>85</v>
      </c>
      <c r="DU54" s="11">
        <v>130</v>
      </c>
      <c r="DV54" s="11">
        <v>11</v>
      </c>
      <c r="DW54" s="72">
        <f t="shared" si="41"/>
        <v>119</v>
      </c>
      <c r="DX54" s="11">
        <v>25</v>
      </c>
      <c r="DY54" s="11">
        <v>0</v>
      </c>
      <c r="DZ54" s="13">
        <f t="shared" si="42"/>
        <v>25</v>
      </c>
      <c r="EA54" s="11">
        <v>10</v>
      </c>
      <c r="EB54" s="11">
        <v>0</v>
      </c>
      <c r="EC54" s="13">
        <f t="shared" si="43"/>
        <v>10</v>
      </c>
      <c r="ED54" s="11">
        <v>15</v>
      </c>
      <c r="EE54" s="11">
        <v>0</v>
      </c>
      <c r="EF54" s="13">
        <f t="shared" si="44"/>
        <v>15</v>
      </c>
      <c r="EG54" s="11"/>
      <c r="EH54" s="11"/>
      <c r="EI54" s="11"/>
      <c r="EJ54" s="11"/>
      <c r="EK54" s="11"/>
      <c r="EL54" s="11"/>
      <c r="EM54" s="11"/>
      <c r="EN54" s="11"/>
      <c r="EO54" s="11"/>
      <c r="EP54" s="11"/>
      <c r="EQ54" s="11"/>
      <c r="ER54" s="11"/>
      <c r="ES54" s="11"/>
      <c r="ET54" s="11"/>
      <c r="EU54" s="11"/>
      <c r="EV54" s="11"/>
      <c r="EW54" s="11"/>
      <c r="EX54" s="11"/>
      <c r="EY54" s="11"/>
      <c r="EZ54" s="11"/>
      <c r="FA54" s="11"/>
      <c r="FB54" s="11"/>
    </row>
    <row r="55" spans="1:158">
      <c r="A55" s="22">
        <v>2020</v>
      </c>
      <c r="B55" s="17">
        <v>284387</v>
      </c>
      <c r="C55" s="13">
        <v>39129</v>
      </c>
      <c r="D55" s="13">
        <f t="shared" si="37"/>
        <v>245258</v>
      </c>
      <c r="E55" s="13">
        <v>141046</v>
      </c>
      <c r="F55" s="13">
        <v>20262</v>
      </c>
      <c r="G55" s="13">
        <f t="shared" si="38"/>
        <v>120784</v>
      </c>
      <c r="H55" s="13">
        <v>143341</v>
      </c>
      <c r="I55" s="13">
        <v>18867</v>
      </c>
      <c r="J55" s="72">
        <f t="shared" si="0"/>
        <v>124474</v>
      </c>
      <c r="K55" s="74">
        <v>1564</v>
      </c>
      <c r="L55" s="11">
        <v>112</v>
      </c>
      <c r="M55" s="13">
        <f t="shared" si="1"/>
        <v>1452</v>
      </c>
      <c r="N55" s="11">
        <v>826</v>
      </c>
      <c r="O55" s="11">
        <v>59</v>
      </c>
      <c r="P55" s="13">
        <f t="shared" si="2"/>
        <v>767</v>
      </c>
      <c r="Q55" s="11">
        <v>738</v>
      </c>
      <c r="R55" s="11">
        <v>53</v>
      </c>
      <c r="S55" s="72">
        <f t="shared" si="3"/>
        <v>685</v>
      </c>
      <c r="T55" s="74">
        <v>2082</v>
      </c>
      <c r="U55" s="11">
        <v>40</v>
      </c>
      <c r="V55" s="13">
        <f t="shared" si="4"/>
        <v>2042</v>
      </c>
      <c r="W55" s="13">
        <v>1160</v>
      </c>
      <c r="X55" s="11">
        <v>20</v>
      </c>
      <c r="Y55" s="13">
        <f t="shared" si="5"/>
        <v>1140</v>
      </c>
      <c r="Z55" s="11">
        <v>922</v>
      </c>
      <c r="AA55" s="11">
        <v>20</v>
      </c>
      <c r="AB55" s="72">
        <f t="shared" si="6"/>
        <v>902</v>
      </c>
      <c r="AC55" s="74">
        <v>6239</v>
      </c>
      <c r="AD55" s="11">
        <v>786</v>
      </c>
      <c r="AE55" s="13">
        <f t="shared" si="7"/>
        <v>5453</v>
      </c>
      <c r="AF55" s="13">
        <v>3175</v>
      </c>
      <c r="AG55" s="11">
        <v>394</v>
      </c>
      <c r="AH55" s="13">
        <f t="shared" si="8"/>
        <v>2781</v>
      </c>
      <c r="AI55" s="13">
        <v>3064</v>
      </c>
      <c r="AJ55" s="11">
        <v>392</v>
      </c>
      <c r="AK55" s="72">
        <f t="shared" si="9"/>
        <v>2672</v>
      </c>
      <c r="AL55" s="74">
        <v>4909</v>
      </c>
      <c r="AM55" s="11">
        <v>453</v>
      </c>
      <c r="AN55" s="13">
        <f t="shared" si="10"/>
        <v>4456</v>
      </c>
      <c r="AO55" s="13">
        <v>2545</v>
      </c>
      <c r="AP55" s="11">
        <v>227</v>
      </c>
      <c r="AQ55" s="13">
        <f t="shared" si="11"/>
        <v>2318</v>
      </c>
      <c r="AR55" s="13">
        <v>2364</v>
      </c>
      <c r="AS55" s="11">
        <v>226</v>
      </c>
      <c r="AT55" s="72">
        <f t="shared" si="12"/>
        <v>2138</v>
      </c>
      <c r="AU55" s="74">
        <v>33295</v>
      </c>
      <c r="AV55" s="13">
        <v>5378</v>
      </c>
      <c r="AW55" s="13">
        <f t="shared" si="13"/>
        <v>27917</v>
      </c>
      <c r="AX55" s="13">
        <v>16558</v>
      </c>
      <c r="AY55" s="13">
        <v>2755</v>
      </c>
      <c r="AZ55" s="13">
        <f t="shared" si="14"/>
        <v>13803</v>
      </c>
      <c r="BA55" s="13">
        <v>16737</v>
      </c>
      <c r="BB55" s="13">
        <v>2623</v>
      </c>
      <c r="BC55" s="72">
        <f t="shared" si="15"/>
        <v>14114</v>
      </c>
      <c r="BD55" s="74">
        <v>127191</v>
      </c>
      <c r="BE55" s="13">
        <v>16937</v>
      </c>
      <c r="BF55" s="13">
        <f t="shared" si="16"/>
        <v>110254</v>
      </c>
      <c r="BG55" s="13">
        <v>63055</v>
      </c>
      <c r="BH55" s="13">
        <v>8780</v>
      </c>
      <c r="BI55" s="13">
        <f t="shared" si="17"/>
        <v>54275</v>
      </c>
      <c r="BJ55" s="13">
        <v>64136</v>
      </c>
      <c r="BK55" s="13">
        <v>8157</v>
      </c>
      <c r="BL55" s="72">
        <f t="shared" si="18"/>
        <v>55979</v>
      </c>
      <c r="BM55" s="74">
        <v>14789</v>
      </c>
      <c r="BN55" s="13">
        <v>1141</v>
      </c>
      <c r="BO55" s="13">
        <f t="shared" si="19"/>
        <v>13648</v>
      </c>
      <c r="BP55" s="13">
        <v>7491</v>
      </c>
      <c r="BQ55" s="11">
        <v>570</v>
      </c>
      <c r="BR55" s="13">
        <f t="shared" si="20"/>
        <v>6921</v>
      </c>
      <c r="BS55" s="13">
        <v>7298</v>
      </c>
      <c r="BT55" s="11">
        <v>571</v>
      </c>
      <c r="BU55" s="72">
        <f t="shared" si="21"/>
        <v>6727</v>
      </c>
      <c r="BV55" s="74">
        <v>13364</v>
      </c>
      <c r="BW55" s="11">
        <v>623</v>
      </c>
      <c r="BX55" s="13">
        <f t="shared" si="22"/>
        <v>12741</v>
      </c>
      <c r="BY55" s="13">
        <v>6756</v>
      </c>
      <c r="BZ55" s="11">
        <v>323</v>
      </c>
      <c r="CA55" s="13">
        <f t="shared" si="23"/>
        <v>6433</v>
      </c>
      <c r="CB55" s="13">
        <v>6608</v>
      </c>
      <c r="CC55" s="11">
        <v>300</v>
      </c>
      <c r="CD55" s="72">
        <f t="shared" si="24"/>
        <v>6308</v>
      </c>
      <c r="CE55" s="74">
        <v>35519</v>
      </c>
      <c r="CF55" s="13">
        <v>5040</v>
      </c>
      <c r="CG55" s="13">
        <f t="shared" si="25"/>
        <v>30479</v>
      </c>
      <c r="CH55" s="13">
        <v>17356</v>
      </c>
      <c r="CI55" s="13">
        <v>2591</v>
      </c>
      <c r="CJ55" s="13">
        <f t="shared" si="26"/>
        <v>14765</v>
      </c>
      <c r="CK55" s="13">
        <v>18163</v>
      </c>
      <c r="CL55" s="13">
        <v>2449</v>
      </c>
      <c r="CM55" s="72">
        <f t="shared" si="27"/>
        <v>15714</v>
      </c>
      <c r="CN55" s="74">
        <v>44899</v>
      </c>
      <c r="CO55" s="13">
        <v>8582</v>
      </c>
      <c r="CP55" s="13">
        <f t="shared" si="28"/>
        <v>36317</v>
      </c>
      <c r="CQ55" s="13">
        <v>21869</v>
      </c>
      <c r="CR55" s="13">
        <v>4526</v>
      </c>
      <c r="CS55" s="13">
        <f t="shared" si="29"/>
        <v>17343</v>
      </c>
      <c r="CT55" s="13">
        <v>23030</v>
      </c>
      <c r="CU55" s="13">
        <v>4056</v>
      </c>
      <c r="CV55" s="72">
        <f t="shared" si="30"/>
        <v>18974</v>
      </c>
      <c r="CW55" s="73">
        <v>336</v>
      </c>
      <c r="CX55" s="11">
        <v>18</v>
      </c>
      <c r="CY55" s="13">
        <f t="shared" si="31"/>
        <v>318</v>
      </c>
      <c r="CZ55" s="11">
        <v>164</v>
      </c>
      <c r="DA55" s="11">
        <v>8</v>
      </c>
      <c r="DB55" s="13">
        <f t="shared" si="32"/>
        <v>156</v>
      </c>
      <c r="DC55" s="11">
        <v>172</v>
      </c>
      <c r="DD55" s="11">
        <v>10</v>
      </c>
      <c r="DE55" s="72">
        <f t="shared" si="33"/>
        <v>162</v>
      </c>
      <c r="DF55" s="73" t="s">
        <v>250</v>
      </c>
      <c r="DG55" s="11" t="s">
        <v>250</v>
      </c>
      <c r="DH55" s="11" t="s">
        <v>250</v>
      </c>
      <c r="DI55" s="11" t="s">
        <v>250</v>
      </c>
      <c r="DJ55" s="11" t="s">
        <v>250</v>
      </c>
      <c r="DK55" s="11" t="s">
        <v>250</v>
      </c>
      <c r="DL55" s="11" t="s">
        <v>250</v>
      </c>
      <c r="DM55" s="11" t="s">
        <v>250</v>
      </c>
      <c r="DN55" s="75" t="s">
        <v>250</v>
      </c>
      <c r="DO55" s="73">
        <v>161</v>
      </c>
      <c r="DP55" s="11">
        <v>19</v>
      </c>
      <c r="DQ55" s="13">
        <f t="shared" si="39"/>
        <v>142</v>
      </c>
      <c r="DR55" s="11">
        <v>79</v>
      </c>
      <c r="DS55" s="11">
        <v>9</v>
      </c>
      <c r="DT55" s="13">
        <f t="shared" si="40"/>
        <v>70</v>
      </c>
      <c r="DU55" s="11">
        <v>82</v>
      </c>
      <c r="DV55" s="11">
        <v>10</v>
      </c>
      <c r="DW55" s="72">
        <f t="shared" si="41"/>
        <v>72</v>
      </c>
      <c r="DX55" s="11">
        <v>39</v>
      </c>
      <c r="DY55" s="11">
        <v>0</v>
      </c>
      <c r="DZ55" s="13">
        <f t="shared" si="42"/>
        <v>39</v>
      </c>
      <c r="EA55" s="11">
        <v>12</v>
      </c>
      <c r="EB55" s="11">
        <v>0</v>
      </c>
      <c r="EC55" s="13">
        <f t="shared" si="43"/>
        <v>12</v>
      </c>
      <c r="ED55" s="11">
        <v>27</v>
      </c>
      <c r="EE55" s="11">
        <v>0</v>
      </c>
      <c r="EF55" s="13">
        <f t="shared" si="44"/>
        <v>27</v>
      </c>
      <c r="EG55" s="11"/>
      <c r="EH55" s="11"/>
      <c r="EI55" s="11"/>
      <c r="EJ55" s="11"/>
      <c r="EK55" s="11"/>
      <c r="EL55" s="11"/>
      <c r="EM55" s="11"/>
      <c r="EN55" s="11"/>
      <c r="EO55" s="11"/>
      <c r="EP55" s="11"/>
      <c r="EQ55" s="11"/>
      <c r="ER55" s="11"/>
      <c r="ES55" s="11"/>
      <c r="ET55" s="11"/>
      <c r="EU55" s="11"/>
      <c r="EV55" s="11"/>
      <c r="EW55" s="11"/>
      <c r="EX55" s="11"/>
      <c r="EY55" s="11"/>
      <c r="EZ55" s="11"/>
      <c r="FA55" s="11"/>
      <c r="FB55" s="11"/>
    </row>
    <row r="56" spans="1:158">
      <c r="B56" s="11"/>
      <c r="C56" s="11"/>
      <c r="D56" s="11"/>
      <c r="E56" s="11"/>
      <c r="F56" s="11"/>
      <c r="G56" s="11"/>
      <c r="H56" s="11"/>
      <c r="I56" s="11"/>
      <c r="J56" s="75"/>
      <c r="K56" s="73"/>
      <c r="L56" s="11"/>
      <c r="M56" s="11"/>
      <c r="N56" s="11"/>
      <c r="O56" s="11"/>
      <c r="P56" s="11"/>
      <c r="Q56" s="11"/>
      <c r="R56" s="11"/>
      <c r="S56" s="75"/>
      <c r="T56" s="73"/>
      <c r="U56" s="11"/>
      <c r="V56" s="11"/>
      <c r="W56" s="11"/>
      <c r="X56" s="11"/>
      <c r="Y56" s="11"/>
      <c r="Z56" s="11"/>
      <c r="AA56" s="11"/>
      <c r="AB56" s="75"/>
      <c r="AC56" s="73"/>
      <c r="AD56" s="11"/>
      <c r="AE56" s="11"/>
      <c r="AF56" s="11"/>
      <c r="AG56" s="11"/>
      <c r="AH56" s="11"/>
      <c r="AI56" s="11"/>
      <c r="AJ56" s="11"/>
      <c r="AK56" s="75"/>
      <c r="AL56" s="73"/>
      <c r="AM56" s="11"/>
      <c r="AN56" s="11"/>
      <c r="AO56" s="11"/>
      <c r="AP56" s="11"/>
      <c r="AQ56" s="11"/>
      <c r="AR56" s="11"/>
      <c r="AS56" s="11"/>
      <c r="AT56" s="75"/>
      <c r="AU56" s="73"/>
      <c r="AV56" s="11"/>
      <c r="AW56" s="11"/>
      <c r="AX56" s="11"/>
      <c r="AY56" s="11"/>
      <c r="AZ56" s="11"/>
      <c r="BA56" s="11"/>
      <c r="BB56" s="11"/>
      <c r="BC56" s="75"/>
      <c r="BD56" s="73"/>
      <c r="BE56" s="11"/>
      <c r="BF56" s="11"/>
      <c r="BG56" s="11"/>
      <c r="BH56" s="11"/>
      <c r="BI56" s="11"/>
      <c r="BJ56" s="11"/>
      <c r="BK56" s="11"/>
      <c r="BL56" s="75"/>
      <c r="BM56" s="73"/>
      <c r="BN56" s="11"/>
      <c r="BO56" s="11"/>
      <c r="BP56" s="11"/>
      <c r="BQ56" s="11"/>
      <c r="BR56" s="11"/>
      <c r="BS56" s="11"/>
      <c r="BT56" s="11"/>
      <c r="BU56" s="75"/>
      <c r="BV56" s="73"/>
      <c r="BW56" s="11"/>
      <c r="BX56" s="11"/>
      <c r="BY56" s="11"/>
      <c r="BZ56" s="11"/>
      <c r="CA56" s="11"/>
      <c r="CB56" s="11"/>
      <c r="CC56" s="11"/>
      <c r="CD56" s="75"/>
      <c r="CE56" s="73"/>
      <c r="CF56" s="11"/>
      <c r="CG56" s="11"/>
      <c r="CH56" s="11"/>
      <c r="CI56" s="11"/>
      <c r="CJ56" s="11"/>
      <c r="CK56" s="11"/>
      <c r="CL56" s="11"/>
      <c r="CM56" s="75"/>
      <c r="CN56" s="73"/>
      <c r="CO56" s="11"/>
      <c r="CP56" s="11"/>
      <c r="CQ56" s="11"/>
      <c r="CR56" s="11"/>
      <c r="CS56" s="11"/>
      <c r="CT56" s="11"/>
      <c r="CU56" s="11"/>
      <c r="CV56" s="75"/>
      <c r="CW56" s="73"/>
      <c r="CX56" s="11"/>
      <c r="CY56" s="11"/>
      <c r="CZ56" s="11"/>
      <c r="DA56" s="11"/>
      <c r="DB56" s="11"/>
      <c r="DC56" s="11"/>
      <c r="DD56" s="11"/>
      <c r="DE56" s="75"/>
      <c r="DF56" s="73"/>
      <c r="DG56" s="11"/>
      <c r="DH56" s="11"/>
      <c r="DI56" s="11"/>
      <c r="DJ56" s="11"/>
      <c r="DK56" s="11"/>
      <c r="DL56" s="11"/>
      <c r="DM56" s="11"/>
      <c r="DN56" s="75"/>
      <c r="DO56" s="73"/>
      <c r="DP56" s="11"/>
      <c r="DQ56" s="11"/>
      <c r="DR56" s="11"/>
      <c r="DS56" s="11"/>
      <c r="DT56" s="11"/>
      <c r="DU56" s="11"/>
      <c r="DV56" s="11"/>
      <c r="DW56" s="75"/>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row>
    <row r="58" spans="1:158">
      <c r="A58" s="22" t="s">
        <v>664</v>
      </c>
    </row>
    <row r="59" spans="1:158">
      <c r="B59" s="11"/>
    </row>
    <row r="60" spans="1:158">
      <c r="A60" s="10" t="s">
        <v>694</v>
      </c>
      <c r="B60" s="11"/>
    </row>
  </sheetData>
  <mergeCells count="60">
    <mergeCell ref="EA5:EC5"/>
    <mergeCell ref="ED5:EF5"/>
    <mergeCell ref="DI5:DK5"/>
    <mergeCell ref="DL5:DN5"/>
    <mergeCell ref="DO5:DQ5"/>
    <mergeCell ref="DR5:DT5"/>
    <mergeCell ref="DU5:DW5"/>
    <mergeCell ref="DX5:DZ5"/>
    <mergeCell ref="DF5:DH5"/>
    <mergeCell ref="BY5:CA5"/>
    <mergeCell ref="CB5:CD5"/>
    <mergeCell ref="CE5:CG5"/>
    <mergeCell ref="CH5:CJ5"/>
    <mergeCell ref="CK5:CM5"/>
    <mergeCell ref="CN5:CP5"/>
    <mergeCell ref="CQ5:CS5"/>
    <mergeCell ref="CT5:CV5"/>
    <mergeCell ref="CW5:CY5"/>
    <mergeCell ref="CZ5:DB5"/>
    <mergeCell ref="DC5:DE5"/>
    <mergeCell ref="BV5:BX5"/>
    <mergeCell ref="AO5:AQ5"/>
    <mergeCell ref="AR5:AT5"/>
    <mergeCell ref="AU5:AW5"/>
    <mergeCell ref="AX5:AZ5"/>
    <mergeCell ref="BA5:BC5"/>
    <mergeCell ref="BD5:BF5"/>
    <mergeCell ref="BG5:BI5"/>
    <mergeCell ref="BJ5:BL5"/>
    <mergeCell ref="BM5:BO5"/>
    <mergeCell ref="BP5:BR5"/>
    <mergeCell ref="BS5:BU5"/>
    <mergeCell ref="W5:Y5"/>
    <mergeCell ref="Z5:AB5"/>
    <mergeCell ref="AC5:AE5"/>
    <mergeCell ref="AF5:AH5"/>
    <mergeCell ref="AI5:AK5"/>
    <mergeCell ref="AL5:AN5"/>
    <mergeCell ref="DF4:DN4"/>
    <mergeCell ref="DO4:DW4"/>
    <mergeCell ref="DX4:EF4"/>
    <mergeCell ref="B5:D5"/>
    <mergeCell ref="E5:G5"/>
    <mergeCell ref="H5:J5"/>
    <mergeCell ref="K5:M5"/>
    <mergeCell ref="N5:P5"/>
    <mergeCell ref="Q5:S5"/>
    <mergeCell ref="T5:V5"/>
    <mergeCell ref="BD4:BL4"/>
    <mergeCell ref="BM4:BU4"/>
    <mergeCell ref="BV4:CD4"/>
    <mergeCell ref="CE4:CM4"/>
    <mergeCell ref="CN4:CV4"/>
    <mergeCell ref="CW4:DE4"/>
    <mergeCell ref="B4:J4"/>
    <mergeCell ref="K4:S4"/>
    <mergeCell ref="T4:AB4"/>
    <mergeCell ref="AC4:AK4"/>
    <mergeCell ref="AL4:AT4"/>
    <mergeCell ref="AU4:BC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94CF-56E2-4DD4-AE44-CAA332AF2D55}">
  <dimension ref="A1:J58"/>
  <sheetViews>
    <sheetView zoomScale="93" zoomScaleNormal="93" workbookViewId="0"/>
  </sheetViews>
  <sheetFormatPr baseColWidth="10" defaultColWidth="12.5" defaultRowHeight="16"/>
  <cols>
    <col min="1" max="1" width="22.6640625" style="10" customWidth="1"/>
    <col min="2" max="10" width="18.1640625" style="10" customWidth="1"/>
    <col min="11" max="16384" width="12.5" style="10"/>
  </cols>
  <sheetData>
    <row r="1" spans="1:10">
      <c r="A1" s="9" t="s">
        <v>248</v>
      </c>
    </row>
    <row r="3" spans="1:10">
      <c r="B3" s="233" t="s">
        <v>245</v>
      </c>
      <c r="C3" s="233"/>
      <c r="D3" s="233"/>
      <c r="E3" s="233" t="s">
        <v>194</v>
      </c>
      <c r="F3" s="233"/>
      <c r="G3" s="233"/>
      <c r="H3" s="233" t="s">
        <v>195</v>
      </c>
      <c r="I3" s="233"/>
      <c r="J3" s="233"/>
    </row>
    <row r="4" spans="1:10">
      <c r="B4" s="11" t="s">
        <v>200</v>
      </c>
      <c r="C4" s="11" t="s">
        <v>203</v>
      </c>
      <c r="D4" s="11" t="s">
        <v>247</v>
      </c>
      <c r="E4" s="11" t="s">
        <v>200</v>
      </c>
      <c r="F4" s="11" t="s">
        <v>203</v>
      </c>
      <c r="G4" s="11" t="s">
        <v>247</v>
      </c>
      <c r="H4" s="11" t="s">
        <v>200</v>
      </c>
      <c r="I4" s="11" t="s">
        <v>203</v>
      </c>
      <c r="J4" s="11" t="s">
        <v>247</v>
      </c>
    </row>
    <row r="5" spans="1:10">
      <c r="A5" s="22">
        <v>1972</v>
      </c>
      <c r="B5" s="13">
        <v>1081</v>
      </c>
      <c r="C5" s="13">
        <v>1121</v>
      </c>
      <c r="D5" s="13">
        <f>B5-C5</f>
        <v>-40</v>
      </c>
      <c r="E5" s="11">
        <v>529</v>
      </c>
      <c r="F5" s="11">
        <v>532</v>
      </c>
      <c r="G5" s="13">
        <f t="shared" ref="G5:G53" si="0">E5-F5</f>
        <v>-3</v>
      </c>
      <c r="H5" s="11">
        <v>552</v>
      </c>
      <c r="I5" s="11">
        <v>589</v>
      </c>
      <c r="J5" s="13">
        <f>H5-I5</f>
        <v>-37</v>
      </c>
    </row>
    <row r="6" spans="1:10">
      <c r="A6" s="22">
        <v>1973</v>
      </c>
      <c r="B6" s="13">
        <v>1428</v>
      </c>
      <c r="C6" s="13">
        <v>1081</v>
      </c>
      <c r="D6" s="13">
        <f t="shared" ref="D6:D53" si="1">B6-C6</f>
        <v>347</v>
      </c>
      <c r="E6" s="11">
        <v>692</v>
      </c>
      <c r="F6" s="11">
        <v>493</v>
      </c>
      <c r="G6" s="13">
        <f t="shared" si="0"/>
        <v>199</v>
      </c>
      <c r="H6" s="11">
        <v>736</v>
      </c>
      <c r="I6" s="11">
        <v>588</v>
      </c>
      <c r="J6" s="13">
        <f t="shared" ref="J6:J53" si="2">H6-I6</f>
        <v>148</v>
      </c>
    </row>
    <row r="7" spans="1:10">
      <c r="A7" s="22">
        <v>1974</v>
      </c>
      <c r="B7" s="13">
        <v>2279</v>
      </c>
      <c r="C7" s="13">
        <v>1405</v>
      </c>
      <c r="D7" s="13">
        <f t="shared" si="1"/>
        <v>874</v>
      </c>
      <c r="E7" s="13">
        <v>1133</v>
      </c>
      <c r="F7" s="11">
        <v>661</v>
      </c>
      <c r="G7" s="13">
        <f t="shared" si="0"/>
        <v>472</v>
      </c>
      <c r="H7" s="13">
        <v>1146</v>
      </c>
      <c r="I7" s="11">
        <v>744</v>
      </c>
      <c r="J7" s="13">
        <f t="shared" si="2"/>
        <v>402</v>
      </c>
    </row>
    <row r="8" spans="1:10">
      <c r="A8" s="22">
        <v>1975</v>
      </c>
      <c r="B8" s="13">
        <v>1998</v>
      </c>
      <c r="C8" s="13">
        <v>1310</v>
      </c>
      <c r="D8" s="13">
        <f t="shared" si="1"/>
        <v>688</v>
      </c>
      <c r="E8" s="13">
        <v>1021</v>
      </c>
      <c r="F8" s="11">
        <v>620</v>
      </c>
      <c r="G8" s="13">
        <f t="shared" si="0"/>
        <v>401</v>
      </c>
      <c r="H8" s="11">
        <v>977</v>
      </c>
      <c r="I8" s="11">
        <v>690</v>
      </c>
      <c r="J8" s="13">
        <f t="shared" si="2"/>
        <v>287</v>
      </c>
    </row>
    <row r="9" spans="1:10">
      <c r="A9" s="22">
        <v>1976</v>
      </c>
      <c r="B9" s="13">
        <v>2241</v>
      </c>
      <c r="C9" s="13">
        <v>1123</v>
      </c>
      <c r="D9" s="13">
        <f t="shared" si="1"/>
        <v>1118</v>
      </c>
      <c r="E9" s="13">
        <v>1134</v>
      </c>
      <c r="F9" s="11">
        <v>513</v>
      </c>
      <c r="G9" s="13">
        <f t="shared" si="0"/>
        <v>621</v>
      </c>
      <c r="H9" s="13">
        <v>1107</v>
      </c>
      <c r="I9" s="11">
        <v>610</v>
      </c>
      <c r="J9" s="13">
        <f t="shared" si="2"/>
        <v>497</v>
      </c>
    </row>
    <row r="10" spans="1:10">
      <c r="A10" s="22">
        <v>1977</v>
      </c>
      <c r="B10" s="13">
        <v>1425</v>
      </c>
      <c r="C10" s="11">
        <v>971</v>
      </c>
      <c r="D10" s="13">
        <f t="shared" si="1"/>
        <v>454</v>
      </c>
      <c r="E10" s="11">
        <v>701</v>
      </c>
      <c r="F10" s="11">
        <v>496</v>
      </c>
      <c r="G10" s="13">
        <f t="shared" si="0"/>
        <v>205</v>
      </c>
      <c r="H10" s="11">
        <v>724</v>
      </c>
      <c r="I10" s="11">
        <v>475</v>
      </c>
      <c r="J10" s="13">
        <f t="shared" si="2"/>
        <v>249</v>
      </c>
    </row>
    <row r="11" spans="1:10">
      <c r="A11" s="22">
        <v>1978</v>
      </c>
      <c r="B11" s="11">
        <v>751</v>
      </c>
      <c r="C11" s="13">
        <v>1059</v>
      </c>
      <c r="D11" s="13">
        <f t="shared" si="1"/>
        <v>-308</v>
      </c>
      <c r="E11" s="11">
        <v>358</v>
      </c>
      <c r="F11" s="11">
        <v>540</v>
      </c>
      <c r="G11" s="13">
        <f t="shared" si="0"/>
        <v>-182</v>
      </c>
      <c r="H11" s="11">
        <v>393</v>
      </c>
      <c r="I11" s="11">
        <v>519</v>
      </c>
      <c r="J11" s="13">
        <f t="shared" si="2"/>
        <v>-126</v>
      </c>
    </row>
    <row r="12" spans="1:10">
      <c r="A12" s="22">
        <v>1979</v>
      </c>
      <c r="B12" s="11">
        <v>689</v>
      </c>
      <c r="C12" s="13">
        <v>1036</v>
      </c>
      <c r="D12" s="13">
        <f t="shared" si="1"/>
        <v>-347</v>
      </c>
      <c r="E12" s="11">
        <v>336</v>
      </c>
      <c r="F12" s="11">
        <v>527</v>
      </c>
      <c r="G12" s="13">
        <f t="shared" si="0"/>
        <v>-191</v>
      </c>
      <c r="H12" s="11">
        <v>353</v>
      </c>
      <c r="I12" s="11">
        <v>509</v>
      </c>
      <c r="J12" s="13">
        <f t="shared" si="2"/>
        <v>-156</v>
      </c>
    </row>
    <row r="13" spans="1:10">
      <c r="A13" s="22">
        <v>1980</v>
      </c>
      <c r="B13" s="13">
        <v>1530</v>
      </c>
      <c r="C13" s="11">
        <v>823</v>
      </c>
      <c r="D13" s="13">
        <f t="shared" si="1"/>
        <v>707</v>
      </c>
      <c r="E13" s="11">
        <v>748</v>
      </c>
      <c r="F13" s="11">
        <v>416</v>
      </c>
      <c r="G13" s="13">
        <f t="shared" si="0"/>
        <v>332</v>
      </c>
      <c r="H13" s="11">
        <v>782</v>
      </c>
      <c r="I13" s="11">
        <v>407</v>
      </c>
      <c r="J13" s="13">
        <f t="shared" si="2"/>
        <v>375</v>
      </c>
    </row>
    <row r="14" spans="1:10">
      <c r="A14" s="22">
        <v>1981</v>
      </c>
      <c r="B14" s="11">
        <v>963</v>
      </c>
      <c r="C14" s="11">
        <v>754</v>
      </c>
      <c r="D14" s="13">
        <f t="shared" si="1"/>
        <v>209</v>
      </c>
      <c r="E14" s="11">
        <v>463</v>
      </c>
      <c r="F14" s="11">
        <v>384</v>
      </c>
      <c r="G14" s="13">
        <f t="shared" si="0"/>
        <v>79</v>
      </c>
      <c r="H14" s="11">
        <v>500</v>
      </c>
      <c r="I14" s="11">
        <v>370</v>
      </c>
      <c r="J14" s="13">
        <f t="shared" si="2"/>
        <v>130</v>
      </c>
    </row>
    <row r="15" spans="1:10">
      <c r="A15" s="22">
        <v>1982</v>
      </c>
      <c r="B15" s="11">
        <v>883</v>
      </c>
      <c r="C15" s="13">
        <v>1168</v>
      </c>
      <c r="D15" s="13">
        <f t="shared" si="1"/>
        <v>-285</v>
      </c>
      <c r="E15" s="11">
        <v>430</v>
      </c>
      <c r="F15" s="11">
        <v>595</v>
      </c>
      <c r="G15" s="13">
        <f t="shared" si="0"/>
        <v>-165</v>
      </c>
      <c r="H15" s="11">
        <v>453</v>
      </c>
      <c r="I15" s="11">
        <v>573</v>
      </c>
      <c r="J15" s="13">
        <f t="shared" si="2"/>
        <v>-120</v>
      </c>
    </row>
    <row r="16" spans="1:10">
      <c r="A16" s="22">
        <v>1983</v>
      </c>
      <c r="B16" s="11">
        <v>662</v>
      </c>
      <c r="C16" s="11">
        <v>887</v>
      </c>
      <c r="D16" s="13">
        <f t="shared" si="1"/>
        <v>-225</v>
      </c>
      <c r="E16" s="11">
        <v>314</v>
      </c>
      <c r="F16" s="11">
        <v>457</v>
      </c>
      <c r="G16" s="13">
        <f t="shared" si="0"/>
        <v>-143</v>
      </c>
      <c r="H16" s="11">
        <v>348</v>
      </c>
      <c r="I16" s="11">
        <v>430</v>
      </c>
      <c r="J16" s="13">
        <f t="shared" si="2"/>
        <v>-82</v>
      </c>
    </row>
    <row r="17" spans="1:10">
      <c r="A17" s="22">
        <v>1984</v>
      </c>
      <c r="B17" s="11">
        <v>558</v>
      </c>
      <c r="C17" s="11">
        <v>886</v>
      </c>
      <c r="D17" s="13">
        <f t="shared" si="1"/>
        <v>-328</v>
      </c>
      <c r="E17" s="11">
        <v>263</v>
      </c>
      <c r="F17" s="11">
        <v>452</v>
      </c>
      <c r="G17" s="13">
        <f t="shared" si="0"/>
        <v>-189</v>
      </c>
      <c r="H17" s="11">
        <v>295</v>
      </c>
      <c r="I17" s="11">
        <v>434</v>
      </c>
      <c r="J17" s="13">
        <f t="shared" si="2"/>
        <v>-139</v>
      </c>
    </row>
    <row r="18" spans="1:10">
      <c r="A18" s="22">
        <v>1985</v>
      </c>
      <c r="B18" s="11">
        <v>596</v>
      </c>
      <c r="C18" s="11">
        <v>801</v>
      </c>
      <c r="D18" s="13">
        <f t="shared" si="1"/>
        <v>-205</v>
      </c>
      <c r="E18" s="11">
        <v>298</v>
      </c>
      <c r="F18" s="11">
        <v>406</v>
      </c>
      <c r="G18" s="13">
        <f t="shared" si="0"/>
        <v>-108</v>
      </c>
      <c r="H18" s="11">
        <v>298</v>
      </c>
      <c r="I18" s="11">
        <v>395</v>
      </c>
      <c r="J18" s="13">
        <f t="shared" si="2"/>
        <v>-97</v>
      </c>
    </row>
    <row r="19" spans="1:10">
      <c r="A19" s="22">
        <v>1986</v>
      </c>
      <c r="B19" s="11">
        <v>625</v>
      </c>
      <c r="C19" s="11">
        <v>909</v>
      </c>
      <c r="D19" s="13">
        <f t="shared" si="1"/>
        <v>-284</v>
      </c>
      <c r="E19" s="11">
        <v>337</v>
      </c>
      <c r="F19" s="11">
        <v>457</v>
      </c>
      <c r="G19" s="13">
        <f t="shared" si="0"/>
        <v>-120</v>
      </c>
      <c r="H19" s="11">
        <v>288</v>
      </c>
      <c r="I19" s="11">
        <v>452</v>
      </c>
      <c r="J19" s="13">
        <f t="shared" si="2"/>
        <v>-164</v>
      </c>
    </row>
    <row r="20" spans="1:10">
      <c r="A20" s="22">
        <v>1987</v>
      </c>
      <c r="B20" s="11">
        <v>678</v>
      </c>
      <c r="C20" s="11">
        <v>878</v>
      </c>
      <c r="D20" s="13">
        <f t="shared" si="1"/>
        <v>-200</v>
      </c>
      <c r="E20" s="11">
        <v>359</v>
      </c>
      <c r="F20" s="11">
        <v>445</v>
      </c>
      <c r="G20" s="13">
        <f t="shared" si="0"/>
        <v>-86</v>
      </c>
      <c r="H20" s="11">
        <v>319</v>
      </c>
      <c r="I20" s="11">
        <v>433</v>
      </c>
      <c r="J20" s="13">
        <f t="shared" si="2"/>
        <v>-114</v>
      </c>
    </row>
    <row r="21" spans="1:10">
      <c r="A21" s="22">
        <v>1988</v>
      </c>
      <c r="B21" s="11">
        <v>580</v>
      </c>
      <c r="C21" s="11">
        <v>857</v>
      </c>
      <c r="D21" s="13">
        <f t="shared" si="1"/>
        <v>-277</v>
      </c>
      <c r="E21" s="11">
        <v>279</v>
      </c>
      <c r="F21" s="11">
        <v>435</v>
      </c>
      <c r="G21" s="13">
        <f t="shared" si="0"/>
        <v>-156</v>
      </c>
      <c r="H21" s="11">
        <v>301</v>
      </c>
      <c r="I21" s="11">
        <v>422</v>
      </c>
      <c r="J21" s="13">
        <f t="shared" si="2"/>
        <v>-121</v>
      </c>
    </row>
    <row r="22" spans="1:10">
      <c r="A22" s="22">
        <v>1989</v>
      </c>
      <c r="B22" s="11">
        <v>732</v>
      </c>
      <c r="C22" s="11">
        <v>870</v>
      </c>
      <c r="D22" s="13">
        <f t="shared" si="1"/>
        <v>-138</v>
      </c>
      <c r="E22" s="11">
        <v>423</v>
      </c>
      <c r="F22" s="11">
        <v>447</v>
      </c>
      <c r="G22" s="13">
        <f t="shared" si="0"/>
        <v>-24</v>
      </c>
      <c r="H22" s="11">
        <v>309</v>
      </c>
      <c r="I22" s="11">
        <v>423</v>
      </c>
      <c r="J22" s="13">
        <f t="shared" si="2"/>
        <v>-114</v>
      </c>
    </row>
    <row r="23" spans="1:10">
      <c r="A23" s="22">
        <v>1990</v>
      </c>
      <c r="B23" s="11">
        <v>954</v>
      </c>
      <c r="C23" s="11">
        <v>876</v>
      </c>
      <c r="D23" s="13">
        <f t="shared" si="1"/>
        <v>78</v>
      </c>
      <c r="E23" s="11">
        <v>496</v>
      </c>
      <c r="F23" s="11">
        <v>448</v>
      </c>
      <c r="G23" s="13">
        <f t="shared" si="0"/>
        <v>48</v>
      </c>
      <c r="H23" s="11">
        <v>458</v>
      </c>
      <c r="I23" s="11">
        <v>428</v>
      </c>
      <c r="J23" s="13">
        <f t="shared" si="2"/>
        <v>30</v>
      </c>
    </row>
    <row r="24" spans="1:10">
      <c r="A24" s="22">
        <v>1991</v>
      </c>
      <c r="B24" s="11">
        <v>738</v>
      </c>
      <c r="C24" s="11">
        <v>885</v>
      </c>
      <c r="D24" s="13">
        <f t="shared" si="1"/>
        <v>-147</v>
      </c>
      <c r="E24" s="11">
        <v>384</v>
      </c>
      <c r="F24" s="11">
        <v>449</v>
      </c>
      <c r="G24" s="13">
        <f t="shared" si="0"/>
        <v>-65</v>
      </c>
      <c r="H24" s="11">
        <v>354</v>
      </c>
      <c r="I24" s="11">
        <v>436</v>
      </c>
      <c r="J24" s="13">
        <f t="shared" si="2"/>
        <v>-82</v>
      </c>
    </row>
    <row r="25" spans="1:10">
      <c r="A25" s="22">
        <v>1992</v>
      </c>
      <c r="B25" s="11">
        <v>804</v>
      </c>
      <c r="C25" s="11">
        <v>915</v>
      </c>
      <c r="D25" s="13">
        <f t="shared" si="1"/>
        <v>-111</v>
      </c>
      <c r="E25" s="11">
        <v>400</v>
      </c>
      <c r="F25" s="11">
        <v>459</v>
      </c>
      <c r="G25" s="13">
        <f t="shared" si="0"/>
        <v>-59</v>
      </c>
      <c r="H25" s="11">
        <v>404</v>
      </c>
      <c r="I25" s="11">
        <v>456</v>
      </c>
      <c r="J25" s="13">
        <f t="shared" si="2"/>
        <v>-52</v>
      </c>
    </row>
    <row r="26" spans="1:10">
      <c r="A26" s="22">
        <v>1993</v>
      </c>
      <c r="B26" s="11">
        <v>748</v>
      </c>
      <c r="C26" s="11">
        <v>914</v>
      </c>
      <c r="D26" s="13">
        <f t="shared" si="1"/>
        <v>-166</v>
      </c>
      <c r="E26" s="11">
        <v>357</v>
      </c>
      <c r="F26" s="11">
        <v>457</v>
      </c>
      <c r="G26" s="13">
        <f t="shared" si="0"/>
        <v>-100</v>
      </c>
      <c r="H26" s="11">
        <v>391</v>
      </c>
      <c r="I26" s="11">
        <v>457</v>
      </c>
      <c r="J26" s="13">
        <f t="shared" si="2"/>
        <v>-66</v>
      </c>
    </row>
    <row r="27" spans="1:10">
      <c r="A27" s="22">
        <v>1994</v>
      </c>
      <c r="B27" s="11">
        <v>589</v>
      </c>
      <c r="C27" s="11">
        <v>550</v>
      </c>
      <c r="D27" s="13">
        <f t="shared" si="1"/>
        <v>39</v>
      </c>
      <c r="E27" s="11">
        <v>267</v>
      </c>
      <c r="F27" s="11">
        <v>280</v>
      </c>
      <c r="G27" s="13">
        <f t="shared" si="0"/>
        <v>-13</v>
      </c>
      <c r="H27" s="11">
        <v>322</v>
      </c>
      <c r="I27" s="11">
        <v>270</v>
      </c>
      <c r="J27" s="13">
        <f t="shared" si="2"/>
        <v>52</v>
      </c>
    </row>
    <row r="28" spans="1:10">
      <c r="A28" s="22">
        <v>1995</v>
      </c>
      <c r="B28" s="11">
        <v>676</v>
      </c>
      <c r="C28" s="11">
        <v>583</v>
      </c>
      <c r="D28" s="13">
        <f t="shared" si="1"/>
        <v>93</v>
      </c>
      <c r="E28" s="11">
        <v>332</v>
      </c>
      <c r="F28" s="11">
        <v>297</v>
      </c>
      <c r="G28" s="13">
        <f t="shared" si="0"/>
        <v>35</v>
      </c>
      <c r="H28" s="11">
        <v>344</v>
      </c>
      <c r="I28" s="11">
        <v>286</v>
      </c>
      <c r="J28" s="13">
        <f t="shared" si="2"/>
        <v>58</v>
      </c>
    </row>
    <row r="29" spans="1:10">
      <c r="A29" s="22">
        <v>1996</v>
      </c>
      <c r="B29" s="11">
        <v>646</v>
      </c>
      <c r="C29" s="11">
        <v>493</v>
      </c>
      <c r="D29" s="13">
        <f t="shared" si="1"/>
        <v>153</v>
      </c>
      <c r="E29" s="11">
        <v>319</v>
      </c>
      <c r="F29" s="11">
        <v>256</v>
      </c>
      <c r="G29" s="13">
        <f t="shared" si="0"/>
        <v>63</v>
      </c>
      <c r="H29" s="11">
        <v>327</v>
      </c>
      <c r="I29" s="11">
        <v>237</v>
      </c>
      <c r="J29" s="13">
        <f t="shared" si="2"/>
        <v>90</v>
      </c>
    </row>
    <row r="30" spans="1:10">
      <c r="A30" s="22">
        <v>1997</v>
      </c>
      <c r="B30" s="11">
        <v>673</v>
      </c>
      <c r="C30" s="11">
        <v>380</v>
      </c>
      <c r="D30" s="13">
        <f t="shared" si="1"/>
        <v>293</v>
      </c>
      <c r="E30" s="11">
        <v>344</v>
      </c>
      <c r="F30" s="11">
        <v>197</v>
      </c>
      <c r="G30" s="13">
        <f t="shared" si="0"/>
        <v>147</v>
      </c>
      <c r="H30" s="11">
        <v>329</v>
      </c>
      <c r="I30" s="11">
        <v>183</v>
      </c>
      <c r="J30" s="13">
        <f t="shared" si="2"/>
        <v>146</v>
      </c>
    </row>
    <row r="31" spans="1:10">
      <c r="A31" s="22">
        <v>1998</v>
      </c>
      <c r="B31" s="11">
        <v>717</v>
      </c>
      <c r="C31" s="11">
        <v>565</v>
      </c>
      <c r="D31" s="13">
        <f t="shared" si="1"/>
        <v>152</v>
      </c>
      <c r="E31" s="11">
        <v>361</v>
      </c>
      <c r="F31" s="11">
        <v>294</v>
      </c>
      <c r="G31" s="13">
        <f t="shared" si="0"/>
        <v>67</v>
      </c>
      <c r="H31" s="11">
        <v>356</v>
      </c>
      <c r="I31" s="11">
        <v>271</v>
      </c>
      <c r="J31" s="13">
        <f t="shared" si="2"/>
        <v>85</v>
      </c>
    </row>
    <row r="32" spans="1:10">
      <c r="A32" s="22">
        <v>1999</v>
      </c>
      <c r="B32" s="11">
        <v>752</v>
      </c>
      <c r="C32" s="11">
        <v>451</v>
      </c>
      <c r="D32" s="13">
        <f t="shared" si="1"/>
        <v>301</v>
      </c>
      <c r="E32" s="11">
        <v>362</v>
      </c>
      <c r="F32" s="11">
        <v>237</v>
      </c>
      <c r="G32" s="13">
        <f t="shared" si="0"/>
        <v>125</v>
      </c>
      <c r="H32" s="11">
        <v>390</v>
      </c>
      <c r="I32" s="11">
        <v>214</v>
      </c>
      <c r="J32" s="13">
        <f t="shared" si="2"/>
        <v>176</v>
      </c>
    </row>
    <row r="33" spans="1:10">
      <c r="A33" s="22">
        <v>2000</v>
      </c>
      <c r="B33" s="11">
        <v>609</v>
      </c>
      <c r="C33" s="11">
        <v>614</v>
      </c>
      <c r="D33" s="13">
        <f t="shared" si="1"/>
        <v>-5</v>
      </c>
      <c r="E33" s="11">
        <v>306</v>
      </c>
      <c r="F33" s="11">
        <v>323</v>
      </c>
      <c r="G33" s="13">
        <f t="shared" si="0"/>
        <v>-17</v>
      </c>
      <c r="H33" s="11">
        <v>303</v>
      </c>
      <c r="I33" s="11">
        <v>291</v>
      </c>
      <c r="J33" s="13">
        <f t="shared" si="2"/>
        <v>12</v>
      </c>
    </row>
    <row r="34" spans="1:10">
      <c r="A34" s="22">
        <v>2001</v>
      </c>
      <c r="B34" s="11">
        <v>874</v>
      </c>
      <c r="C34" s="11">
        <v>654</v>
      </c>
      <c r="D34" s="13">
        <f t="shared" si="1"/>
        <v>220</v>
      </c>
      <c r="E34" s="11">
        <v>434</v>
      </c>
      <c r="F34" s="11">
        <v>345</v>
      </c>
      <c r="G34" s="13">
        <f t="shared" si="0"/>
        <v>89</v>
      </c>
      <c r="H34" s="11">
        <v>440</v>
      </c>
      <c r="I34" s="11">
        <v>309</v>
      </c>
      <c r="J34" s="13">
        <f t="shared" si="2"/>
        <v>131</v>
      </c>
    </row>
    <row r="35" spans="1:10">
      <c r="A35" s="22">
        <v>2002</v>
      </c>
      <c r="B35" s="11">
        <v>765</v>
      </c>
      <c r="C35" s="11">
        <v>686</v>
      </c>
      <c r="D35" s="13">
        <f t="shared" si="1"/>
        <v>79</v>
      </c>
      <c r="E35" s="11">
        <v>371</v>
      </c>
      <c r="F35" s="11">
        <v>338</v>
      </c>
      <c r="G35" s="13">
        <f t="shared" si="0"/>
        <v>33</v>
      </c>
      <c r="H35" s="11">
        <v>394</v>
      </c>
      <c r="I35" s="11">
        <v>348</v>
      </c>
      <c r="J35" s="13">
        <f t="shared" si="2"/>
        <v>46</v>
      </c>
    </row>
    <row r="36" spans="1:10">
      <c r="A36" s="22">
        <v>2003</v>
      </c>
      <c r="B36" s="11">
        <v>645</v>
      </c>
      <c r="C36" s="11">
        <v>422</v>
      </c>
      <c r="D36" s="13">
        <f t="shared" si="1"/>
        <v>223</v>
      </c>
      <c r="E36" s="11">
        <v>321</v>
      </c>
      <c r="F36" s="11">
        <v>203</v>
      </c>
      <c r="G36" s="13">
        <f t="shared" si="0"/>
        <v>118</v>
      </c>
      <c r="H36" s="11">
        <v>324</v>
      </c>
      <c r="I36" s="11">
        <v>219</v>
      </c>
      <c r="J36" s="13">
        <f t="shared" si="2"/>
        <v>105</v>
      </c>
    </row>
    <row r="37" spans="1:10">
      <c r="A37" s="22">
        <v>2004</v>
      </c>
      <c r="B37" s="11">
        <v>760</v>
      </c>
      <c r="C37" s="11">
        <v>450</v>
      </c>
      <c r="D37" s="13">
        <f t="shared" si="1"/>
        <v>310</v>
      </c>
      <c r="E37" s="11">
        <v>392</v>
      </c>
      <c r="F37" s="11">
        <v>218</v>
      </c>
      <c r="G37" s="13">
        <f t="shared" si="0"/>
        <v>174</v>
      </c>
      <c r="H37" s="11">
        <v>368</v>
      </c>
      <c r="I37" s="11">
        <v>232</v>
      </c>
      <c r="J37" s="13">
        <f t="shared" si="2"/>
        <v>136</v>
      </c>
    </row>
    <row r="38" spans="1:10">
      <c r="A38" s="22">
        <v>2005</v>
      </c>
      <c r="B38" s="11">
        <v>865</v>
      </c>
      <c r="C38" s="11">
        <v>566</v>
      </c>
      <c r="D38" s="13">
        <f t="shared" si="1"/>
        <v>299</v>
      </c>
      <c r="E38" s="11">
        <v>427</v>
      </c>
      <c r="F38" s="11">
        <v>282</v>
      </c>
      <c r="G38" s="13">
        <f t="shared" si="0"/>
        <v>145</v>
      </c>
      <c r="H38" s="11">
        <v>438</v>
      </c>
      <c r="I38" s="11">
        <v>284</v>
      </c>
      <c r="J38" s="13">
        <f t="shared" si="2"/>
        <v>154</v>
      </c>
    </row>
    <row r="39" spans="1:10">
      <c r="A39" s="22">
        <v>2006</v>
      </c>
      <c r="B39" s="13">
        <v>1386</v>
      </c>
      <c r="C39" s="11">
        <v>739</v>
      </c>
      <c r="D39" s="13">
        <f t="shared" si="1"/>
        <v>647</v>
      </c>
      <c r="E39" s="11">
        <v>700</v>
      </c>
      <c r="F39" s="11">
        <v>367</v>
      </c>
      <c r="G39" s="13">
        <f t="shared" si="0"/>
        <v>333</v>
      </c>
      <c r="H39" s="11">
        <v>686</v>
      </c>
      <c r="I39" s="11">
        <v>372</v>
      </c>
      <c r="J39" s="13">
        <f t="shared" si="2"/>
        <v>314</v>
      </c>
    </row>
    <row r="40" spans="1:10">
      <c r="A40" s="22">
        <v>2007</v>
      </c>
      <c r="B40" s="13">
        <v>1616</v>
      </c>
      <c r="C40" s="11">
        <v>467</v>
      </c>
      <c r="D40" s="13">
        <f t="shared" si="1"/>
        <v>1149</v>
      </c>
      <c r="E40" s="11">
        <v>836</v>
      </c>
      <c r="F40" s="11">
        <v>228</v>
      </c>
      <c r="G40" s="13">
        <f t="shared" si="0"/>
        <v>608</v>
      </c>
      <c r="H40" s="11">
        <v>780</v>
      </c>
      <c r="I40" s="11">
        <v>239</v>
      </c>
      <c r="J40" s="13">
        <f t="shared" si="2"/>
        <v>541</v>
      </c>
    </row>
    <row r="41" spans="1:10">
      <c r="A41" s="22">
        <v>2008</v>
      </c>
      <c r="B41" s="13">
        <v>1797</v>
      </c>
      <c r="C41" s="11">
        <v>637</v>
      </c>
      <c r="D41" s="13">
        <f t="shared" si="1"/>
        <v>1160</v>
      </c>
      <c r="E41" s="11">
        <v>925</v>
      </c>
      <c r="F41" s="11">
        <v>324</v>
      </c>
      <c r="G41" s="13">
        <f t="shared" si="0"/>
        <v>601</v>
      </c>
      <c r="H41" s="11">
        <v>872</v>
      </c>
      <c r="I41" s="11">
        <v>313</v>
      </c>
      <c r="J41" s="13">
        <f t="shared" si="2"/>
        <v>559</v>
      </c>
    </row>
    <row r="42" spans="1:10">
      <c r="A42" s="22">
        <v>2009</v>
      </c>
      <c r="B42" s="13">
        <v>1918</v>
      </c>
      <c r="C42" s="11">
        <v>422</v>
      </c>
      <c r="D42" s="13">
        <f t="shared" si="1"/>
        <v>1496</v>
      </c>
      <c r="E42" s="11">
        <v>960</v>
      </c>
      <c r="F42" s="11">
        <v>209</v>
      </c>
      <c r="G42" s="13">
        <f t="shared" si="0"/>
        <v>751</v>
      </c>
      <c r="H42" s="11">
        <v>958</v>
      </c>
      <c r="I42" s="11">
        <v>213</v>
      </c>
      <c r="J42" s="13">
        <f t="shared" si="2"/>
        <v>745</v>
      </c>
    </row>
    <row r="43" spans="1:10">
      <c r="A43" s="22">
        <v>2010</v>
      </c>
      <c r="B43" s="13">
        <v>1928</v>
      </c>
      <c r="C43" s="11">
        <v>533</v>
      </c>
      <c r="D43" s="13">
        <f t="shared" si="1"/>
        <v>1395</v>
      </c>
      <c r="E43" s="11">
        <v>971</v>
      </c>
      <c r="F43" s="11">
        <v>256</v>
      </c>
      <c r="G43" s="13">
        <f t="shared" si="0"/>
        <v>715</v>
      </c>
      <c r="H43" s="11">
        <v>957</v>
      </c>
      <c r="I43" s="11">
        <v>277</v>
      </c>
      <c r="J43" s="13">
        <f t="shared" si="2"/>
        <v>680</v>
      </c>
    </row>
    <row r="44" spans="1:10">
      <c r="A44" s="22">
        <v>2011</v>
      </c>
      <c r="B44" s="13">
        <v>1986</v>
      </c>
      <c r="C44" s="11">
        <v>352</v>
      </c>
      <c r="D44" s="13">
        <f t="shared" si="1"/>
        <v>1634</v>
      </c>
      <c r="E44" s="13">
        <v>1016</v>
      </c>
      <c r="F44" s="11">
        <v>173</v>
      </c>
      <c r="G44" s="13">
        <f t="shared" si="0"/>
        <v>843</v>
      </c>
      <c r="H44" s="11">
        <v>970</v>
      </c>
      <c r="I44" s="11">
        <v>179</v>
      </c>
      <c r="J44" s="13">
        <f t="shared" si="2"/>
        <v>791</v>
      </c>
    </row>
    <row r="45" spans="1:10">
      <c r="A45" s="22">
        <v>2012</v>
      </c>
      <c r="B45" s="13">
        <v>2263</v>
      </c>
      <c r="C45" s="11">
        <v>421</v>
      </c>
      <c r="D45" s="13">
        <f t="shared" si="1"/>
        <v>1842</v>
      </c>
      <c r="E45" s="13">
        <v>1202</v>
      </c>
      <c r="F45" s="11">
        <v>214</v>
      </c>
      <c r="G45" s="13">
        <f t="shared" si="0"/>
        <v>988</v>
      </c>
      <c r="H45" s="13">
        <v>1061</v>
      </c>
      <c r="I45" s="11">
        <v>207</v>
      </c>
      <c r="J45" s="13">
        <f t="shared" si="2"/>
        <v>854</v>
      </c>
    </row>
    <row r="46" spans="1:10">
      <c r="A46" s="22">
        <v>2013</v>
      </c>
      <c r="B46" s="13">
        <v>2024</v>
      </c>
      <c r="C46" s="11">
        <v>311</v>
      </c>
      <c r="D46" s="13">
        <f t="shared" si="1"/>
        <v>1713</v>
      </c>
      <c r="E46" s="13">
        <v>1011</v>
      </c>
      <c r="F46" s="11">
        <v>159</v>
      </c>
      <c r="G46" s="13">
        <f t="shared" si="0"/>
        <v>852</v>
      </c>
      <c r="H46" s="13">
        <v>1013</v>
      </c>
      <c r="I46" s="11">
        <v>152</v>
      </c>
      <c r="J46" s="13">
        <f t="shared" si="2"/>
        <v>861</v>
      </c>
    </row>
    <row r="47" spans="1:10">
      <c r="A47" s="22">
        <v>2014</v>
      </c>
      <c r="B47" s="13">
        <v>2293</v>
      </c>
      <c r="C47" s="11">
        <v>406</v>
      </c>
      <c r="D47" s="13">
        <f t="shared" si="1"/>
        <v>1887</v>
      </c>
      <c r="E47" s="13">
        <v>1148</v>
      </c>
      <c r="F47" s="11">
        <v>206</v>
      </c>
      <c r="G47" s="13">
        <f t="shared" si="0"/>
        <v>942</v>
      </c>
      <c r="H47" s="13">
        <v>1145</v>
      </c>
      <c r="I47" s="11">
        <v>200</v>
      </c>
      <c r="J47" s="13">
        <f t="shared" si="2"/>
        <v>945</v>
      </c>
    </row>
    <row r="48" spans="1:10">
      <c r="A48" s="22">
        <v>2015</v>
      </c>
      <c r="B48" s="13">
        <v>2797</v>
      </c>
      <c r="C48" s="11">
        <v>505</v>
      </c>
      <c r="D48" s="13">
        <f t="shared" si="1"/>
        <v>2292</v>
      </c>
      <c r="E48" s="13">
        <v>1406</v>
      </c>
      <c r="F48" s="11">
        <v>265</v>
      </c>
      <c r="G48" s="13">
        <f t="shared" si="0"/>
        <v>1141</v>
      </c>
      <c r="H48" s="13">
        <v>1391</v>
      </c>
      <c r="I48" s="11">
        <v>240</v>
      </c>
      <c r="J48" s="13">
        <f t="shared" si="2"/>
        <v>1151</v>
      </c>
    </row>
    <row r="49" spans="1:10">
      <c r="A49" s="22">
        <v>2016</v>
      </c>
      <c r="B49" s="13">
        <v>4458</v>
      </c>
      <c r="C49" s="11">
        <v>475</v>
      </c>
      <c r="D49" s="13">
        <f t="shared" si="1"/>
        <v>3983</v>
      </c>
      <c r="E49" s="13">
        <v>2280</v>
      </c>
      <c r="F49" s="11">
        <v>244</v>
      </c>
      <c r="G49" s="13">
        <f t="shared" si="0"/>
        <v>2036</v>
      </c>
      <c r="H49" s="13">
        <v>2178</v>
      </c>
      <c r="I49" s="11">
        <v>231</v>
      </c>
      <c r="J49" s="13">
        <f t="shared" si="2"/>
        <v>1947</v>
      </c>
    </row>
    <row r="50" spans="1:10">
      <c r="A50" s="22">
        <v>2017</v>
      </c>
      <c r="B50" s="13">
        <v>3448</v>
      </c>
      <c r="C50" s="11">
        <v>330</v>
      </c>
      <c r="D50" s="13">
        <f t="shared" si="1"/>
        <v>3118</v>
      </c>
      <c r="E50" s="13">
        <v>1737</v>
      </c>
      <c r="F50" s="11">
        <v>163</v>
      </c>
      <c r="G50" s="13">
        <f t="shared" si="0"/>
        <v>1574</v>
      </c>
      <c r="H50" s="13">
        <v>1711</v>
      </c>
      <c r="I50" s="11">
        <v>167</v>
      </c>
      <c r="J50" s="13">
        <f t="shared" si="2"/>
        <v>1544</v>
      </c>
    </row>
    <row r="51" spans="1:10">
      <c r="A51" s="22">
        <v>2018</v>
      </c>
      <c r="B51" s="13">
        <v>4116</v>
      </c>
      <c r="C51" s="11">
        <v>593</v>
      </c>
      <c r="D51" s="13">
        <f t="shared" si="1"/>
        <v>3523</v>
      </c>
      <c r="E51" s="13">
        <v>2103</v>
      </c>
      <c r="F51" s="11">
        <v>300</v>
      </c>
      <c r="G51" s="13">
        <f t="shared" si="0"/>
        <v>1803</v>
      </c>
      <c r="H51" s="13">
        <v>2013</v>
      </c>
      <c r="I51" s="11">
        <v>293</v>
      </c>
      <c r="J51" s="13">
        <f t="shared" si="2"/>
        <v>1720</v>
      </c>
    </row>
    <row r="52" spans="1:10">
      <c r="A52" s="22">
        <v>2019</v>
      </c>
      <c r="B52" s="13">
        <v>5076</v>
      </c>
      <c r="C52" s="11">
        <v>601</v>
      </c>
      <c r="D52" s="13">
        <f t="shared" si="1"/>
        <v>4475</v>
      </c>
      <c r="E52" s="13">
        <v>2576</v>
      </c>
      <c r="F52" s="11">
        <v>304</v>
      </c>
      <c r="G52" s="13">
        <f t="shared" si="0"/>
        <v>2272</v>
      </c>
      <c r="H52" s="13">
        <v>2500</v>
      </c>
      <c r="I52" s="11">
        <v>297</v>
      </c>
      <c r="J52" s="13">
        <f t="shared" si="2"/>
        <v>2203</v>
      </c>
    </row>
    <row r="53" spans="1:10">
      <c r="A53" s="22">
        <v>2020</v>
      </c>
      <c r="B53" s="13">
        <v>4909</v>
      </c>
      <c r="C53" s="11">
        <v>453</v>
      </c>
      <c r="D53" s="13">
        <f t="shared" si="1"/>
        <v>4456</v>
      </c>
      <c r="E53" s="13">
        <v>2545</v>
      </c>
      <c r="F53" s="11">
        <v>227</v>
      </c>
      <c r="G53" s="13">
        <f t="shared" si="0"/>
        <v>2318</v>
      </c>
      <c r="H53" s="13">
        <v>2364</v>
      </c>
      <c r="I53" s="11">
        <v>226</v>
      </c>
      <c r="J53" s="13">
        <f t="shared" si="2"/>
        <v>2138</v>
      </c>
    </row>
    <row r="54" spans="1:10">
      <c r="A54" s="68"/>
      <c r="B54" s="11"/>
      <c r="C54" s="11"/>
      <c r="D54" s="11"/>
      <c r="E54" s="11"/>
      <c r="F54" s="11"/>
      <c r="G54" s="11"/>
      <c r="H54" s="11"/>
      <c r="I54" s="11"/>
      <c r="J54" s="11"/>
    </row>
    <row r="56" spans="1:10">
      <c r="A56" s="22" t="s">
        <v>664</v>
      </c>
    </row>
    <row r="58" spans="1:10">
      <c r="A58" s="10" t="s">
        <v>694</v>
      </c>
    </row>
  </sheetData>
  <mergeCells count="3">
    <mergeCell ref="B3:D3"/>
    <mergeCell ref="E3:G3"/>
    <mergeCell ref="H3:J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98FD-2AEA-447C-BC48-505ED6C32E1A}">
  <dimension ref="A1:J63"/>
  <sheetViews>
    <sheetView zoomScale="78" zoomScaleNormal="78" workbookViewId="0"/>
  </sheetViews>
  <sheetFormatPr baseColWidth="10" defaultColWidth="12.5" defaultRowHeight="14"/>
  <cols>
    <col min="1" max="1" width="24.6640625" style="22" customWidth="1"/>
    <col min="2" max="2" width="11.1640625" style="22" bestFit="1" customWidth="1"/>
    <col min="3" max="3" width="10" style="22" bestFit="1" customWidth="1"/>
    <col min="4" max="4" width="15.83203125" style="22" bestFit="1" customWidth="1"/>
    <col min="5" max="5" width="11.1640625" style="22" bestFit="1" customWidth="1"/>
    <col min="6" max="6" width="10" style="22" bestFit="1" customWidth="1"/>
    <col min="7" max="7" width="15.83203125" style="22" bestFit="1" customWidth="1"/>
    <col min="8" max="8" width="11.1640625" style="22" bestFit="1" customWidth="1"/>
    <col min="9" max="9" width="10" style="22" bestFit="1" customWidth="1"/>
    <col min="10" max="10" width="15.83203125" style="22" bestFit="1" customWidth="1"/>
    <col min="11" max="16384" width="12.5" style="22"/>
  </cols>
  <sheetData>
    <row r="1" spans="1:10" ht="16">
      <c r="A1" s="159" t="s">
        <v>249</v>
      </c>
    </row>
    <row r="2" spans="1:10" ht="16">
      <c r="A2" s="185"/>
      <c r="B2" s="185"/>
      <c r="C2" s="185"/>
      <c r="D2" s="185"/>
      <c r="E2" s="185"/>
      <c r="F2" s="185"/>
      <c r="G2" s="185"/>
      <c r="H2" s="185"/>
      <c r="I2" s="185"/>
      <c r="J2" s="185"/>
    </row>
    <row r="3" spans="1:10" ht="16">
      <c r="A3" s="185"/>
      <c r="B3" s="185"/>
      <c r="C3" s="185"/>
      <c r="D3" s="185"/>
      <c r="E3" s="185"/>
      <c r="F3" s="185"/>
      <c r="G3" s="185"/>
      <c r="H3" s="185"/>
      <c r="I3" s="185"/>
      <c r="J3" s="185"/>
    </row>
    <row r="4" spans="1:10" ht="16" customHeight="1">
      <c r="A4" s="185"/>
      <c r="B4" s="235" t="s">
        <v>245</v>
      </c>
      <c r="C4" s="235"/>
      <c r="D4" s="235"/>
      <c r="E4" s="235" t="s">
        <v>194</v>
      </c>
      <c r="F4" s="235"/>
      <c r="G4" s="235"/>
      <c r="H4" s="235" t="s">
        <v>195</v>
      </c>
      <c r="I4" s="235"/>
      <c r="J4" s="235"/>
    </row>
    <row r="5" spans="1:10" ht="17">
      <c r="A5" s="185"/>
      <c r="B5" s="186" t="s">
        <v>200</v>
      </c>
      <c r="C5" s="186" t="s">
        <v>203</v>
      </c>
      <c r="D5" s="186" t="s">
        <v>247</v>
      </c>
      <c r="E5" s="186" t="s">
        <v>200</v>
      </c>
      <c r="F5" s="186" t="s">
        <v>203</v>
      </c>
      <c r="G5" s="186" t="s">
        <v>247</v>
      </c>
      <c r="H5" s="186" t="s">
        <v>200</v>
      </c>
      <c r="I5" s="186" t="s">
        <v>203</v>
      </c>
      <c r="J5" s="186" t="s">
        <v>247</v>
      </c>
    </row>
    <row r="6" spans="1:10" ht="16">
      <c r="A6" s="22">
        <v>1972</v>
      </c>
      <c r="B6" s="188">
        <v>0.92</v>
      </c>
      <c r="C6" s="188">
        <v>1.7</v>
      </c>
      <c r="D6" s="188">
        <v>-0.08</v>
      </c>
      <c r="E6" s="188">
        <v>0.92</v>
      </c>
      <c r="F6" s="188">
        <v>1.7</v>
      </c>
      <c r="G6" s="188">
        <v>-0.01</v>
      </c>
      <c r="H6" s="188">
        <v>0.92</v>
      </c>
      <c r="I6" s="188">
        <v>1.69</v>
      </c>
      <c r="J6" s="188">
        <v>-0.15</v>
      </c>
    </row>
    <row r="7" spans="1:10" ht="16">
      <c r="A7" s="22">
        <v>1973</v>
      </c>
      <c r="B7" s="188">
        <v>1.03</v>
      </c>
      <c r="C7" s="188">
        <v>1.69</v>
      </c>
      <c r="D7" s="188">
        <v>0.46</v>
      </c>
      <c r="E7" s="188">
        <v>1</v>
      </c>
      <c r="F7" s="188">
        <v>1.67</v>
      </c>
      <c r="G7" s="188">
        <v>0.5</v>
      </c>
      <c r="H7" s="188">
        <v>1.06</v>
      </c>
      <c r="I7" s="188">
        <v>1.72</v>
      </c>
      <c r="J7" s="188">
        <v>0.42</v>
      </c>
    </row>
    <row r="8" spans="1:10" ht="16">
      <c r="A8" s="22">
        <v>1974</v>
      </c>
      <c r="B8" s="188">
        <v>1.05</v>
      </c>
      <c r="C8" s="188">
        <v>1.68</v>
      </c>
      <c r="D8" s="188">
        <v>0.65</v>
      </c>
      <c r="E8" s="188">
        <v>1</v>
      </c>
      <c r="F8" s="188">
        <v>1.68</v>
      </c>
      <c r="G8" s="188">
        <v>0.64</v>
      </c>
      <c r="H8" s="188">
        <v>1.1000000000000001</v>
      </c>
      <c r="I8" s="188">
        <v>1.69</v>
      </c>
      <c r="J8" s="188">
        <v>0.66</v>
      </c>
    </row>
    <row r="9" spans="1:10" ht="16">
      <c r="A9" s="22">
        <v>1975</v>
      </c>
      <c r="B9" s="188">
        <v>0.95</v>
      </c>
      <c r="C9" s="188">
        <v>1.68</v>
      </c>
      <c r="D9" s="188">
        <v>0.52</v>
      </c>
      <c r="E9" s="188">
        <v>0.98</v>
      </c>
      <c r="F9" s="188">
        <v>1.7</v>
      </c>
      <c r="G9" s="188">
        <v>0.59</v>
      </c>
      <c r="H9" s="188">
        <v>0.93</v>
      </c>
      <c r="I9" s="188">
        <v>1.66</v>
      </c>
      <c r="J9" s="188">
        <v>0.46</v>
      </c>
    </row>
    <row r="10" spans="1:10" ht="16">
      <c r="A10" s="22">
        <v>1976</v>
      </c>
      <c r="B10" s="188">
        <v>1.32</v>
      </c>
      <c r="C10" s="188">
        <v>1.68</v>
      </c>
      <c r="D10" s="188">
        <v>1.08</v>
      </c>
      <c r="E10" s="188">
        <v>1.36</v>
      </c>
      <c r="F10" s="188">
        <v>1.67</v>
      </c>
      <c r="G10" s="188">
        <v>1.18</v>
      </c>
      <c r="H10" s="188">
        <v>1.28</v>
      </c>
      <c r="I10" s="188">
        <v>1.7</v>
      </c>
      <c r="J10" s="188">
        <v>0.98</v>
      </c>
    </row>
    <row r="11" spans="1:10" ht="16">
      <c r="A11" s="22">
        <v>1977</v>
      </c>
      <c r="B11" s="188">
        <v>1.0900000000000001</v>
      </c>
      <c r="C11" s="188">
        <v>1.68</v>
      </c>
      <c r="D11" s="188">
        <v>0.62</v>
      </c>
      <c r="E11" s="188">
        <v>1.1000000000000001</v>
      </c>
      <c r="F11" s="188">
        <v>1.68</v>
      </c>
      <c r="G11" s="188">
        <v>0.6</v>
      </c>
      <c r="H11" s="188">
        <v>1.08</v>
      </c>
      <c r="I11" s="188">
        <v>1.68</v>
      </c>
      <c r="J11" s="188">
        <v>0.64</v>
      </c>
    </row>
    <row r="12" spans="1:10" ht="16">
      <c r="A12" s="22">
        <v>1978</v>
      </c>
      <c r="B12" s="188">
        <v>0.74</v>
      </c>
      <c r="C12" s="188">
        <v>1.67</v>
      </c>
      <c r="D12" s="188">
        <v>-0.82</v>
      </c>
      <c r="E12" s="188">
        <v>0.76</v>
      </c>
      <c r="F12" s="188">
        <v>1.67</v>
      </c>
      <c r="G12" s="188">
        <v>-1.21</v>
      </c>
      <c r="H12" s="188">
        <v>0.73</v>
      </c>
      <c r="I12" s="188">
        <v>1.68</v>
      </c>
      <c r="J12" s="188">
        <v>-0.56000000000000005</v>
      </c>
    </row>
    <row r="13" spans="1:10" ht="16">
      <c r="A13" s="22">
        <v>1979</v>
      </c>
      <c r="B13" s="188">
        <v>0.82</v>
      </c>
      <c r="C13" s="188">
        <v>1.66</v>
      </c>
      <c r="D13" s="188">
        <v>-1.57</v>
      </c>
      <c r="E13" s="188">
        <v>0.84</v>
      </c>
      <c r="F13" s="188">
        <v>1.66</v>
      </c>
      <c r="G13" s="188">
        <v>-2.4</v>
      </c>
      <c r="H13" s="188">
        <v>0.79</v>
      </c>
      <c r="I13" s="188">
        <v>1.67</v>
      </c>
      <c r="J13" s="188">
        <v>-1.1000000000000001</v>
      </c>
    </row>
    <row r="14" spans="1:10" ht="16">
      <c r="A14" s="22">
        <v>1980</v>
      </c>
      <c r="B14" s="188">
        <v>1.06</v>
      </c>
      <c r="C14" s="188">
        <v>1.65</v>
      </c>
      <c r="D14" s="188">
        <v>0.75</v>
      </c>
      <c r="E14" s="188">
        <v>1.04</v>
      </c>
      <c r="F14" s="188">
        <v>1.63</v>
      </c>
      <c r="G14" s="188">
        <v>0.72</v>
      </c>
      <c r="H14" s="188">
        <v>1.0900000000000001</v>
      </c>
      <c r="I14" s="188">
        <v>1.67</v>
      </c>
      <c r="J14" s="188">
        <v>0.79</v>
      </c>
    </row>
    <row r="15" spans="1:10" ht="16">
      <c r="A15" s="22">
        <v>1981</v>
      </c>
      <c r="B15" s="188">
        <v>0.76</v>
      </c>
      <c r="C15" s="188">
        <v>1.68</v>
      </c>
      <c r="D15" s="188">
        <v>0.25</v>
      </c>
      <c r="E15" s="188">
        <v>0.73</v>
      </c>
      <c r="F15" s="188">
        <v>1.68</v>
      </c>
      <c r="G15" s="188">
        <v>0.2</v>
      </c>
      <c r="H15" s="188">
        <v>0.78</v>
      </c>
      <c r="I15" s="188">
        <v>1.69</v>
      </c>
      <c r="J15" s="188">
        <v>0.31</v>
      </c>
    </row>
    <row r="16" spans="1:10" ht="16">
      <c r="A16" s="22">
        <v>1982</v>
      </c>
      <c r="B16" s="188">
        <v>0.65</v>
      </c>
      <c r="C16" s="188">
        <v>2.13</v>
      </c>
      <c r="D16" s="188">
        <v>-0.35</v>
      </c>
      <c r="E16" s="188">
        <v>0.65</v>
      </c>
      <c r="F16" s="188">
        <v>2.12</v>
      </c>
      <c r="G16" s="188">
        <v>-0.43</v>
      </c>
      <c r="H16" s="188">
        <v>0.66</v>
      </c>
      <c r="I16" s="188">
        <v>2.14</v>
      </c>
      <c r="J16" s="188">
        <v>-0.28999999999999998</v>
      </c>
    </row>
    <row r="17" spans="1:10" ht="16">
      <c r="A17" s="22">
        <v>1983</v>
      </c>
      <c r="B17" s="188">
        <v>0.65</v>
      </c>
      <c r="C17" s="188">
        <v>1.5</v>
      </c>
      <c r="D17" s="188">
        <v>-0.53</v>
      </c>
      <c r="E17" s="188">
        <v>0.65</v>
      </c>
      <c r="F17" s="188">
        <v>1.5</v>
      </c>
      <c r="G17" s="188">
        <v>-0.79</v>
      </c>
      <c r="H17" s="188">
        <v>0.66</v>
      </c>
      <c r="I17" s="188">
        <v>1.5</v>
      </c>
      <c r="J17" s="188">
        <v>-0.34</v>
      </c>
    </row>
    <row r="18" spans="1:10" ht="16">
      <c r="A18" s="22">
        <v>1984</v>
      </c>
      <c r="B18" s="188">
        <v>0.63</v>
      </c>
      <c r="C18" s="188">
        <v>1.53</v>
      </c>
      <c r="D18" s="188">
        <v>-1.06</v>
      </c>
      <c r="E18" s="188">
        <v>0.64</v>
      </c>
      <c r="F18" s="188">
        <v>1.54</v>
      </c>
      <c r="G18" s="188">
        <v>-1.62</v>
      </c>
      <c r="H18" s="188">
        <v>0.62</v>
      </c>
      <c r="I18" s="188">
        <v>1.53</v>
      </c>
      <c r="J18" s="188">
        <v>-0.73</v>
      </c>
    </row>
    <row r="19" spans="1:10" ht="16">
      <c r="A19" s="22">
        <v>1985</v>
      </c>
      <c r="B19" s="188">
        <v>0.71</v>
      </c>
      <c r="C19" s="188">
        <v>1.45</v>
      </c>
      <c r="D19" s="188">
        <v>-0.71</v>
      </c>
      <c r="E19" s="188">
        <v>0.75</v>
      </c>
      <c r="F19" s="188">
        <v>1.44</v>
      </c>
      <c r="G19" s="188">
        <v>-0.94</v>
      </c>
      <c r="H19" s="188">
        <v>0.67</v>
      </c>
      <c r="I19" s="188">
        <v>1.46</v>
      </c>
      <c r="J19" s="188">
        <v>-0.56000000000000005</v>
      </c>
    </row>
    <row r="20" spans="1:10" ht="16">
      <c r="A20" s="22">
        <v>1986</v>
      </c>
      <c r="B20" s="188">
        <v>0.7</v>
      </c>
      <c r="C20" s="188">
        <v>1.8</v>
      </c>
      <c r="D20" s="188">
        <v>-0.75</v>
      </c>
      <c r="E20" s="188">
        <v>0.79</v>
      </c>
      <c r="F20" s="188">
        <v>1.79</v>
      </c>
      <c r="G20" s="188">
        <v>-0.7</v>
      </c>
      <c r="H20" s="188">
        <v>0.63</v>
      </c>
      <c r="I20" s="188">
        <v>1.81</v>
      </c>
      <c r="J20" s="188">
        <v>-0.78</v>
      </c>
    </row>
    <row r="21" spans="1:10" ht="16">
      <c r="A21" s="22">
        <v>1987</v>
      </c>
      <c r="B21" s="188">
        <v>0.52</v>
      </c>
      <c r="C21" s="188">
        <v>1.84</v>
      </c>
      <c r="D21" s="188">
        <v>-0.24</v>
      </c>
      <c r="E21" s="188">
        <v>0.54</v>
      </c>
      <c r="F21" s="188">
        <v>1.84</v>
      </c>
      <c r="G21" s="188">
        <v>-0.2</v>
      </c>
      <c r="H21" s="188">
        <v>0.5</v>
      </c>
      <c r="I21" s="188">
        <v>1.84</v>
      </c>
      <c r="J21" s="188">
        <v>-0.28000000000000003</v>
      </c>
    </row>
    <row r="22" spans="1:10" ht="16">
      <c r="A22" s="22">
        <v>1988</v>
      </c>
      <c r="B22" s="188">
        <v>0.38</v>
      </c>
      <c r="C22" s="188">
        <v>2.09</v>
      </c>
      <c r="D22" s="188">
        <v>-0.25</v>
      </c>
      <c r="E22" s="188">
        <v>0.37</v>
      </c>
      <c r="F22" s="188">
        <v>2.1</v>
      </c>
      <c r="G22" s="188">
        <v>-0.28999999999999998</v>
      </c>
      <c r="H22" s="188">
        <v>0.39</v>
      </c>
      <c r="I22" s="188">
        <v>2.08</v>
      </c>
      <c r="J22" s="188">
        <v>-0.21</v>
      </c>
    </row>
    <row r="23" spans="1:10" ht="16">
      <c r="A23" s="22">
        <v>1989</v>
      </c>
      <c r="B23" s="188">
        <v>0.41</v>
      </c>
      <c r="C23" s="188">
        <v>2.15</v>
      </c>
      <c r="D23" s="188">
        <v>-0.1</v>
      </c>
      <c r="E23" s="188">
        <v>0.48</v>
      </c>
      <c r="F23" s="188">
        <v>2.15</v>
      </c>
      <c r="G23" s="188">
        <v>-0.04</v>
      </c>
      <c r="H23" s="188">
        <v>0.34</v>
      </c>
      <c r="I23" s="188">
        <v>2.16</v>
      </c>
      <c r="J23" s="188">
        <v>-0.16</v>
      </c>
    </row>
    <row r="24" spans="1:10" ht="16">
      <c r="A24" s="22">
        <v>1990</v>
      </c>
      <c r="B24" s="188">
        <v>0.47</v>
      </c>
      <c r="C24" s="188">
        <v>2.2000000000000002</v>
      </c>
      <c r="D24" s="188">
        <v>0.05</v>
      </c>
      <c r="E24" s="188">
        <v>0.48</v>
      </c>
      <c r="F24" s="188">
        <v>2.21</v>
      </c>
      <c r="G24" s="188">
        <v>0.06</v>
      </c>
      <c r="H24" s="188">
        <v>0.45</v>
      </c>
      <c r="I24" s="188">
        <v>2.2000000000000002</v>
      </c>
      <c r="J24" s="188">
        <v>0.04</v>
      </c>
    </row>
    <row r="25" spans="1:10" ht="16">
      <c r="A25" s="22">
        <v>1991</v>
      </c>
      <c r="B25" s="188">
        <v>0.33</v>
      </c>
      <c r="C25" s="188">
        <v>2.0299999999999998</v>
      </c>
      <c r="D25" s="188">
        <v>-0.08</v>
      </c>
      <c r="E25" s="188">
        <v>0.34</v>
      </c>
      <c r="F25" s="188">
        <v>2.02</v>
      </c>
      <c r="G25" s="188">
        <v>-7.0000000000000007E-2</v>
      </c>
      <c r="H25" s="188">
        <v>0.32</v>
      </c>
      <c r="I25" s="188">
        <v>2.0299999999999998</v>
      </c>
      <c r="J25" s="188">
        <v>-0.09</v>
      </c>
    </row>
    <row r="26" spans="1:10" ht="16">
      <c r="A26" s="22">
        <v>1992</v>
      </c>
      <c r="B26" s="188">
        <v>0.33</v>
      </c>
      <c r="C26" s="188">
        <v>2.0099999999999998</v>
      </c>
      <c r="D26" s="188">
        <v>-0.06</v>
      </c>
      <c r="E26" s="188">
        <v>0.33</v>
      </c>
      <c r="F26" s="188">
        <v>2.0099999999999998</v>
      </c>
      <c r="G26" s="188">
        <v>-0.06</v>
      </c>
      <c r="H26" s="188">
        <v>0.33</v>
      </c>
      <c r="I26" s="188">
        <v>2</v>
      </c>
      <c r="J26" s="188">
        <v>-0.05</v>
      </c>
    </row>
    <row r="27" spans="1:10" ht="16">
      <c r="A27" s="22">
        <v>1993</v>
      </c>
      <c r="B27" s="188">
        <v>0.28000000000000003</v>
      </c>
      <c r="C27" s="188">
        <v>2.08</v>
      </c>
      <c r="D27" s="188">
        <v>-7.0000000000000007E-2</v>
      </c>
      <c r="E27" s="188">
        <v>0.28000000000000003</v>
      </c>
      <c r="F27" s="188">
        <v>2.0699999999999998</v>
      </c>
      <c r="G27" s="188">
        <v>-0.09</v>
      </c>
      <c r="H27" s="188">
        <v>0.28000000000000003</v>
      </c>
      <c r="I27" s="188">
        <v>2.09</v>
      </c>
      <c r="J27" s="188">
        <v>-0.06</v>
      </c>
    </row>
    <row r="28" spans="1:10" ht="16">
      <c r="A28" s="22">
        <v>1994</v>
      </c>
      <c r="B28" s="188">
        <v>0.25</v>
      </c>
      <c r="C28" s="188">
        <v>1.1100000000000001</v>
      </c>
      <c r="D28" s="188">
        <v>0.02</v>
      </c>
      <c r="E28" s="188">
        <v>0.25</v>
      </c>
      <c r="F28" s="188">
        <v>1.1200000000000001</v>
      </c>
      <c r="G28" s="188">
        <v>-0.02</v>
      </c>
      <c r="H28" s="188">
        <v>0.25</v>
      </c>
      <c r="I28" s="188">
        <v>1.1000000000000001</v>
      </c>
      <c r="J28" s="188">
        <v>0.05</v>
      </c>
    </row>
    <row r="29" spans="1:10" ht="16">
      <c r="A29" s="22">
        <v>1995</v>
      </c>
      <c r="B29" s="188">
        <v>0.31</v>
      </c>
      <c r="C29" s="188">
        <v>1.1200000000000001</v>
      </c>
      <c r="D29" s="188">
        <v>0.06</v>
      </c>
      <c r="E29" s="188">
        <v>0.31</v>
      </c>
      <c r="F29" s="188">
        <v>1.1299999999999999</v>
      </c>
      <c r="G29" s="188">
        <v>0.04</v>
      </c>
      <c r="H29" s="188">
        <v>0.3</v>
      </c>
      <c r="I29" s="188">
        <v>1.1100000000000001</v>
      </c>
      <c r="J29" s="188">
        <v>0.06</v>
      </c>
    </row>
    <row r="30" spans="1:10" ht="16">
      <c r="A30" s="22">
        <v>1996</v>
      </c>
      <c r="B30" s="188">
        <v>0.3</v>
      </c>
      <c r="C30" s="188">
        <v>1.02</v>
      </c>
      <c r="D30" s="188">
        <v>0.09</v>
      </c>
      <c r="E30" s="188">
        <v>0.3</v>
      </c>
      <c r="F30" s="188">
        <v>1.02</v>
      </c>
      <c r="G30" s="188">
        <v>0.08</v>
      </c>
      <c r="H30" s="188">
        <v>0.28999999999999998</v>
      </c>
      <c r="I30" s="188">
        <v>1.02</v>
      </c>
      <c r="J30" s="188">
        <v>0.1</v>
      </c>
    </row>
    <row r="31" spans="1:10" ht="16">
      <c r="A31" s="22">
        <v>1997</v>
      </c>
      <c r="B31" s="188">
        <v>0.3</v>
      </c>
      <c r="C31" s="188">
        <v>0.72</v>
      </c>
      <c r="D31" s="188">
        <v>0.17</v>
      </c>
      <c r="E31" s="188">
        <v>0.31</v>
      </c>
      <c r="F31" s="188">
        <v>0.72</v>
      </c>
      <c r="G31" s="188">
        <v>0.18</v>
      </c>
      <c r="H31" s="188">
        <v>0.28999999999999998</v>
      </c>
      <c r="I31" s="188">
        <v>0.72</v>
      </c>
      <c r="J31" s="188">
        <v>0.16</v>
      </c>
    </row>
    <row r="32" spans="1:10" ht="16">
      <c r="A32" s="22">
        <v>1998</v>
      </c>
      <c r="B32" s="188">
        <v>0.37</v>
      </c>
      <c r="C32" s="188">
        <v>1.0900000000000001</v>
      </c>
      <c r="D32" s="188">
        <v>0.11</v>
      </c>
      <c r="E32" s="188">
        <v>0.38</v>
      </c>
      <c r="F32" s="188">
        <v>1.0900000000000001</v>
      </c>
      <c r="G32" s="188">
        <v>0.1</v>
      </c>
      <c r="H32" s="188">
        <v>0.36</v>
      </c>
      <c r="I32" s="188">
        <v>1.0900000000000001</v>
      </c>
      <c r="J32" s="188">
        <v>0.11</v>
      </c>
    </row>
    <row r="33" spans="1:10" ht="16">
      <c r="A33" s="22">
        <v>1999</v>
      </c>
      <c r="B33" s="188">
        <v>0.43</v>
      </c>
      <c r="C33" s="188">
        <v>0.94</v>
      </c>
      <c r="D33" s="188">
        <v>0.24</v>
      </c>
      <c r="E33" s="188">
        <v>0.43</v>
      </c>
      <c r="F33" s="188">
        <v>0.94</v>
      </c>
      <c r="G33" s="188">
        <v>0.21</v>
      </c>
      <c r="H33" s="188">
        <v>0.44</v>
      </c>
      <c r="I33" s="188">
        <v>0.94</v>
      </c>
      <c r="J33" s="188">
        <v>0.27</v>
      </c>
    </row>
    <row r="34" spans="1:10" ht="16">
      <c r="A34" s="22">
        <v>2000</v>
      </c>
      <c r="B34" s="188">
        <v>0.3</v>
      </c>
      <c r="C34" s="188">
        <v>1.28</v>
      </c>
      <c r="D34" s="188">
        <v>0</v>
      </c>
      <c r="E34" s="188">
        <v>0.3</v>
      </c>
      <c r="F34" s="188">
        <v>1.27</v>
      </c>
      <c r="G34" s="188">
        <v>-0.02</v>
      </c>
      <c r="H34" s="188">
        <v>0.28999999999999998</v>
      </c>
      <c r="I34" s="188">
        <v>1.28</v>
      </c>
      <c r="J34" s="188">
        <v>0.01</v>
      </c>
    </row>
    <row r="35" spans="1:10" ht="16">
      <c r="A35" s="22">
        <v>2001</v>
      </c>
      <c r="B35" s="188">
        <v>0.35</v>
      </c>
      <c r="C35" s="188">
        <v>1.37</v>
      </c>
      <c r="D35" s="188">
        <v>0.11</v>
      </c>
      <c r="E35" s="188">
        <v>0.35</v>
      </c>
      <c r="F35" s="188">
        <v>1.38</v>
      </c>
      <c r="G35" s="188">
        <v>0.09</v>
      </c>
      <c r="H35" s="188">
        <v>0.35</v>
      </c>
      <c r="I35" s="188">
        <v>1.36</v>
      </c>
      <c r="J35" s="188">
        <v>0.13</v>
      </c>
    </row>
    <row r="36" spans="1:10" ht="16">
      <c r="A36" s="22">
        <v>2002</v>
      </c>
      <c r="B36" s="188">
        <v>0.3</v>
      </c>
      <c r="C36" s="188">
        <v>1.37</v>
      </c>
      <c r="D36" s="188">
        <v>0.04</v>
      </c>
      <c r="E36" s="188">
        <v>0.28999999999999998</v>
      </c>
      <c r="F36" s="188">
        <v>1.31</v>
      </c>
      <c r="G36" s="188">
        <v>0.03</v>
      </c>
      <c r="H36" s="188">
        <v>0.3</v>
      </c>
      <c r="I36" s="188">
        <v>1.43</v>
      </c>
      <c r="J36" s="188">
        <v>0.04</v>
      </c>
    </row>
    <row r="37" spans="1:10" ht="16">
      <c r="A37" s="22">
        <v>2003</v>
      </c>
      <c r="B37" s="188">
        <v>0.32</v>
      </c>
      <c r="C37" s="188">
        <v>0.78</v>
      </c>
      <c r="D37" s="188">
        <v>0.15</v>
      </c>
      <c r="E37" s="188">
        <v>0.33</v>
      </c>
      <c r="F37" s="188">
        <v>0.73</v>
      </c>
      <c r="G37" s="188">
        <v>0.17</v>
      </c>
      <c r="H37" s="188">
        <v>0.32</v>
      </c>
      <c r="I37" s="188">
        <v>0.84</v>
      </c>
      <c r="J37" s="188">
        <v>0.14000000000000001</v>
      </c>
    </row>
    <row r="38" spans="1:10" ht="16">
      <c r="A38" s="22">
        <v>2004</v>
      </c>
      <c r="B38" s="188">
        <v>0.32</v>
      </c>
      <c r="C38" s="188">
        <v>0.77</v>
      </c>
      <c r="D38" s="188">
        <v>0.17</v>
      </c>
      <c r="E38" s="188">
        <v>0.34</v>
      </c>
      <c r="F38" s="188">
        <v>0.72</v>
      </c>
      <c r="G38" s="188">
        <v>0.2</v>
      </c>
      <c r="H38" s="188">
        <v>0.3</v>
      </c>
      <c r="I38" s="188">
        <v>0.83</v>
      </c>
      <c r="J38" s="188">
        <v>0.14000000000000001</v>
      </c>
    </row>
    <row r="39" spans="1:10" ht="16">
      <c r="A39" s="22">
        <v>2005</v>
      </c>
      <c r="B39" s="188">
        <v>0.35</v>
      </c>
      <c r="C39" s="188">
        <v>0.98</v>
      </c>
      <c r="D39" s="188">
        <v>0.16</v>
      </c>
      <c r="E39" s="188">
        <v>0.36</v>
      </c>
      <c r="F39" s="188">
        <v>0.94</v>
      </c>
      <c r="G39" s="188">
        <v>0.16</v>
      </c>
      <c r="H39" s="188">
        <v>0.35</v>
      </c>
      <c r="I39" s="188">
        <v>1.03</v>
      </c>
      <c r="J39" s="188">
        <v>0.16</v>
      </c>
    </row>
    <row r="40" spans="1:10" ht="16">
      <c r="A40" s="22">
        <v>2006</v>
      </c>
      <c r="B40" s="188">
        <v>0.54</v>
      </c>
      <c r="C40" s="188">
        <v>1.2</v>
      </c>
      <c r="D40" s="188">
        <v>0.34</v>
      </c>
      <c r="E40" s="188">
        <v>0.56999999999999995</v>
      </c>
      <c r="F40" s="188">
        <v>1.1499999999999999</v>
      </c>
      <c r="G40" s="188">
        <v>0.36</v>
      </c>
      <c r="H40" s="188">
        <v>0.52</v>
      </c>
      <c r="I40" s="188">
        <v>1.26</v>
      </c>
      <c r="J40" s="188">
        <v>0.31</v>
      </c>
    </row>
    <row r="41" spans="1:10" ht="16">
      <c r="A41" s="22">
        <v>2007</v>
      </c>
      <c r="B41" s="188">
        <v>0.68</v>
      </c>
      <c r="C41" s="188">
        <v>0.7</v>
      </c>
      <c r="D41" s="188">
        <v>0.67</v>
      </c>
      <c r="E41" s="188">
        <v>0.73</v>
      </c>
      <c r="F41" s="188">
        <v>0.66</v>
      </c>
      <c r="G41" s="188">
        <v>0.76</v>
      </c>
      <c r="H41" s="188">
        <v>0.63</v>
      </c>
      <c r="I41" s="188">
        <v>0.74</v>
      </c>
      <c r="J41" s="188">
        <v>0.59</v>
      </c>
    </row>
    <row r="42" spans="1:10" ht="16">
      <c r="A42" s="22">
        <v>2008</v>
      </c>
      <c r="B42" s="188">
        <v>0.72</v>
      </c>
      <c r="C42" s="188">
        <v>0.96</v>
      </c>
      <c r="D42" s="188">
        <v>0.63</v>
      </c>
      <c r="E42" s="188">
        <v>0.77</v>
      </c>
      <c r="F42" s="188">
        <v>0.95</v>
      </c>
      <c r="G42" s="188">
        <v>0.7</v>
      </c>
      <c r="H42" s="188">
        <v>0.67</v>
      </c>
      <c r="I42" s="188">
        <v>0.98</v>
      </c>
      <c r="J42" s="188">
        <v>0.56999999999999995</v>
      </c>
    </row>
    <row r="43" spans="1:10" ht="16">
      <c r="A43" s="22">
        <v>2009</v>
      </c>
      <c r="B43" s="188">
        <v>0.78</v>
      </c>
      <c r="C43" s="188">
        <v>0.69</v>
      </c>
      <c r="D43" s="188">
        <v>0.81</v>
      </c>
      <c r="E43" s="188">
        <v>0.81</v>
      </c>
      <c r="F43" s="188">
        <v>0.66</v>
      </c>
      <c r="G43" s="188">
        <v>0.87</v>
      </c>
      <c r="H43" s="188">
        <v>0.75</v>
      </c>
      <c r="I43" s="188">
        <v>0.71</v>
      </c>
      <c r="J43" s="188">
        <v>0.77</v>
      </c>
    </row>
    <row r="44" spans="1:10" ht="16">
      <c r="A44" s="22">
        <v>2010</v>
      </c>
      <c r="B44" s="188">
        <v>0.71</v>
      </c>
      <c r="C44" s="188">
        <v>0.92</v>
      </c>
      <c r="D44" s="188">
        <v>0.66</v>
      </c>
      <c r="E44" s="188">
        <v>0.74</v>
      </c>
      <c r="F44" s="188">
        <v>0.86</v>
      </c>
      <c r="G44" s="188">
        <v>0.7</v>
      </c>
      <c r="H44" s="188">
        <v>0.69</v>
      </c>
      <c r="I44" s="188">
        <v>0.98</v>
      </c>
      <c r="J44" s="188">
        <v>0.61</v>
      </c>
    </row>
    <row r="45" spans="1:10" ht="16">
      <c r="A45" s="22">
        <v>2011</v>
      </c>
      <c r="B45" s="188">
        <v>0.77</v>
      </c>
      <c r="C45" s="188">
        <v>0.56999999999999995</v>
      </c>
      <c r="D45" s="188">
        <v>0.83</v>
      </c>
      <c r="E45" s="188">
        <v>0.8</v>
      </c>
      <c r="F45" s="188">
        <v>0.55000000000000004</v>
      </c>
      <c r="G45" s="188">
        <v>0.88</v>
      </c>
      <c r="H45" s="188">
        <v>0.73</v>
      </c>
      <c r="I45" s="188">
        <v>0.6</v>
      </c>
      <c r="J45" s="188">
        <v>0.77</v>
      </c>
    </row>
    <row r="46" spans="1:10" ht="16">
      <c r="A46" s="22">
        <v>2012</v>
      </c>
      <c r="B46" s="188">
        <v>0.87</v>
      </c>
      <c r="C46" s="188">
        <v>0.64</v>
      </c>
      <c r="D46" s="188">
        <v>0.95</v>
      </c>
      <c r="E46" s="188">
        <v>0.94</v>
      </c>
      <c r="F46" s="188">
        <v>0.64</v>
      </c>
      <c r="G46" s="188">
        <v>1.05</v>
      </c>
      <c r="H46" s="188">
        <v>0.8</v>
      </c>
      <c r="I46" s="188">
        <v>0.65</v>
      </c>
      <c r="J46" s="188">
        <v>0.85</v>
      </c>
    </row>
    <row r="47" spans="1:10" ht="16">
      <c r="A47" s="22">
        <v>2013</v>
      </c>
      <c r="B47" s="188">
        <v>0.77</v>
      </c>
      <c r="C47" s="188">
        <v>0.5</v>
      </c>
      <c r="D47" s="188">
        <v>0.85</v>
      </c>
      <c r="E47" s="188">
        <v>0.8</v>
      </c>
      <c r="F47" s="188">
        <v>0.5</v>
      </c>
      <c r="G47" s="188">
        <v>0.9</v>
      </c>
      <c r="H47" s="188">
        <v>0.74</v>
      </c>
      <c r="I47" s="188">
        <v>0.51</v>
      </c>
      <c r="J47" s="188">
        <v>0.81</v>
      </c>
    </row>
    <row r="48" spans="1:10" ht="16">
      <c r="A48" s="22">
        <v>2014</v>
      </c>
      <c r="B48" s="188">
        <v>0.86</v>
      </c>
      <c r="C48" s="188">
        <v>0.64</v>
      </c>
      <c r="D48" s="188">
        <v>0.92</v>
      </c>
      <c r="E48" s="188">
        <v>0.89</v>
      </c>
      <c r="F48" s="188">
        <v>0.63</v>
      </c>
      <c r="G48" s="188">
        <v>0.98</v>
      </c>
      <c r="H48" s="188">
        <v>0.83</v>
      </c>
      <c r="I48" s="188">
        <v>0.65</v>
      </c>
      <c r="J48" s="188">
        <v>0.88</v>
      </c>
    </row>
    <row r="49" spans="1:10" ht="16">
      <c r="A49" s="22">
        <v>2015</v>
      </c>
      <c r="B49" s="188">
        <v>1.1599999999999999</v>
      </c>
      <c r="C49" s="188">
        <v>0.77</v>
      </c>
      <c r="D49" s="188">
        <v>1.31</v>
      </c>
      <c r="E49" s="188">
        <v>1.22</v>
      </c>
      <c r="F49" s="188">
        <v>0.78</v>
      </c>
      <c r="G49" s="188">
        <v>1.4</v>
      </c>
      <c r="H49" s="188">
        <v>1.1100000000000001</v>
      </c>
      <c r="I49" s="188">
        <v>0.75</v>
      </c>
      <c r="J49" s="188">
        <v>1.23</v>
      </c>
    </row>
    <row r="50" spans="1:10" ht="16">
      <c r="A50" s="22">
        <v>2016</v>
      </c>
      <c r="B50" s="188">
        <v>1.38</v>
      </c>
      <c r="C50" s="188">
        <v>0.7</v>
      </c>
      <c r="D50" s="188">
        <v>1.56</v>
      </c>
      <c r="E50" s="188">
        <v>1.44</v>
      </c>
      <c r="F50" s="188">
        <v>0.69</v>
      </c>
      <c r="G50" s="188">
        <v>1.66</v>
      </c>
      <c r="H50" s="188">
        <v>1.32</v>
      </c>
      <c r="I50" s="188">
        <v>0.71</v>
      </c>
      <c r="J50" s="188">
        <v>1.47</v>
      </c>
    </row>
    <row r="51" spans="1:10" ht="16">
      <c r="A51" s="22">
        <v>2017</v>
      </c>
      <c r="B51" s="188">
        <v>1.26</v>
      </c>
      <c r="C51" s="188">
        <v>0.56000000000000005</v>
      </c>
      <c r="D51" s="188">
        <v>1.46</v>
      </c>
      <c r="E51" s="188">
        <v>1.32</v>
      </c>
      <c r="F51" s="188">
        <v>0.53</v>
      </c>
      <c r="G51" s="188">
        <v>1.56</v>
      </c>
      <c r="H51" s="188">
        <v>1.21</v>
      </c>
      <c r="I51" s="188">
        <v>0.6</v>
      </c>
      <c r="J51" s="188">
        <v>1.37</v>
      </c>
    </row>
    <row r="52" spans="1:10" ht="16">
      <c r="A52" s="22">
        <v>2018</v>
      </c>
      <c r="B52" s="188">
        <v>1.36</v>
      </c>
      <c r="C52" s="188">
        <v>1.17</v>
      </c>
      <c r="D52" s="188">
        <v>1.39</v>
      </c>
      <c r="E52" s="188">
        <v>1.4</v>
      </c>
      <c r="F52" s="188">
        <v>1.1499999999999999</v>
      </c>
      <c r="G52" s="188">
        <v>1.45</v>
      </c>
      <c r="H52" s="188">
        <v>1.32</v>
      </c>
      <c r="I52" s="188">
        <v>1.2</v>
      </c>
      <c r="J52" s="188">
        <v>1.34</v>
      </c>
    </row>
    <row r="53" spans="1:10" ht="16">
      <c r="A53" s="22">
        <v>2019</v>
      </c>
      <c r="B53" s="188">
        <v>1.62</v>
      </c>
      <c r="C53" s="188">
        <v>1.17</v>
      </c>
      <c r="D53" s="188">
        <v>1.71</v>
      </c>
      <c r="E53" s="188">
        <v>1.68</v>
      </c>
      <c r="F53" s="188">
        <v>1.1399999999999999</v>
      </c>
      <c r="G53" s="188">
        <v>1.79</v>
      </c>
      <c r="H53" s="188">
        <v>1.56</v>
      </c>
      <c r="I53" s="188">
        <v>1.2</v>
      </c>
      <c r="J53" s="188">
        <v>1.63</v>
      </c>
    </row>
    <row r="54" spans="1:10" ht="16">
      <c r="A54" s="22">
        <v>2020</v>
      </c>
      <c r="B54" s="188">
        <v>1.73</v>
      </c>
      <c r="C54" s="188">
        <v>1.1599999999999999</v>
      </c>
      <c r="D54" s="188">
        <v>1.82</v>
      </c>
      <c r="E54" s="188">
        <v>1.8</v>
      </c>
      <c r="F54" s="188">
        <v>1.1200000000000001</v>
      </c>
      <c r="G54" s="188">
        <v>1.92</v>
      </c>
      <c r="H54" s="188">
        <v>1.65</v>
      </c>
      <c r="I54" s="188">
        <v>1.2</v>
      </c>
      <c r="J54" s="188">
        <v>1.72</v>
      </c>
    </row>
    <row r="55" spans="1:10" ht="16">
      <c r="A55" s="185"/>
      <c r="B55" s="185"/>
      <c r="C55" s="187"/>
      <c r="D55" s="187"/>
      <c r="E55" s="187"/>
      <c r="F55" s="187"/>
      <c r="G55" s="187"/>
      <c r="H55" s="187"/>
      <c r="I55" s="187"/>
      <c r="J55" s="187"/>
    </row>
    <row r="56" spans="1:10" ht="16">
      <c r="A56" s="160" t="s">
        <v>666</v>
      </c>
      <c r="B56" s="188">
        <f>B54-B6</f>
        <v>0.80999999999999994</v>
      </c>
      <c r="C56" s="188">
        <f t="shared" ref="C56:J56" si="0">C54-C6</f>
        <v>-0.54</v>
      </c>
      <c r="D56" s="188">
        <f t="shared" si="0"/>
        <v>1.9000000000000001</v>
      </c>
      <c r="E56" s="188">
        <f t="shared" si="0"/>
        <v>0.88</v>
      </c>
      <c r="F56" s="188">
        <f t="shared" si="0"/>
        <v>-0.57999999999999985</v>
      </c>
      <c r="G56" s="188">
        <f t="shared" si="0"/>
        <v>1.93</v>
      </c>
      <c r="H56" s="188">
        <f t="shared" si="0"/>
        <v>0.72999999999999987</v>
      </c>
      <c r="I56" s="188">
        <f t="shared" si="0"/>
        <v>-0.49</v>
      </c>
      <c r="J56" s="188">
        <f t="shared" si="0"/>
        <v>1.8699999999999999</v>
      </c>
    </row>
    <row r="57" spans="1:10" ht="16">
      <c r="A57" s="160" t="s">
        <v>667</v>
      </c>
      <c r="B57" s="147">
        <f>B34-B6</f>
        <v>-0.62000000000000011</v>
      </c>
      <c r="C57" s="147">
        <f t="shared" ref="C57:J57" si="1">C34-C6</f>
        <v>-0.41999999999999993</v>
      </c>
      <c r="D57" s="147">
        <f t="shared" si="1"/>
        <v>0.08</v>
      </c>
      <c r="E57" s="147">
        <f t="shared" si="1"/>
        <v>-0.62000000000000011</v>
      </c>
      <c r="F57" s="147">
        <f t="shared" si="1"/>
        <v>-0.42999999999999994</v>
      </c>
      <c r="G57" s="147">
        <f t="shared" si="1"/>
        <v>-0.01</v>
      </c>
      <c r="H57" s="147">
        <f t="shared" si="1"/>
        <v>-0.63000000000000012</v>
      </c>
      <c r="I57" s="147">
        <f t="shared" si="1"/>
        <v>-0.40999999999999992</v>
      </c>
      <c r="J57" s="147">
        <f t="shared" si="1"/>
        <v>0.16</v>
      </c>
    </row>
    <row r="58" spans="1:10" ht="16">
      <c r="A58" s="160" t="s">
        <v>167</v>
      </c>
      <c r="B58" s="147">
        <f>B54-B34</f>
        <v>1.43</v>
      </c>
      <c r="C58" s="147">
        <f t="shared" ref="C58:I58" si="2">C54-C34</f>
        <v>-0.12000000000000011</v>
      </c>
      <c r="D58" s="147">
        <f t="shared" si="2"/>
        <v>1.82</v>
      </c>
      <c r="E58" s="147">
        <f t="shared" si="2"/>
        <v>1.5</v>
      </c>
      <c r="F58" s="147">
        <f t="shared" si="2"/>
        <v>-0.14999999999999991</v>
      </c>
      <c r="G58" s="147">
        <f t="shared" si="2"/>
        <v>1.94</v>
      </c>
      <c r="H58" s="147">
        <f t="shared" si="2"/>
        <v>1.3599999999999999</v>
      </c>
      <c r="I58" s="147">
        <f t="shared" si="2"/>
        <v>-8.0000000000000071E-2</v>
      </c>
      <c r="J58" s="147">
        <f>J54-J34</f>
        <v>1.71</v>
      </c>
    </row>
    <row r="59" spans="1:10" ht="16">
      <c r="A59" s="185"/>
      <c r="B59" s="185"/>
      <c r="C59" s="187"/>
      <c r="D59" s="187"/>
      <c r="E59" s="187"/>
      <c r="F59" s="187"/>
      <c r="G59" s="187"/>
      <c r="H59" s="187"/>
      <c r="I59" s="187"/>
      <c r="J59" s="187"/>
    </row>
    <row r="60" spans="1:10" ht="16">
      <c r="A60" s="185"/>
      <c r="B60" s="185"/>
      <c r="C60" s="187"/>
      <c r="D60" s="187"/>
      <c r="E60" s="187"/>
      <c r="F60" s="187"/>
      <c r="G60" s="187"/>
      <c r="H60" s="187"/>
      <c r="I60" s="187"/>
      <c r="J60" s="187"/>
    </row>
    <row r="61" spans="1:10" ht="16">
      <c r="A61" s="160" t="s">
        <v>243</v>
      </c>
      <c r="B61" s="185"/>
      <c r="C61" s="187"/>
      <c r="D61" s="187"/>
      <c r="E61" s="187"/>
      <c r="F61" s="187"/>
      <c r="G61" s="187"/>
      <c r="H61" s="187"/>
      <c r="I61" s="187"/>
      <c r="J61" s="187"/>
    </row>
    <row r="62" spans="1:10" ht="16">
      <c r="A62" s="189"/>
      <c r="B62" s="185"/>
      <c r="C62" s="185"/>
      <c r="D62" s="185"/>
      <c r="E62" s="185"/>
      <c r="F62" s="185"/>
      <c r="G62" s="185"/>
      <c r="H62" s="185"/>
      <c r="I62" s="185"/>
      <c r="J62" s="185"/>
    </row>
    <row r="63" spans="1:10" ht="16">
      <c r="A63" s="189"/>
      <c r="B63" s="185"/>
      <c r="C63" s="185"/>
      <c r="D63" s="185"/>
      <c r="E63" s="185"/>
      <c r="F63" s="185"/>
      <c r="G63" s="185"/>
      <c r="H63" s="185"/>
      <c r="I63" s="185"/>
      <c r="J63" s="185"/>
    </row>
  </sheetData>
  <mergeCells count="3">
    <mergeCell ref="B4:D4"/>
    <mergeCell ref="E4:G4"/>
    <mergeCell ref="H4:J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B810-E262-4930-A112-910E2EE2FDB3}">
  <dimension ref="A1:H256"/>
  <sheetViews>
    <sheetView workbookViewId="0"/>
  </sheetViews>
  <sheetFormatPr baseColWidth="10" defaultColWidth="9.1640625" defaultRowHeight="14"/>
  <cols>
    <col min="1" max="1" width="46.5" style="22" customWidth="1"/>
    <col min="2" max="8" width="15.6640625" style="22" customWidth="1"/>
    <col min="9" max="16384" width="9.1640625" style="22"/>
  </cols>
  <sheetData>
    <row r="1" spans="1:8" ht="16">
      <c r="A1" s="2" t="s">
        <v>487</v>
      </c>
    </row>
    <row r="2" spans="1:8" ht="16">
      <c r="A2" s="2"/>
    </row>
    <row r="3" spans="1:8">
      <c r="B3" s="223" t="s">
        <v>562</v>
      </c>
      <c r="C3" s="223"/>
      <c r="D3" s="223"/>
      <c r="E3" s="223"/>
      <c r="F3" s="223"/>
      <c r="G3" s="223"/>
      <c r="H3" s="223"/>
    </row>
    <row r="4" spans="1:8" ht="44.25" customHeight="1">
      <c r="A4" s="22" t="s">
        <v>743</v>
      </c>
      <c r="B4" s="118" t="s">
        <v>668</v>
      </c>
      <c r="C4" s="118" t="s">
        <v>253</v>
      </c>
      <c r="D4" s="118" t="s">
        <v>254</v>
      </c>
      <c r="E4" s="118" t="s">
        <v>255</v>
      </c>
      <c r="F4" s="118" t="s">
        <v>489</v>
      </c>
      <c r="G4" s="118" t="s">
        <v>256</v>
      </c>
      <c r="H4" s="118" t="s">
        <v>252</v>
      </c>
    </row>
    <row r="5" spans="1:8">
      <c r="A5" s="22" t="s">
        <v>259</v>
      </c>
      <c r="B5" s="144">
        <v>7540830</v>
      </c>
      <c r="C5" s="144">
        <v>1941505</v>
      </c>
      <c r="D5" s="144">
        <v>915555</v>
      </c>
      <c r="E5" s="144">
        <v>1486660</v>
      </c>
      <c r="F5" s="144">
        <v>928940</v>
      </c>
      <c r="G5" s="144">
        <v>1056095</v>
      </c>
      <c r="H5" s="144">
        <v>1212075</v>
      </c>
    </row>
    <row r="6" spans="1:8">
      <c r="A6" s="22" t="s">
        <v>275</v>
      </c>
      <c r="B6" s="144">
        <v>668565</v>
      </c>
      <c r="C6" s="144">
        <v>79420</v>
      </c>
      <c r="D6" s="144">
        <v>58945</v>
      </c>
      <c r="E6" s="144">
        <v>146720</v>
      </c>
      <c r="F6" s="144">
        <v>116545</v>
      </c>
      <c r="G6" s="144">
        <v>119745</v>
      </c>
      <c r="H6" s="144">
        <v>147190</v>
      </c>
    </row>
    <row r="7" spans="1:8">
      <c r="A7" s="22" t="s">
        <v>262</v>
      </c>
      <c r="B7" s="144">
        <v>649260</v>
      </c>
      <c r="C7" s="144">
        <v>56670</v>
      </c>
      <c r="D7" s="144">
        <v>50885</v>
      </c>
      <c r="E7" s="144">
        <v>148960</v>
      </c>
      <c r="F7" s="144">
        <v>140605</v>
      </c>
      <c r="G7" s="144">
        <v>123125</v>
      </c>
      <c r="H7" s="144">
        <v>129015</v>
      </c>
    </row>
    <row r="8" spans="1:8">
      <c r="A8" s="22" t="s">
        <v>267</v>
      </c>
      <c r="B8" s="144">
        <v>588305</v>
      </c>
      <c r="C8" s="144">
        <v>47080</v>
      </c>
      <c r="D8" s="144">
        <v>49940</v>
      </c>
      <c r="E8" s="144">
        <v>110605</v>
      </c>
      <c r="F8" s="144">
        <v>65725</v>
      </c>
      <c r="G8" s="144">
        <v>126150</v>
      </c>
      <c r="H8" s="144">
        <v>188810</v>
      </c>
    </row>
    <row r="9" spans="1:8">
      <c r="A9" s="22" t="s">
        <v>261</v>
      </c>
      <c r="B9" s="144">
        <v>499120</v>
      </c>
      <c r="C9" s="144">
        <v>347310</v>
      </c>
      <c r="D9" s="144">
        <v>47690</v>
      </c>
      <c r="E9" s="144">
        <v>31190</v>
      </c>
      <c r="F9" s="144">
        <v>18845</v>
      </c>
      <c r="G9" s="144">
        <v>29635</v>
      </c>
      <c r="H9" s="144">
        <v>24450</v>
      </c>
    </row>
    <row r="10" spans="1:8">
      <c r="A10" s="22" t="s">
        <v>258</v>
      </c>
      <c r="B10" s="144">
        <v>253715</v>
      </c>
      <c r="C10" s="144">
        <v>107840</v>
      </c>
      <c r="D10" s="144">
        <v>27630</v>
      </c>
      <c r="E10" s="144">
        <v>28655</v>
      </c>
      <c r="F10" s="144">
        <v>23095</v>
      </c>
      <c r="G10" s="144">
        <v>33435</v>
      </c>
      <c r="H10" s="144">
        <v>33060</v>
      </c>
    </row>
    <row r="11" spans="1:8">
      <c r="A11" s="22" t="s">
        <v>298</v>
      </c>
      <c r="B11" s="144">
        <v>236635</v>
      </c>
      <c r="C11" s="144">
        <v>219930</v>
      </c>
      <c r="D11" s="144">
        <v>6765</v>
      </c>
      <c r="E11" s="144">
        <v>3375</v>
      </c>
      <c r="F11" s="144">
        <v>1485</v>
      </c>
      <c r="G11" s="144">
        <v>2105</v>
      </c>
      <c r="H11" s="144">
        <v>2980</v>
      </c>
    </row>
    <row r="12" spans="1:8">
      <c r="A12" s="22" t="s">
        <v>669</v>
      </c>
      <c r="B12" s="144">
        <v>208935</v>
      </c>
      <c r="C12" s="144">
        <v>47840</v>
      </c>
      <c r="D12" s="144">
        <v>56275</v>
      </c>
      <c r="E12" s="144">
        <v>88850</v>
      </c>
      <c r="F12" s="144">
        <v>6120</v>
      </c>
      <c r="G12" s="144">
        <v>4885</v>
      </c>
      <c r="H12" s="144">
        <v>4975</v>
      </c>
    </row>
    <row r="13" spans="1:8">
      <c r="A13" s="22" t="s">
        <v>294</v>
      </c>
      <c r="B13" s="144">
        <v>202255</v>
      </c>
      <c r="C13" s="144">
        <v>11505</v>
      </c>
      <c r="D13" s="144">
        <v>8120</v>
      </c>
      <c r="E13" s="144">
        <v>52380</v>
      </c>
      <c r="F13" s="144">
        <v>52950</v>
      </c>
      <c r="G13" s="144">
        <v>35820</v>
      </c>
      <c r="H13" s="144">
        <v>41480</v>
      </c>
    </row>
    <row r="14" spans="1:8">
      <c r="A14" s="22" t="s">
        <v>279</v>
      </c>
      <c r="B14" s="144">
        <v>169250</v>
      </c>
      <c r="C14" s="144">
        <v>38990</v>
      </c>
      <c r="D14" s="144">
        <v>60010</v>
      </c>
      <c r="E14" s="144">
        <v>37975</v>
      </c>
      <c r="F14" s="144">
        <v>9610</v>
      </c>
      <c r="G14" s="144">
        <v>11455</v>
      </c>
      <c r="H14" s="144">
        <v>11210</v>
      </c>
    </row>
    <row r="15" spans="1:8">
      <c r="A15" s="22" t="s">
        <v>277</v>
      </c>
      <c r="B15" s="144">
        <v>154420</v>
      </c>
      <c r="C15" s="144">
        <v>3955</v>
      </c>
      <c r="D15" s="144">
        <v>19840</v>
      </c>
      <c r="E15" s="144">
        <v>37585</v>
      </c>
      <c r="F15" s="144">
        <v>23975</v>
      </c>
      <c r="G15" s="144">
        <v>26995</v>
      </c>
      <c r="H15" s="144">
        <v>42070</v>
      </c>
    </row>
    <row r="16" spans="1:8">
      <c r="A16" s="22" t="s">
        <v>303</v>
      </c>
      <c r="B16" s="144">
        <v>146470</v>
      </c>
      <c r="C16" s="144">
        <v>33300</v>
      </c>
      <c r="D16" s="144">
        <v>61600</v>
      </c>
      <c r="E16" s="144">
        <v>37475</v>
      </c>
      <c r="F16" s="144">
        <v>4970</v>
      </c>
      <c r="G16" s="144">
        <v>4965</v>
      </c>
      <c r="H16" s="144">
        <v>4165</v>
      </c>
    </row>
    <row r="17" spans="1:8">
      <c r="A17" s="22" t="s">
        <v>266</v>
      </c>
      <c r="B17" s="144">
        <v>145840</v>
      </c>
      <c r="C17" s="144">
        <v>100005</v>
      </c>
      <c r="D17" s="144">
        <v>11855</v>
      </c>
      <c r="E17" s="144">
        <v>11465</v>
      </c>
      <c r="F17" s="144">
        <v>6210</v>
      </c>
      <c r="G17" s="144">
        <v>10010</v>
      </c>
      <c r="H17" s="144">
        <v>6300</v>
      </c>
    </row>
    <row r="18" spans="1:8">
      <c r="A18" s="22" t="s">
        <v>326</v>
      </c>
      <c r="B18" s="144">
        <v>139450</v>
      </c>
      <c r="C18" s="144">
        <v>92610</v>
      </c>
      <c r="D18" s="144">
        <v>29055</v>
      </c>
      <c r="E18" s="144">
        <v>9740</v>
      </c>
      <c r="F18" s="144">
        <v>1820</v>
      </c>
      <c r="G18" s="144">
        <v>2735</v>
      </c>
      <c r="H18" s="144">
        <v>3485</v>
      </c>
    </row>
    <row r="19" spans="1:8">
      <c r="A19" s="22" t="s">
        <v>330</v>
      </c>
      <c r="B19" s="144">
        <v>138345</v>
      </c>
      <c r="C19" s="144">
        <v>54790</v>
      </c>
      <c r="D19" s="144">
        <v>25310</v>
      </c>
      <c r="E19" s="144">
        <v>27240</v>
      </c>
      <c r="F19" s="144">
        <v>8895</v>
      </c>
      <c r="G19" s="144">
        <v>9620</v>
      </c>
      <c r="H19" s="144">
        <v>12500</v>
      </c>
    </row>
    <row r="20" spans="1:8">
      <c r="A20" s="22" t="s">
        <v>404</v>
      </c>
      <c r="B20" s="144">
        <v>131995</v>
      </c>
      <c r="C20" s="144">
        <v>3345</v>
      </c>
      <c r="D20" s="144">
        <v>21730</v>
      </c>
      <c r="E20" s="144">
        <v>55110</v>
      </c>
      <c r="F20" s="144">
        <v>20965</v>
      </c>
      <c r="G20" s="144">
        <v>19355</v>
      </c>
      <c r="H20" s="144">
        <v>11495</v>
      </c>
    </row>
    <row r="21" spans="1:8">
      <c r="A21" s="100" t="s">
        <v>670</v>
      </c>
      <c r="B21" s="144">
        <v>123305</v>
      </c>
      <c r="C21" s="144">
        <v>12755</v>
      </c>
      <c r="D21" s="144">
        <v>11535</v>
      </c>
      <c r="E21" s="144">
        <v>29255</v>
      </c>
      <c r="F21" s="144">
        <v>25105</v>
      </c>
      <c r="G21" s="144">
        <v>22940</v>
      </c>
      <c r="H21" s="144">
        <v>21715</v>
      </c>
    </row>
    <row r="22" spans="1:8">
      <c r="A22" s="22" t="s">
        <v>273</v>
      </c>
      <c r="B22" s="144">
        <v>105570</v>
      </c>
      <c r="C22" s="144">
        <v>30285</v>
      </c>
      <c r="D22" s="144">
        <v>7605</v>
      </c>
      <c r="E22" s="144">
        <v>15455</v>
      </c>
      <c r="F22" s="144">
        <v>11965</v>
      </c>
      <c r="G22" s="144">
        <v>16110</v>
      </c>
      <c r="H22" s="144">
        <v>24150</v>
      </c>
    </row>
    <row r="23" spans="1:8">
      <c r="A23" s="22" t="s">
        <v>308</v>
      </c>
      <c r="B23" s="144">
        <v>93485</v>
      </c>
      <c r="C23" s="144">
        <v>18675</v>
      </c>
      <c r="D23" s="144">
        <v>14865</v>
      </c>
      <c r="E23" s="144">
        <v>15930</v>
      </c>
      <c r="F23" s="144">
        <v>9055</v>
      </c>
      <c r="G23" s="144">
        <v>14970</v>
      </c>
      <c r="H23" s="144">
        <v>19990</v>
      </c>
    </row>
    <row r="24" spans="1:8">
      <c r="A24" s="22" t="s">
        <v>280</v>
      </c>
      <c r="B24" s="144">
        <v>90310</v>
      </c>
      <c r="C24" s="144">
        <v>7375</v>
      </c>
      <c r="D24" s="144">
        <v>10330</v>
      </c>
      <c r="E24" s="144">
        <v>28965</v>
      </c>
      <c r="F24" s="144">
        <v>23355</v>
      </c>
      <c r="G24" s="144">
        <v>12670</v>
      </c>
      <c r="H24" s="144">
        <v>7610</v>
      </c>
    </row>
    <row r="25" spans="1:8">
      <c r="A25" s="22" t="s">
        <v>285</v>
      </c>
      <c r="B25" s="144">
        <v>88740</v>
      </c>
      <c r="C25" s="144">
        <v>16030</v>
      </c>
      <c r="D25" s="144">
        <v>22650</v>
      </c>
      <c r="E25" s="144">
        <v>21095</v>
      </c>
      <c r="F25" s="144">
        <v>8675</v>
      </c>
      <c r="G25" s="144">
        <v>10915</v>
      </c>
      <c r="H25" s="144">
        <v>9375</v>
      </c>
    </row>
    <row r="26" spans="1:8">
      <c r="A26" s="22" t="s">
        <v>272</v>
      </c>
      <c r="B26" s="144">
        <v>88475</v>
      </c>
      <c r="C26" s="144">
        <v>71120</v>
      </c>
      <c r="D26" s="144">
        <v>5275</v>
      </c>
      <c r="E26" s="144">
        <v>4980</v>
      </c>
      <c r="F26" s="144">
        <v>2560</v>
      </c>
      <c r="G26" s="144">
        <v>2705</v>
      </c>
      <c r="H26" s="144">
        <v>1835</v>
      </c>
    </row>
    <row r="27" spans="1:8">
      <c r="A27" s="22" t="s">
        <v>360</v>
      </c>
      <c r="B27" s="144">
        <v>87680</v>
      </c>
      <c r="C27" s="144">
        <v>29535</v>
      </c>
      <c r="D27" s="144">
        <v>23240</v>
      </c>
      <c r="E27" s="144">
        <v>19900</v>
      </c>
      <c r="F27" s="144">
        <v>6340</v>
      </c>
      <c r="G27" s="144">
        <v>5365</v>
      </c>
      <c r="H27" s="144">
        <v>3295</v>
      </c>
    </row>
    <row r="28" spans="1:8">
      <c r="A28" s="22" t="s">
        <v>315</v>
      </c>
      <c r="B28" s="144">
        <v>80590</v>
      </c>
      <c r="C28" s="144">
        <v>8060</v>
      </c>
      <c r="D28" s="144">
        <v>9230</v>
      </c>
      <c r="E28" s="144">
        <v>15075</v>
      </c>
      <c r="F28" s="144">
        <v>11990</v>
      </c>
      <c r="G28" s="144">
        <v>17570</v>
      </c>
      <c r="H28" s="144">
        <v>18660</v>
      </c>
    </row>
    <row r="29" spans="1:8">
      <c r="A29" s="22" t="s">
        <v>290</v>
      </c>
      <c r="B29" s="144">
        <v>78685</v>
      </c>
      <c r="C29" s="144">
        <v>4145</v>
      </c>
      <c r="D29" s="144">
        <v>2470</v>
      </c>
      <c r="E29" s="144">
        <v>27065</v>
      </c>
      <c r="F29" s="144">
        <v>18510</v>
      </c>
      <c r="G29" s="144">
        <v>14930</v>
      </c>
      <c r="H29" s="144">
        <v>11565</v>
      </c>
    </row>
    <row r="30" spans="1:8">
      <c r="A30" s="22" t="s">
        <v>288</v>
      </c>
      <c r="B30" s="144">
        <v>73030</v>
      </c>
      <c r="C30" s="144">
        <v>9675</v>
      </c>
      <c r="D30" s="144">
        <v>2725</v>
      </c>
      <c r="E30" s="144">
        <v>20615</v>
      </c>
      <c r="F30" s="144">
        <v>14000</v>
      </c>
      <c r="G30" s="144">
        <v>12585</v>
      </c>
      <c r="H30" s="144">
        <v>13430</v>
      </c>
    </row>
    <row r="31" spans="1:8">
      <c r="A31" s="22" t="s">
        <v>296</v>
      </c>
      <c r="B31" s="144">
        <v>70040</v>
      </c>
      <c r="C31" s="144">
        <v>4060</v>
      </c>
      <c r="D31" s="144">
        <v>2520</v>
      </c>
      <c r="E31" s="144">
        <v>6405</v>
      </c>
      <c r="F31" s="144">
        <v>18335</v>
      </c>
      <c r="G31" s="144">
        <v>23415</v>
      </c>
      <c r="H31" s="144">
        <v>15300</v>
      </c>
    </row>
    <row r="32" spans="1:8">
      <c r="A32" s="22" t="s">
        <v>300</v>
      </c>
      <c r="B32" s="144">
        <v>69655</v>
      </c>
      <c r="C32" s="144">
        <v>8110</v>
      </c>
      <c r="D32" s="144">
        <v>4805</v>
      </c>
      <c r="E32" s="144">
        <v>9120</v>
      </c>
      <c r="F32" s="144">
        <v>13630</v>
      </c>
      <c r="G32" s="144">
        <v>18890</v>
      </c>
      <c r="H32" s="144">
        <v>15105</v>
      </c>
    </row>
    <row r="33" spans="1:8">
      <c r="A33" s="22" t="s">
        <v>319</v>
      </c>
      <c r="B33" s="144">
        <v>68490</v>
      </c>
      <c r="C33" s="144">
        <v>1910</v>
      </c>
      <c r="D33" s="144">
        <v>4110</v>
      </c>
      <c r="E33" s="144">
        <v>17110</v>
      </c>
      <c r="F33" s="144">
        <v>8395</v>
      </c>
      <c r="G33" s="144">
        <v>16290</v>
      </c>
      <c r="H33" s="144">
        <v>20665</v>
      </c>
    </row>
    <row r="34" spans="1:8">
      <c r="A34" s="22" t="s">
        <v>339</v>
      </c>
      <c r="B34" s="144">
        <v>65035</v>
      </c>
      <c r="C34" s="144">
        <v>28835</v>
      </c>
      <c r="D34" s="144">
        <v>12085</v>
      </c>
      <c r="E34" s="144">
        <v>14950</v>
      </c>
      <c r="F34" s="144">
        <v>3395</v>
      </c>
      <c r="G34" s="144">
        <v>3770</v>
      </c>
      <c r="H34" s="144">
        <v>2000</v>
      </c>
    </row>
    <row r="35" spans="1:8">
      <c r="A35" s="22" t="s">
        <v>265</v>
      </c>
      <c r="B35" s="144">
        <v>64625</v>
      </c>
      <c r="C35" s="144">
        <v>1850</v>
      </c>
      <c r="D35" s="144">
        <v>1705</v>
      </c>
      <c r="E35" s="144">
        <v>11130</v>
      </c>
      <c r="F35" s="144">
        <v>13555</v>
      </c>
      <c r="G35" s="144">
        <v>19200</v>
      </c>
      <c r="H35" s="144">
        <v>17180</v>
      </c>
    </row>
    <row r="36" spans="1:8">
      <c r="A36" s="22" t="s">
        <v>331</v>
      </c>
      <c r="B36" s="144">
        <v>64620</v>
      </c>
      <c r="C36" s="144">
        <v>12835</v>
      </c>
      <c r="D36" s="144">
        <v>5820</v>
      </c>
      <c r="E36" s="144">
        <v>10890</v>
      </c>
      <c r="F36" s="144">
        <v>6920</v>
      </c>
      <c r="G36" s="144">
        <v>12035</v>
      </c>
      <c r="H36" s="144">
        <v>16115</v>
      </c>
    </row>
    <row r="37" spans="1:8">
      <c r="A37" s="22" t="s">
        <v>371</v>
      </c>
      <c r="B37" s="144">
        <v>63770</v>
      </c>
      <c r="C37" s="144">
        <v>4785</v>
      </c>
      <c r="D37" s="144">
        <v>6810</v>
      </c>
      <c r="E37" s="144">
        <v>31535</v>
      </c>
      <c r="F37" s="144">
        <v>7940</v>
      </c>
      <c r="G37" s="144">
        <v>8395</v>
      </c>
      <c r="H37" s="144">
        <v>4310</v>
      </c>
    </row>
    <row r="38" spans="1:8">
      <c r="A38" s="22" t="s">
        <v>347</v>
      </c>
      <c r="B38" s="144">
        <v>62715</v>
      </c>
      <c r="C38" s="144">
        <v>54010</v>
      </c>
      <c r="D38" s="144">
        <v>3435</v>
      </c>
      <c r="E38" s="144">
        <v>1925</v>
      </c>
      <c r="F38" s="144">
        <v>645</v>
      </c>
      <c r="G38" s="144">
        <v>695</v>
      </c>
      <c r="H38" s="144">
        <v>1995</v>
      </c>
    </row>
    <row r="39" spans="1:8">
      <c r="A39" s="22" t="s">
        <v>291</v>
      </c>
      <c r="B39" s="144">
        <v>58735</v>
      </c>
      <c r="C39" s="144">
        <v>1090</v>
      </c>
      <c r="D39" s="144">
        <v>3220</v>
      </c>
      <c r="E39" s="144">
        <v>15445</v>
      </c>
      <c r="F39" s="144">
        <v>12630</v>
      </c>
      <c r="G39" s="144">
        <v>13450</v>
      </c>
      <c r="H39" s="144">
        <v>12900</v>
      </c>
    </row>
    <row r="40" spans="1:8">
      <c r="A40" s="22" t="s">
        <v>264</v>
      </c>
      <c r="B40" s="144">
        <v>52955</v>
      </c>
      <c r="C40" s="144">
        <v>3605</v>
      </c>
      <c r="D40" s="144">
        <v>4300</v>
      </c>
      <c r="E40" s="144">
        <v>6360</v>
      </c>
      <c r="F40" s="144">
        <v>4190</v>
      </c>
      <c r="G40" s="144">
        <v>4560</v>
      </c>
      <c r="H40" s="144">
        <v>29945</v>
      </c>
    </row>
    <row r="41" spans="1:8">
      <c r="A41" s="22" t="s">
        <v>257</v>
      </c>
      <c r="B41" s="144">
        <v>51960</v>
      </c>
      <c r="C41" s="144">
        <v>240</v>
      </c>
      <c r="D41" s="144">
        <v>4430</v>
      </c>
      <c r="E41" s="144">
        <v>15005</v>
      </c>
      <c r="F41" s="144">
        <v>13785</v>
      </c>
      <c r="G41" s="144">
        <v>9260</v>
      </c>
      <c r="H41" s="144">
        <v>9245</v>
      </c>
    </row>
    <row r="42" spans="1:8">
      <c r="A42" s="22" t="s">
        <v>338</v>
      </c>
      <c r="B42" s="144">
        <v>48075</v>
      </c>
      <c r="C42" s="144">
        <v>1340</v>
      </c>
      <c r="D42" s="144">
        <v>23025</v>
      </c>
      <c r="E42" s="144">
        <v>13560</v>
      </c>
      <c r="F42" s="144">
        <v>2220</v>
      </c>
      <c r="G42" s="144">
        <v>4410</v>
      </c>
      <c r="H42" s="144">
        <v>3530</v>
      </c>
    </row>
    <row r="43" spans="1:8">
      <c r="A43" s="22" t="s">
        <v>310</v>
      </c>
      <c r="B43" s="144">
        <v>44660</v>
      </c>
      <c r="C43" s="144">
        <v>10715</v>
      </c>
      <c r="D43" s="144">
        <v>6565</v>
      </c>
      <c r="E43" s="144">
        <v>10750</v>
      </c>
      <c r="F43" s="144">
        <v>5585</v>
      </c>
      <c r="G43" s="144">
        <v>5280</v>
      </c>
      <c r="H43" s="144">
        <v>5765</v>
      </c>
    </row>
    <row r="44" spans="1:8">
      <c r="A44" s="22" t="s">
        <v>335</v>
      </c>
      <c r="B44" s="144">
        <v>42430</v>
      </c>
      <c r="C44" s="144">
        <v>1180</v>
      </c>
      <c r="D44" s="144">
        <v>1285</v>
      </c>
      <c r="E44" s="144">
        <v>4450</v>
      </c>
      <c r="F44" s="144">
        <v>6025</v>
      </c>
      <c r="G44" s="144">
        <v>12205</v>
      </c>
      <c r="H44" s="144">
        <v>17285</v>
      </c>
    </row>
    <row r="45" spans="1:8">
      <c r="A45" s="22" t="s">
        <v>358</v>
      </c>
      <c r="B45" s="144">
        <v>40040</v>
      </c>
      <c r="C45" s="144">
        <v>24675</v>
      </c>
      <c r="D45" s="144">
        <v>2425</v>
      </c>
      <c r="E45" s="144">
        <v>9580</v>
      </c>
      <c r="F45" s="144">
        <v>1450</v>
      </c>
      <c r="G45" s="144">
        <v>550</v>
      </c>
      <c r="H45" s="144">
        <v>1370</v>
      </c>
    </row>
    <row r="46" spans="1:8">
      <c r="A46" s="22" t="s">
        <v>345</v>
      </c>
      <c r="B46" s="144">
        <v>36825</v>
      </c>
      <c r="C46" s="144">
        <v>21725</v>
      </c>
      <c r="D46" s="144">
        <v>4920</v>
      </c>
      <c r="E46" s="144">
        <v>3200</v>
      </c>
      <c r="F46" s="144">
        <v>1945</v>
      </c>
      <c r="G46" s="144">
        <v>1850</v>
      </c>
      <c r="H46" s="144">
        <v>3185</v>
      </c>
    </row>
    <row r="47" spans="1:8">
      <c r="A47" s="22" t="s">
        <v>314</v>
      </c>
      <c r="B47" s="144">
        <v>36135</v>
      </c>
      <c r="C47" s="144">
        <v>3640</v>
      </c>
      <c r="D47" s="144">
        <v>1020</v>
      </c>
      <c r="E47" s="144">
        <v>26980</v>
      </c>
      <c r="F47" s="144">
        <v>2250</v>
      </c>
      <c r="G47" s="144">
        <v>1060</v>
      </c>
      <c r="H47" s="144">
        <v>1180</v>
      </c>
    </row>
    <row r="48" spans="1:8">
      <c r="A48" s="22" t="s">
        <v>671</v>
      </c>
      <c r="B48" s="144">
        <v>33320</v>
      </c>
      <c r="C48" s="144">
        <v>10060</v>
      </c>
      <c r="D48" s="144">
        <v>2630</v>
      </c>
      <c r="E48" s="144">
        <v>13465</v>
      </c>
      <c r="F48" s="144">
        <v>3000</v>
      </c>
      <c r="G48" s="144">
        <v>2140</v>
      </c>
      <c r="H48" s="144">
        <v>2020</v>
      </c>
    </row>
    <row r="49" spans="1:8">
      <c r="A49" s="22" t="s">
        <v>316</v>
      </c>
      <c r="B49" s="144">
        <v>32790</v>
      </c>
      <c r="C49" s="144">
        <v>485</v>
      </c>
      <c r="D49" s="144">
        <v>5150</v>
      </c>
      <c r="E49" s="144">
        <v>7530</v>
      </c>
      <c r="F49" s="144">
        <v>5380</v>
      </c>
      <c r="G49" s="144">
        <v>6730</v>
      </c>
      <c r="H49" s="144">
        <v>7505</v>
      </c>
    </row>
    <row r="50" spans="1:8">
      <c r="A50" s="22" t="s">
        <v>375</v>
      </c>
      <c r="B50" s="144">
        <v>29615</v>
      </c>
      <c r="C50" s="144">
        <v>2715</v>
      </c>
      <c r="D50" s="144">
        <v>5295</v>
      </c>
      <c r="E50" s="144">
        <v>7415</v>
      </c>
      <c r="F50" s="144">
        <v>5025</v>
      </c>
      <c r="G50" s="144">
        <v>5640</v>
      </c>
      <c r="H50" s="144">
        <v>3530</v>
      </c>
    </row>
    <row r="51" spans="1:8">
      <c r="A51" s="22" t="s">
        <v>318</v>
      </c>
      <c r="B51" s="144">
        <v>29315</v>
      </c>
      <c r="C51" s="144">
        <v>3195</v>
      </c>
      <c r="D51" s="144">
        <v>2055</v>
      </c>
      <c r="E51" s="144">
        <v>4175</v>
      </c>
      <c r="F51" s="144">
        <v>3305</v>
      </c>
      <c r="G51" s="144">
        <v>8085</v>
      </c>
      <c r="H51" s="144">
        <v>8495</v>
      </c>
    </row>
    <row r="52" spans="1:8">
      <c r="A52" s="22" t="s">
        <v>672</v>
      </c>
      <c r="B52" s="144">
        <v>28320</v>
      </c>
      <c r="C52" s="144">
        <v>14645</v>
      </c>
      <c r="D52" s="144">
        <v>3880</v>
      </c>
      <c r="E52" s="144">
        <v>1870</v>
      </c>
      <c r="F52" s="144">
        <v>800</v>
      </c>
      <c r="G52" s="144">
        <v>1465</v>
      </c>
      <c r="H52" s="144">
        <v>5660</v>
      </c>
    </row>
    <row r="53" spans="1:8">
      <c r="A53" s="22" t="s">
        <v>352</v>
      </c>
      <c r="B53" s="144">
        <v>27245</v>
      </c>
      <c r="C53" s="144">
        <v>5745</v>
      </c>
      <c r="D53" s="144">
        <v>2195</v>
      </c>
      <c r="E53" s="144">
        <v>5620</v>
      </c>
      <c r="F53" s="144">
        <v>3585</v>
      </c>
      <c r="G53" s="144">
        <v>5195</v>
      </c>
      <c r="H53" s="144">
        <v>4900</v>
      </c>
    </row>
    <row r="54" spans="1:8">
      <c r="A54" s="22" t="s">
        <v>414</v>
      </c>
      <c r="B54" s="144">
        <v>27230</v>
      </c>
      <c r="C54" s="144">
        <v>195</v>
      </c>
      <c r="D54" s="144">
        <v>3570</v>
      </c>
      <c r="E54" s="144">
        <v>11300</v>
      </c>
      <c r="F54" s="144">
        <v>2710</v>
      </c>
      <c r="G54" s="144">
        <v>4130</v>
      </c>
      <c r="H54" s="144">
        <v>5335</v>
      </c>
    </row>
    <row r="55" spans="1:8">
      <c r="A55" s="22" t="s">
        <v>383</v>
      </c>
      <c r="B55" s="144">
        <v>27150</v>
      </c>
      <c r="C55" s="144">
        <v>8040</v>
      </c>
      <c r="D55" s="144">
        <v>4935</v>
      </c>
      <c r="E55" s="144">
        <v>3875</v>
      </c>
      <c r="F55" s="144">
        <v>3195</v>
      </c>
      <c r="G55" s="144">
        <v>3120</v>
      </c>
      <c r="H55" s="144">
        <v>3995</v>
      </c>
    </row>
    <row r="56" spans="1:8">
      <c r="A56" s="22" t="s">
        <v>283</v>
      </c>
      <c r="B56" s="144">
        <v>26735</v>
      </c>
      <c r="C56" s="144">
        <v>6195</v>
      </c>
      <c r="D56" s="144">
        <v>3940</v>
      </c>
      <c r="E56" s="144">
        <v>3515</v>
      </c>
      <c r="F56" s="144">
        <v>3635</v>
      </c>
      <c r="G56" s="144">
        <v>4710</v>
      </c>
      <c r="H56" s="144">
        <v>4740</v>
      </c>
    </row>
    <row r="57" spans="1:8">
      <c r="A57" s="22" t="s">
        <v>328</v>
      </c>
      <c r="B57" s="144">
        <v>26710</v>
      </c>
      <c r="C57" s="144">
        <v>3865</v>
      </c>
      <c r="D57" s="144">
        <v>3425</v>
      </c>
      <c r="E57" s="144">
        <v>5880</v>
      </c>
      <c r="F57" s="144">
        <v>5055</v>
      </c>
      <c r="G57" s="144">
        <v>4240</v>
      </c>
      <c r="H57" s="144">
        <v>4260</v>
      </c>
    </row>
    <row r="58" spans="1:8">
      <c r="A58" s="22" t="s">
        <v>341</v>
      </c>
      <c r="B58" s="144">
        <v>26705</v>
      </c>
      <c r="C58" s="144">
        <v>11035</v>
      </c>
      <c r="D58" s="144">
        <v>6920</v>
      </c>
      <c r="E58" s="144">
        <v>4270</v>
      </c>
      <c r="F58" s="144">
        <v>1425</v>
      </c>
      <c r="G58" s="144">
        <v>1705</v>
      </c>
      <c r="H58" s="144">
        <v>1335</v>
      </c>
    </row>
    <row r="59" spans="1:8">
      <c r="A59" s="22" t="s">
        <v>673</v>
      </c>
      <c r="B59" s="144">
        <v>25655</v>
      </c>
      <c r="C59" s="144">
        <v>955</v>
      </c>
      <c r="D59" s="144">
        <v>675</v>
      </c>
      <c r="E59" s="144">
        <v>5510</v>
      </c>
      <c r="F59" s="144">
        <v>5370</v>
      </c>
      <c r="G59" s="144">
        <v>5730</v>
      </c>
      <c r="H59" s="144">
        <v>7400</v>
      </c>
    </row>
    <row r="60" spans="1:8">
      <c r="A60" s="22" t="s">
        <v>384</v>
      </c>
      <c r="B60" s="144">
        <v>24660</v>
      </c>
      <c r="C60" s="144">
        <v>8335</v>
      </c>
      <c r="D60" s="144">
        <v>5545</v>
      </c>
      <c r="E60" s="144">
        <v>5910</v>
      </c>
      <c r="F60" s="144">
        <v>1950</v>
      </c>
      <c r="G60" s="144">
        <v>1655</v>
      </c>
      <c r="H60" s="144">
        <v>1275</v>
      </c>
    </row>
    <row r="61" spans="1:8">
      <c r="A61" s="22" t="s">
        <v>385</v>
      </c>
      <c r="B61" s="144">
        <v>23785</v>
      </c>
      <c r="C61" s="144">
        <v>5565</v>
      </c>
      <c r="D61" s="144">
        <v>7355</v>
      </c>
      <c r="E61" s="144">
        <v>4360</v>
      </c>
      <c r="F61" s="144">
        <v>2015</v>
      </c>
      <c r="G61" s="144">
        <v>2635</v>
      </c>
      <c r="H61" s="144">
        <v>1860</v>
      </c>
    </row>
    <row r="62" spans="1:8">
      <c r="A62" s="22" t="s">
        <v>334</v>
      </c>
      <c r="B62" s="144">
        <v>23320</v>
      </c>
      <c r="C62" s="144">
        <v>4100</v>
      </c>
      <c r="D62" s="144">
        <v>11575</v>
      </c>
      <c r="E62" s="144">
        <v>3330</v>
      </c>
      <c r="F62" s="144">
        <v>1420</v>
      </c>
      <c r="G62" s="144">
        <v>1610</v>
      </c>
      <c r="H62" s="144">
        <v>1290</v>
      </c>
    </row>
    <row r="63" spans="1:8">
      <c r="A63" s="22" t="s">
        <v>380</v>
      </c>
      <c r="B63" s="144">
        <v>22910</v>
      </c>
      <c r="C63" s="144">
        <v>1570</v>
      </c>
      <c r="D63" s="144">
        <v>4340</v>
      </c>
      <c r="E63" s="144">
        <v>8395</v>
      </c>
      <c r="F63" s="144">
        <v>3050</v>
      </c>
      <c r="G63" s="144">
        <v>2870</v>
      </c>
      <c r="H63" s="144">
        <v>2690</v>
      </c>
    </row>
    <row r="64" spans="1:8">
      <c r="A64" s="22" t="s">
        <v>282</v>
      </c>
      <c r="B64" s="144">
        <v>21115</v>
      </c>
      <c r="C64" s="144">
        <v>7695</v>
      </c>
      <c r="D64" s="144">
        <v>1595</v>
      </c>
      <c r="E64" s="144">
        <v>2515</v>
      </c>
      <c r="F64" s="144">
        <v>1780</v>
      </c>
      <c r="G64" s="144">
        <v>2560</v>
      </c>
      <c r="H64" s="144">
        <v>4965</v>
      </c>
    </row>
    <row r="65" spans="1:8">
      <c r="A65" s="22" t="s">
        <v>363</v>
      </c>
      <c r="B65" s="144">
        <v>21065</v>
      </c>
      <c r="C65" s="144">
        <v>10915</v>
      </c>
      <c r="D65" s="144">
        <v>5270</v>
      </c>
      <c r="E65" s="144">
        <v>2250</v>
      </c>
      <c r="F65" s="144">
        <v>790</v>
      </c>
      <c r="G65" s="144">
        <v>865</v>
      </c>
      <c r="H65" s="144">
        <v>980</v>
      </c>
    </row>
    <row r="66" spans="1:8">
      <c r="A66" s="22" t="s">
        <v>349</v>
      </c>
      <c r="B66" s="144">
        <v>20990</v>
      </c>
      <c r="C66" s="144">
        <v>25</v>
      </c>
      <c r="D66" s="144">
        <v>740</v>
      </c>
      <c r="E66" s="144">
        <v>4415</v>
      </c>
      <c r="F66" s="144">
        <v>4355</v>
      </c>
      <c r="G66" s="144">
        <v>5320</v>
      </c>
      <c r="H66" s="144">
        <v>6130</v>
      </c>
    </row>
    <row r="67" spans="1:8">
      <c r="A67" s="22" t="s">
        <v>674</v>
      </c>
      <c r="B67" s="144">
        <v>20775</v>
      </c>
      <c r="C67" s="144">
        <v>1535</v>
      </c>
      <c r="D67" s="144">
        <v>1305</v>
      </c>
      <c r="E67" s="144">
        <v>3125</v>
      </c>
      <c r="F67" s="144">
        <v>3405</v>
      </c>
      <c r="G67" s="144">
        <v>4990</v>
      </c>
      <c r="H67" s="144">
        <v>6425</v>
      </c>
    </row>
    <row r="68" spans="1:8">
      <c r="A68" s="22" t="s">
        <v>675</v>
      </c>
      <c r="B68" s="144">
        <v>20600</v>
      </c>
      <c r="C68" s="144">
        <v>9870</v>
      </c>
      <c r="D68" s="144">
        <v>4240</v>
      </c>
      <c r="E68" s="144">
        <v>2410</v>
      </c>
      <c r="F68" s="144">
        <v>1330</v>
      </c>
      <c r="G68" s="144">
        <v>1320</v>
      </c>
      <c r="H68" s="144">
        <v>1440</v>
      </c>
    </row>
    <row r="69" spans="1:8">
      <c r="A69" s="22" t="s">
        <v>324</v>
      </c>
      <c r="B69" s="144">
        <v>20080</v>
      </c>
      <c r="C69" s="144">
        <v>65</v>
      </c>
      <c r="D69" s="144">
        <v>1100</v>
      </c>
      <c r="E69" s="144">
        <v>5475</v>
      </c>
      <c r="F69" s="144">
        <v>3735</v>
      </c>
      <c r="G69" s="144">
        <v>4245</v>
      </c>
      <c r="H69" s="144">
        <v>5465</v>
      </c>
    </row>
    <row r="70" spans="1:8">
      <c r="A70" s="22" t="s">
        <v>276</v>
      </c>
      <c r="B70" s="144">
        <v>19430</v>
      </c>
      <c r="C70" s="144">
        <v>4865</v>
      </c>
      <c r="D70" s="144">
        <v>3220</v>
      </c>
      <c r="E70" s="144">
        <v>3375</v>
      </c>
      <c r="F70" s="144">
        <v>4290</v>
      </c>
      <c r="G70" s="144">
        <v>2165</v>
      </c>
      <c r="H70" s="144">
        <v>1510</v>
      </c>
    </row>
    <row r="71" spans="1:8">
      <c r="A71" s="22" t="s">
        <v>348</v>
      </c>
      <c r="B71" s="144">
        <v>19040</v>
      </c>
      <c r="C71" s="144">
        <v>8860</v>
      </c>
      <c r="D71" s="144">
        <v>2870</v>
      </c>
      <c r="E71" s="144">
        <v>3835</v>
      </c>
      <c r="F71" s="144">
        <v>1075</v>
      </c>
      <c r="G71" s="144">
        <v>1270</v>
      </c>
      <c r="H71" s="144">
        <v>1130</v>
      </c>
    </row>
    <row r="72" spans="1:8">
      <c r="A72" s="22" t="s">
        <v>297</v>
      </c>
      <c r="B72" s="144">
        <v>18935</v>
      </c>
      <c r="C72" s="144">
        <v>11350</v>
      </c>
      <c r="D72" s="144">
        <v>1580</v>
      </c>
      <c r="E72" s="144">
        <v>1710</v>
      </c>
      <c r="F72" s="144">
        <v>1245</v>
      </c>
      <c r="G72" s="144">
        <v>1345</v>
      </c>
      <c r="H72" s="144">
        <v>1710</v>
      </c>
    </row>
    <row r="73" spans="1:8">
      <c r="A73" s="22" t="s">
        <v>325</v>
      </c>
      <c r="B73" s="144">
        <v>18635</v>
      </c>
      <c r="C73" s="144">
        <v>590</v>
      </c>
      <c r="D73" s="144">
        <v>940</v>
      </c>
      <c r="E73" s="144">
        <v>5415</v>
      </c>
      <c r="F73" s="144">
        <v>6110</v>
      </c>
      <c r="G73" s="144">
        <v>3610</v>
      </c>
      <c r="H73" s="144">
        <v>1975</v>
      </c>
    </row>
    <row r="74" spans="1:8">
      <c r="A74" s="22" t="s">
        <v>313</v>
      </c>
      <c r="B74" s="144">
        <v>18570</v>
      </c>
      <c r="C74" s="144">
        <v>205</v>
      </c>
      <c r="D74" s="144">
        <v>220</v>
      </c>
      <c r="E74" s="144">
        <v>860</v>
      </c>
      <c r="F74" s="144">
        <v>1485</v>
      </c>
      <c r="G74" s="144">
        <v>5545</v>
      </c>
      <c r="H74" s="144">
        <v>10265</v>
      </c>
    </row>
    <row r="75" spans="1:8">
      <c r="A75" s="22" t="s">
        <v>321</v>
      </c>
      <c r="B75" s="144">
        <v>17850</v>
      </c>
      <c r="C75" s="144">
        <v>445</v>
      </c>
      <c r="D75" s="144">
        <v>545</v>
      </c>
      <c r="E75" s="144">
        <v>3085</v>
      </c>
      <c r="F75" s="144">
        <v>3580</v>
      </c>
      <c r="G75" s="144">
        <v>4830</v>
      </c>
      <c r="H75" s="144">
        <v>5370</v>
      </c>
    </row>
    <row r="76" spans="1:8">
      <c r="A76" s="22" t="s">
        <v>676</v>
      </c>
      <c r="B76" s="144">
        <v>17605</v>
      </c>
      <c r="C76" s="144">
        <v>215</v>
      </c>
      <c r="D76" s="144">
        <v>510</v>
      </c>
      <c r="E76" s="144">
        <v>1940</v>
      </c>
      <c r="F76" s="144">
        <v>2790</v>
      </c>
      <c r="G76" s="144">
        <v>6250</v>
      </c>
      <c r="H76" s="144">
        <v>5900</v>
      </c>
    </row>
    <row r="77" spans="1:8">
      <c r="A77" s="22" t="s">
        <v>309</v>
      </c>
      <c r="B77" s="144">
        <v>17435</v>
      </c>
      <c r="C77" s="144">
        <v>1265</v>
      </c>
      <c r="D77" s="144">
        <v>765</v>
      </c>
      <c r="E77" s="144">
        <v>1835</v>
      </c>
      <c r="F77" s="144">
        <v>2365</v>
      </c>
      <c r="G77" s="144">
        <v>4505</v>
      </c>
      <c r="H77" s="144">
        <v>6700</v>
      </c>
    </row>
    <row r="78" spans="1:8">
      <c r="A78" s="22" t="s">
        <v>367</v>
      </c>
      <c r="B78" s="144">
        <v>17275</v>
      </c>
      <c r="C78" s="144">
        <v>1020</v>
      </c>
      <c r="D78" s="144">
        <v>6665</v>
      </c>
      <c r="E78" s="144">
        <v>5695</v>
      </c>
      <c r="F78" s="144">
        <v>990</v>
      </c>
      <c r="G78" s="144">
        <v>1425</v>
      </c>
      <c r="H78" s="144">
        <v>1480</v>
      </c>
    </row>
    <row r="79" spans="1:8">
      <c r="A79" s="22" t="s">
        <v>429</v>
      </c>
      <c r="B79" s="144">
        <v>15900</v>
      </c>
      <c r="C79" s="144">
        <v>2135</v>
      </c>
      <c r="D79" s="144">
        <v>2595</v>
      </c>
      <c r="E79" s="144">
        <v>1715</v>
      </c>
      <c r="F79" s="144">
        <v>2045</v>
      </c>
      <c r="G79" s="144">
        <v>3590</v>
      </c>
      <c r="H79" s="144">
        <v>3820</v>
      </c>
    </row>
    <row r="80" spans="1:8">
      <c r="A80" s="22" t="s">
        <v>284</v>
      </c>
      <c r="B80" s="144">
        <v>15845</v>
      </c>
      <c r="C80" s="144">
        <v>12605</v>
      </c>
      <c r="D80" s="144">
        <v>1210</v>
      </c>
      <c r="E80" s="144">
        <v>970</v>
      </c>
      <c r="F80" s="144">
        <v>420</v>
      </c>
      <c r="G80" s="144">
        <v>235</v>
      </c>
      <c r="H80" s="144">
        <v>410</v>
      </c>
    </row>
    <row r="81" spans="1:8">
      <c r="A81" s="22" t="s">
        <v>263</v>
      </c>
      <c r="B81" s="144">
        <v>15365</v>
      </c>
      <c r="C81" s="144">
        <v>110</v>
      </c>
      <c r="D81" s="144">
        <v>50</v>
      </c>
      <c r="E81" s="144">
        <v>4340</v>
      </c>
      <c r="F81" s="144">
        <v>5550</v>
      </c>
      <c r="G81" s="144">
        <v>2705</v>
      </c>
      <c r="H81" s="144">
        <v>2615</v>
      </c>
    </row>
    <row r="82" spans="1:8">
      <c r="A82" s="22" t="s">
        <v>357</v>
      </c>
      <c r="B82" s="144">
        <v>15235</v>
      </c>
      <c r="C82" s="144">
        <v>180</v>
      </c>
      <c r="D82" s="144">
        <v>1805</v>
      </c>
      <c r="E82" s="144">
        <v>5720</v>
      </c>
      <c r="F82" s="144">
        <v>2340</v>
      </c>
      <c r="G82" s="144">
        <v>2500</v>
      </c>
      <c r="H82" s="144">
        <v>2685</v>
      </c>
    </row>
    <row r="83" spans="1:8">
      <c r="A83" s="22" t="s">
        <v>372</v>
      </c>
      <c r="B83" s="144">
        <v>15075</v>
      </c>
      <c r="C83" s="144">
        <v>1140</v>
      </c>
      <c r="D83" s="144">
        <v>3965</v>
      </c>
      <c r="E83" s="144">
        <v>2060</v>
      </c>
      <c r="F83" s="144">
        <v>1640</v>
      </c>
      <c r="G83" s="144">
        <v>3715</v>
      </c>
      <c r="H83" s="144">
        <v>2550</v>
      </c>
    </row>
    <row r="84" spans="1:8">
      <c r="A84" s="22" t="s">
        <v>342</v>
      </c>
      <c r="B84" s="144">
        <v>15010</v>
      </c>
      <c r="C84" s="144">
        <v>185</v>
      </c>
      <c r="D84" s="144">
        <v>2465</v>
      </c>
      <c r="E84" s="144">
        <v>2075</v>
      </c>
      <c r="F84" s="144">
        <v>1175</v>
      </c>
      <c r="G84" s="144">
        <v>3065</v>
      </c>
      <c r="H84" s="144">
        <v>6050</v>
      </c>
    </row>
    <row r="85" spans="1:8">
      <c r="A85" s="22" t="s">
        <v>373</v>
      </c>
      <c r="B85" s="144">
        <v>14965</v>
      </c>
      <c r="C85" s="144">
        <v>4835</v>
      </c>
      <c r="D85" s="144">
        <v>2170</v>
      </c>
      <c r="E85" s="144">
        <v>3225</v>
      </c>
      <c r="F85" s="144">
        <v>1650</v>
      </c>
      <c r="G85" s="144">
        <v>1730</v>
      </c>
      <c r="H85" s="144">
        <v>1360</v>
      </c>
    </row>
    <row r="86" spans="1:8">
      <c r="A86" s="22" t="s">
        <v>677</v>
      </c>
      <c r="B86" s="144">
        <v>14475</v>
      </c>
      <c r="C86" s="144">
        <v>7065</v>
      </c>
      <c r="D86" s="144">
        <v>5515</v>
      </c>
      <c r="E86" s="144">
        <v>1175</v>
      </c>
      <c r="F86" s="144">
        <v>305</v>
      </c>
      <c r="G86" s="144">
        <v>305</v>
      </c>
      <c r="H86" s="144">
        <v>115</v>
      </c>
    </row>
    <row r="87" spans="1:8">
      <c r="A87" s="22" t="s">
        <v>419</v>
      </c>
      <c r="B87" s="144">
        <v>14410</v>
      </c>
      <c r="C87" s="144">
        <v>5435</v>
      </c>
      <c r="D87" s="144">
        <v>2715</v>
      </c>
      <c r="E87" s="144">
        <v>2490</v>
      </c>
      <c r="F87" s="144">
        <v>1765</v>
      </c>
      <c r="G87" s="144">
        <v>795</v>
      </c>
      <c r="H87" s="144">
        <v>1205</v>
      </c>
    </row>
    <row r="88" spans="1:8">
      <c r="A88" s="22" t="s">
        <v>322</v>
      </c>
      <c r="B88" s="144">
        <v>14390</v>
      </c>
      <c r="C88" s="144">
        <v>45</v>
      </c>
      <c r="D88" s="144">
        <v>100</v>
      </c>
      <c r="E88" s="144">
        <v>615</v>
      </c>
      <c r="F88" s="144">
        <v>1925</v>
      </c>
      <c r="G88" s="144">
        <v>4210</v>
      </c>
      <c r="H88" s="144">
        <v>7500</v>
      </c>
    </row>
    <row r="89" spans="1:8">
      <c r="A89" s="22" t="s">
        <v>378</v>
      </c>
      <c r="B89" s="144">
        <v>14280</v>
      </c>
      <c r="C89" s="144">
        <v>3585</v>
      </c>
      <c r="D89" s="144">
        <v>1545</v>
      </c>
      <c r="E89" s="144">
        <v>2650</v>
      </c>
      <c r="F89" s="144">
        <v>2290</v>
      </c>
      <c r="G89" s="144">
        <v>2230</v>
      </c>
      <c r="H89" s="144">
        <v>1980</v>
      </c>
    </row>
    <row r="90" spans="1:8">
      <c r="A90" s="22" t="s">
        <v>293</v>
      </c>
      <c r="B90" s="144">
        <v>14095</v>
      </c>
      <c r="C90" s="144">
        <v>8710</v>
      </c>
      <c r="D90" s="144">
        <v>2125</v>
      </c>
      <c r="E90" s="144">
        <v>1645</v>
      </c>
      <c r="F90" s="144">
        <v>370</v>
      </c>
      <c r="G90" s="144">
        <v>580</v>
      </c>
      <c r="H90" s="144">
        <v>665</v>
      </c>
    </row>
    <row r="91" spans="1:8">
      <c r="A91" s="22" t="s">
        <v>292</v>
      </c>
      <c r="B91" s="144">
        <v>13295</v>
      </c>
      <c r="C91" s="144">
        <v>1035</v>
      </c>
      <c r="D91" s="144">
        <v>870</v>
      </c>
      <c r="E91" s="144">
        <v>2440</v>
      </c>
      <c r="F91" s="144">
        <v>2225</v>
      </c>
      <c r="G91" s="144">
        <v>2735</v>
      </c>
      <c r="H91" s="144">
        <v>3985</v>
      </c>
    </row>
    <row r="92" spans="1:8">
      <c r="A92" s="22" t="s">
        <v>377</v>
      </c>
      <c r="B92" s="144">
        <v>13210</v>
      </c>
      <c r="C92" s="144">
        <v>7410</v>
      </c>
      <c r="D92" s="144">
        <v>1375</v>
      </c>
      <c r="E92" s="144">
        <v>1050</v>
      </c>
      <c r="F92" s="144">
        <v>715</v>
      </c>
      <c r="G92" s="144">
        <v>1215</v>
      </c>
      <c r="H92" s="144">
        <v>1445</v>
      </c>
    </row>
    <row r="93" spans="1:8">
      <c r="A93" s="22" t="s">
        <v>432</v>
      </c>
      <c r="B93" s="144">
        <v>12945</v>
      </c>
      <c r="C93" s="144">
        <v>3680</v>
      </c>
      <c r="D93" s="144">
        <v>1565</v>
      </c>
      <c r="E93" s="144">
        <v>2040</v>
      </c>
      <c r="F93" s="144">
        <v>1420</v>
      </c>
      <c r="G93" s="144">
        <v>2025</v>
      </c>
      <c r="H93" s="144">
        <v>2205</v>
      </c>
    </row>
    <row r="94" spans="1:8">
      <c r="A94" s="22" t="s">
        <v>365</v>
      </c>
      <c r="B94" s="144">
        <v>12515</v>
      </c>
      <c r="C94" s="144">
        <v>10410</v>
      </c>
      <c r="D94" s="144">
        <v>720</v>
      </c>
      <c r="E94" s="144">
        <v>525</v>
      </c>
      <c r="F94" s="144">
        <v>200</v>
      </c>
      <c r="G94" s="144">
        <v>275</v>
      </c>
      <c r="H94" s="144">
        <v>390</v>
      </c>
    </row>
    <row r="95" spans="1:8">
      <c r="A95" s="22" t="s">
        <v>399</v>
      </c>
      <c r="B95" s="144">
        <v>12450</v>
      </c>
      <c r="C95" s="144">
        <v>105</v>
      </c>
      <c r="D95" s="144">
        <v>55</v>
      </c>
      <c r="E95" s="144">
        <v>3100</v>
      </c>
      <c r="F95" s="144">
        <v>3485</v>
      </c>
      <c r="G95" s="144">
        <v>3315</v>
      </c>
      <c r="H95" s="144">
        <v>2390</v>
      </c>
    </row>
    <row r="96" spans="1:8">
      <c r="A96" s="22" t="s">
        <v>423</v>
      </c>
      <c r="B96" s="144">
        <v>11820</v>
      </c>
      <c r="C96" s="144">
        <v>1900</v>
      </c>
      <c r="D96" s="144">
        <v>2700</v>
      </c>
      <c r="E96" s="144">
        <v>2620</v>
      </c>
      <c r="F96" s="144">
        <v>1520</v>
      </c>
      <c r="G96" s="144">
        <v>1925</v>
      </c>
      <c r="H96" s="144">
        <v>1155</v>
      </c>
    </row>
    <row r="97" spans="1:8">
      <c r="A97" s="22" t="s">
        <v>356</v>
      </c>
      <c r="B97" s="144">
        <v>11325</v>
      </c>
      <c r="C97" s="144">
        <v>100</v>
      </c>
      <c r="D97" s="144">
        <v>305</v>
      </c>
      <c r="E97" s="144">
        <v>695</v>
      </c>
      <c r="F97" s="144">
        <v>1040</v>
      </c>
      <c r="G97" s="144">
        <v>2950</v>
      </c>
      <c r="H97" s="144">
        <v>6235</v>
      </c>
    </row>
    <row r="98" spans="1:8">
      <c r="A98" s="22" t="s">
        <v>295</v>
      </c>
      <c r="B98" s="144">
        <v>11190</v>
      </c>
      <c r="C98" s="144">
        <v>520</v>
      </c>
      <c r="D98" s="144">
        <v>665</v>
      </c>
      <c r="E98" s="144">
        <v>3210</v>
      </c>
      <c r="F98" s="144">
        <v>2805</v>
      </c>
      <c r="G98" s="144">
        <v>2385</v>
      </c>
      <c r="H98" s="144">
        <v>1605</v>
      </c>
    </row>
    <row r="99" spans="1:8">
      <c r="A99" s="22" t="s">
        <v>678</v>
      </c>
      <c r="B99" s="144">
        <v>10820</v>
      </c>
      <c r="C99" s="144">
        <v>220</v>
      </c>
      <c r="D99" s="144">
        <v>505</v>
      </c>
      <c r="E99" s="144">
        <v>3020</v>
      </c>
      <c r="F99" s="144">
        <v>2615</v>
      </c>
      <c r="G99" s="144">
        <v>1985</v>
      </c>
      <c r="H99" s="144">
        <v>2470</v>
      </c>
    </row>
    <row r="100" spans="1:8">
      <c r="A100" s="22" t="s">
        <v>369</v>
      </c>
      <c r="B100" s="144">
        <v>10700</v>
      </c>
      <c r="C100" s="144">
        <v>6120</v>
      </c>
      <c r="D100" s="144">
        <v>870</v>
      </c>
      <c r="E100" s="144">
        <v>725</v>
      </c>
      <c r="F100" s="144">
        <v>430</v>
      </c>
      <c r="G100" s="144">
        <v>670</v>
      </c>
      <c r="H100" s="144">
        <v>1880</v>
      </c>
    </row>
    <row r="101" spans="1:8">
      <c r="A101" s="22" t="s">
        <v>370</v>
      </c>
      <c r="B101" s="144">
        <v>10605</v>
      </c>
      <c r="C101" s="144">
        <v>375</v>
      </c>
      <c r="D101" s="144">
        <v>1820</v>
      </c>
      <c r="E101" s="144">
        <v>2850</v>
      </c>
      <c r="F101" s="144">
        <v>1170</v>
      </c>
      <c r="G101" s="144">
        <v>1660</v>
      </c>
      <c r="H101" s="144">
        <v>2730</v>
      </c>
    </row>
    <row r="102" spans="1:8">
      <c r="A102" s="22" t="s">
        <v>364</v>
      </c>
      <c r="B102" s="144">
        <v>10495</v>
      </c>
      <c r="C102" s="144">
        <v>1120</v>
      </c>
      <c r="D102" s="144">
        <v>950</v>
      </c>
      <c r="E102" s="144">
        <v>1050</v>
      </c>
      <c r="F102" s="144">
        <v>2760</v>
      </c>
      <c r="G102" s="144">
        <v>2680</v>
      </c>
      <c r="H102" s="144">
        <v>1930</v>
      </c>
    </row>
    <row r="103" spans="1:8">
      <c r="A103" s="22" t="s">
        <v>688</v>
      </c>
      <c r="B103" s="144">
        <v>10300</v>
      </c>
      <c r="C103" s="144">
        <v>4185</v>
      </c>
      <c r="D103" s="144">
        <v>1060</v>
      </c>
      <c r="E103" s="144">
        <v>1985</v>
      </c>
      <c r="F103" s="144">
        <v>1750</v>
      </c>
      <c r="G103" s="144">
        <v>785</v>
      </c>
      <c r="H103" s="144">
        <v>530</v>
      </c>
    </row>
    <row r="104" spans="1:8">
      <c r="A104" s="22" t="s">
        <v>396</v>
      </c>
      <c r="B104" s="144">
        <v>10265</v>
      </c>
      <c r="C104" s="144">
        <v>2810</v>
      </c>
      <c r="D104" s="144">
        <v>1700</v>
      </c>
      <c r="E104" s="144">
        <v>2730</v>
      </c>
      <c r="F104" s="144">
        <v>1140</v>
      </c>
      <c r="G104" s="144">
        <v>1165</v>
      </c>
      <c r="H104" s="144">
        <v>720</v>
      </c>
    </row>
    <row r="105" spans="1:8">
      <c r="A105" s="22" t="s">
        <v>354</v>
      </c>
      <c r="B105" s="144">
        <v>9880</v>
      </c>
      <c r="C105" s="144">
        <v>4080</v>
      </c>
      <c r="D105" s="144">
        <v>1105</v>
      </c>
      <c r="E105" s="144">
        <v>1175</v>
      </c>
      <c r="F105" s="144">
        <v>880</v>
      </c>
      <c r="G105" s="144">
        <v>1155</v>
      </c>
      <c r="H105" s="144">
        <v>1485</v>
      </c>
    </row>
    <row r="106" spans="1:8">
      <c r="A106" s="22" t="s">
        <v>441</v>
      </c>
      <c r="B106" s="144">
        <v>9865</v>
      </c>
      <c r="C106" s="144">
        <v>190</v>
      </c>
      <c r="D106" s="144">
        <v>5030</v>
      </c>
      <c r="E106" s="144">
        <v>3195</v>
      </c>
      <c r="F106" s="144">
        <v>375</v>
      </c>
      <c r="G106" s="144">
        <v>540</v>
      </c>
      <c r="H106" s="144">
        <v>540</v>
      </c>
    </row>
    <row r="107" spans="1:8">
      <c r="A107" s="22" t="s">
        <v>386</v>
      </c>
      <c r="B107" s="144">
        <v>9525</v>
      </c>
      <c r="C107" s="144">
        <v>7875</v>
      </c>
      <c r="D107" s="144">
        <v>440</v>
      </c>
      <c r="E107" s="144">
        <v>405</v>
      </c>
      <c r="F107" s="144">
        <v>245</v>
      </c>
      <c r="G107" s="144">
        <v>245</v>
      </c>
      <c r="H107" s="144">
        <v>320</v>
      </c>
    </row>
    <row r="108" spans="1:8">
      <c r="A108" s="22" t="s">
        <v>311</v>
      </c>
      <c r="B108" s="144">
        <v>8470</v>
      </c>
      <c r="C108" s="144">
        <v>230</v>
      </c>
      <c r="D108" s="144">
        <v>245</v>
      </c>
      <c r="E108" s="144">
        <v>1325</v>
      </c>
      <c r="F108" s="144">
        <v>1820</v>
      </c>
      <c r="G108" s="144">
        <v>2245</v>
      </c>
      <c r="H108" s="144">
        <v>2615</v>
      </c>
    </row>
    <row r="109" spans="1:8">
      <c r="A109" s="22" t="s">
        <v>329</v>
      </c>
      <c r="B109" s="144">
        <v>8215</v>
      </c>
      <c r="C109" s="144">
        <v>1240</v>
      </c>
      <c r="D109" s="144">
        <v>650</v>
      </c>
      <c r="E109" s="144">
        <v>1270</v>
      </c>
      <c r="F109" s="144">
        <v>780</v>
      </c>
      <c r="G109" s="144">
        <v>2970</v>
      </c>
      <c r="H109" s="144">
        <v>1300</v>
      </c>
    </row>
    <row r="110" spans="1:8">
      <c r="A110" s="22" t="s">
        <v>448</v>
      </c>
      <c r="B110" s="144">
        <v>8210</v>
      </c>
      <c r="C110" s="144">
        <v>7215</v>
      </c>
      <c r="D110" s="144">
        <v>225</v>
      </c>
      <c r="E110" s="144">
        <v>435</v>
      </c>
      <c r="F110" s="144">
        <v>85</v>
      </c>
      <c r="G110" s="144">
        <v>70</v>
      </c>
      <c r="H110" s="144">
        <v>180</v>
      </c>
    </row>
    <row r="111" spans="1:8">
      <c r="A111" s="22" t="s">
        <v>689</v>
      </c>
      <c r="B111" s="144">
        <v>8210</v>
      </c>
      <c r="C111" s="144">
        <v>1465</v>
      </c>
      <c r="D111" s="144">
        <v>1185</v>
      </c>
      <c r="E111" s="144">
        <v>1845</v>
      </c>
      <c r="F111" s="144">
        <v>1230</v>
      </c>
      <c r="G111" s="144">
        <v>1215</v>
      </c>
      <c r="H111" s="144">
        <v>1270</v>
      </c>
    </row>
    <row r="112" spans="1:8">
      <c r="A112" s="22" t="s">
        <v>336</v>
      </c>
      <c r="B112" s="144">
        <v>7790</v>
      </c>
      <c r="C112" s="144">
        <v>420</v>
      </c>
      <c r="D112" s="144">
        <v>1345</v>
      </c>
      <c r="E112" s="144">
        <v>2175</v>
      </c>
      <c r="F112" s="144">
        <v>830</v>
      </c>
      <c r="G112" s="144">
        <v>1135</v>
      </c>
      <c r="H112" s="144">
        <v>1880</v>
      </c>
    </row>
    <row r="113" spans="1:8">
      <c r="A113" s="22" t="s">
        <v>687</v>
      </c>
      <c r="B113" s="144">
        <v>7610</v>
      </c>
      <c r="C113" s="144">
        <v>100</v>
      </c>
      <c r="D113" s="144">
        <v>75</v>
      </c>
      <c r="E113" s="144">
        <v>3915</v>
      </c>
      <c r="F113" s="144">
        <v>1385</v>
      </c>
      <c r="G113" s="144">
        <v>1125</v>
      </c>
      <c r="H113" s="144">
        <v>1005</v>
      </c>
    </row>
    <row r="114" spans="1:8">
      <c r="A114" s="22" t="s">
        <v>401</v>
      </c>
      <c r="B114" s="144">
        <v>7515</v>
      </c>
      <c r="C114" s="144">
        <v>175</v>
      </c>
      <c r="D114" s="144">
        <v>235</v>
      </c>
      <c r="E114" s="144">
        <v>675</v>
      </c>
      <c r="F114" s="144">
        <v>785</v>
      </c>
      <c r="G114" s="144">
        <v>2270</v>
      </c>
      <c r="H114" s="144">
        <v>3375</v>
      </c>
    </row>
    <row r="115" spans="1:8">
      <c r="A115" s="22" t="s">
        <v>405</v>
      </c>
      <c r="B115" s="144">
        <v>7465</v>
      </c>
      <c r="C115" s="144">
        <v>6510</v>
      </c>
      <c r="D115" s="144">
        <v>450</v>
      </c>
      <c r="E115" s="144">
        <v>200</v>
      </c>
      <c r="F115" s="144">
        <v>145</v>
      </c>
      <c r="G115" s="144">
        <v>75</v>
      </c>
      <c r="H115" s="144">
        <v>85</v>
      </c>
    </row>
    <row r="116" spans="1:8">
      <c r="A116" s="22" t="s">
        <v>446</v>
      </c>
      <c r="B116" s="144">
        <v>7305</v>
      </c>
      <c r="C116" s="144">
        <v>3590</v>
      </c>
      <c r="D116" s="144">
        <v>850</v>
      </c>
      <c r="E116" s="144">
        <v>905</v>
      </c>
      <c r="F116" s="144">
        <v>830</v>
      </c>
      <c r="G116" s="144">
        <v>790</v>
      </c>
      <c r="H116" s="144">
        <v>335</v>
      </c>
    </row>
    <row r="117" spans="1:8">
      <c r="A117" s="22" t="s">
        <v>415</v>
      </c>
      <c r="B117" s="144">
        <v>6630</v>
      </c>
      <c r="C117" s="144">
        <v>3540</v>
      </c>
      <c r="D117" s="144">
        <v>670</v>
      </c>
      <c r="E117" s="144">
        <v>750</v>
      </c>
      <c r="F117" s="144">
        <v>480</v>
      </c>
      <c r="G117" s="144">
        <v>610</v>
      </c>
      <c r="H117" s="144">
        <v>580</v>
      </c>
    </row>
    <row r="118" spans="1:8">
      <c r="A118" s="22" t="s">
        <v>481</v>
      </c>
      <c r="B118" s="144">
        <v>6535</v>
      </c>
      <c r="C118" s="144">
        <v>2960</v>
      </c>
      <c r="D118" s="144">
        <v>1065</v>
      </c>
      <c r="E118" s="144">
        <v>1160</v>
      </c>
      <c r="F118" s="144">
        <v>575</v>
      </c>
      <c r="G118" s="144">
        <v>530</v>
      </c>
      <c r="H118" s="144">
        <v>240</v>
      </c>
    </row>
    <row r="119" spans="1:8">
      <c r="A119" s="22" t="s">
        <v>387</v>
      </c>
      <c r="B119" s="144">
        <v>6385</v>
      </c>
      <c r="C119" s="144">
        <v>210</v>
      </c>
      <c r="D119" s="144">
        <v>145</v>
      </c>
      <c r="E119" s="144">
        <v>1345</v>
      </c>
      <c r="F119" s="144">
        <v>1420</v>
      </c>
      <c r="G119" s="144">
        <v>1835</v>
      </c>
      <c r="H119" s="144">
        <v>1435</v>
      </c>
    </row>
    <row r="120" spans="1:8">
      <c r="A120" s="22" t="s">
        <v>306</v>
      </c>
      <c r="B120" s="144">
        <v>6300</v>
      </c>
      <c r="C120" s="144">
        <v>295</v>
      </c>
      <c r="D120" s="144">
        <v>425</v>
      </c>
      <c r="E120" s="144">
        <v>1170</v>
      </c>
      <c r="F120" s="144">
        <v>965</v>
      </c>
      <c r="G120" s="144">
        <v>1530</v>
      </c>
      <c r="H120" s="144">
        <v>1915</v>
      </c>
    </row>
    <row r="121" spans="1:8">
      <c r="A121" s="22" t="s">
        <v>393</v>
      </c>
      <c r="B121" s="144">
        <v>6105</v>
      </c>
      <c r="C121" s="144">
        <v>200</v>
      </c>
      <c r="D121" s="144">
        <v>170</v>
      </c>
      <c r="E121" s="144">
        <v>1375</v>
      </c>
      <c r="F121" s="144">
        <v>1075</v>
      </c>
      <c r="G121" s="144">
        <v>1535</v>
      </c>
      <c r="H121" s="144">
        <v>1765</v>
      </c>
    </row>
    <row r="122" spans="1:8">
      <c r="A122" s="22" t="s">
        <v>460</v>
      </c>
      <c r="B122" s="144">
        <v>6100</v>
      </c>
      <c r="C122" s="144">
        <v>1150</v>
      </c>
      <c r="D122" s="144">
        <v>650</v>
      </c>
      <c r="E122" s="144">
        <v>790</v>
      </c>
      <c r="F122" s="144">
        <v>520</v>
      </c>
      <c r="G122" s="144">
        <v>1305</v>
      </c>
      <c r="H122" s="144">
        <v>1685</v>
      </c>
    </row>
    <row r="123" spans="1:8">
      <c r="A123" s="22" t="s">
        <v>424</v>
      </c>
      <c r="B123" s="144">
        <v>5875</v>
      </c>
      <c r="C123" s="144">
        <v>2665</v>
      </c>
      <c r="D123" s="144">
        <v>440</v>
      </c>
      <c r="E123" s="144">
        <v>1090</v>
      </c>
      <c r="F123" s="144">
        <v>645</v>
      </c>
      <c r="G123" s="144">
        <v>360</v>
      </c>
      <c r="H123" s="144">
        <v>670</v>
      </c>
    </row>
    <row r="124" spans="1:8">
      <c r="A124" s="22" t="s">
        <v>691</v>
      </c>
      <c r="B124" s="144">
        <v>5750</v>
      </c>
      <c r="C124" s="144">
        <v>1480</v>
      </c>
      <c r="D124" s="144">
        <v>1500</v>
      </c>
      <c r="E124" s="144">
        <v>2240</v>
      </c>
      <c r="F124" s="144">
        <v>185</v>
      </c>
      <c r="G124" s="144">
        <v>185</v>
      </c>
      <c r="H124" s="144">
        <v>155</v>
      </c>
    </row>
    <row r="125" spans="1:8">
      <c r="A125" s="22" t="s">
        <v>470</v>
      </c>
      <c r="B125" s="144">
        <v>5540</v>
      </c>
      <c r="C125" s="144">
        <v>25</v>
      </c>
      <c r="D125" s="144">
        <v>115</v>
      </c>
      <c r="E125" s="144">
        <v>1565</v>
      </c>
      <c r="F125" s="144">
        <v>2610</v>
      </c>
      <c r="G125" s="144">
        <v>835</v>
      </c>
      <c r="H125" s="144">
        <v>385</v>
      </c>
    </row>
    <row r="126" spans="1:8">
      <c r="A126" s="22" t="s">
        <v>301</v>
      </c>
      <c r="B126" s="144">
        <v>5190</v>
      </c>
      <c r="C126" s="144">
        <v>120</v>
      </c>
      <c r="D126" s="144">
        <v>155</v>
      </c>
      <c r="E126" s="144">
        <v>800</v>
      </c>
      <c r="F126" s="144">
        <v>980</v>
      </c>
      <c r="G126" s="144">
        <v>1545</v>
      </c>
      <c r="H126" s="144">
        <v>1590</v>
      </c>
    </row>
    <row r="127" spans="1:8">
      <c r="A127" s="22" t="s">
        <v>381</v>
      </c>
      <c r="B127" s="144">
        <v>4980</v>
      </c>
      <c r="C127" s="144">
        <v>1970</v>
      </c>
      <c r="D127" s="144">
        <v>375</v>
      </c>
      <c r="E127" s="144">
        <v>895</v>
      </c>
      <c r="F127" s="144">
        <v>695</v>
      </c>
      <c r="G127" s="144">
        <v>460</v>
      </c>
      <c r="H127" s="144">
        <v>580</v>
      </c>
    </row>
    <row r="128" spans="1:8">
      <c r="A128" s="22" t="s">
        <v>323</v>
      </c>
      <c r="B128" s="144">
        <v>4485</v>
      </c>
      <c r="C128" s="144">
        <v>1085</v>
      </c>
      <c r="D128" s="144">
        <v>2250</v>
      </c>
      <c r="E128" s="144">
        <v>815</v>
      </c>
      <c r="F128" s="144">
        <v>105</v>
      </c>
      <c r="G128" s="144">
        <v>160</v>
      </c>
      <c r="H128" s="144">
        <v>75</v>
      </c>
    </row>
    <row r="129" spans="1:8">
      <c r="A129" s="22" t="s">
        <v>690</v>
      </c>
      <c r="B129" s="144">
        <v>4400</v>
      </c>
      <c r="C129" s="144">
        <v>545</v>
      </c>
      <c r="D129" s="144">
        <v>785</v>
      </c>
      <c r="E129" s="144">
        <v>870</v>
      </c>
      <c r="F129" s="144">
        <v>600</v>
      </c>
      <c r="G129" s="144">
        <v>960</v>
      </c>
      <c r="H129" s="144">
        <v>650</v>
      </c>
    </row>
    <row r="130" spans="1:8">
      <c r="A130" s="22" t="s">
        <v>307</v>
      </c>
      <c r="B130" s="144">
        <v>4250</v>
      </c>
      <c r="C130" s="144">
        <v>15</v>
      </c>
      <c r="D130" s="144">
        <v>0</v>
      </c>
      <c r="E130" s="144">
        <v>30</v>
      </c>
      <c r="F130" s="144">
        <v>15</v>
      </c>
      <c r="G130" s="144">
        <v>1710</v>
      </c>
      <c r="H130" s="144">
        <v>2470</v>
      </c>
    </row>
    <row r="131" spans="1:8">
      <c r="A131" s="22" t="s">
        <v>278</v>
      </c>
      <c r="B131" s="144">
        <v>4165</v>
      </c>
      <c r="C131" s="144">
        <v>210</v>
      </c>
      <c r="D131" s="144">
        <v>200</v>
      </c>
      <c r="E131" s="144">
        <v>660</v>
      </c>
      <c r="F131" s="144">
        <v>880</v>
      </c>
      <c r="G131" s="144">
        <v>1100</v>
      </c>
      <c r="H131" s="144">
        <v>1110</v>
      </c>
    </row>
    <row r="132" spans="1:8">
      <c r="A132" s="22" t="s">
        <v>362</v>
      </c>
      <c r="B132" s="144">
        <v>4020</v>
      </c>
      <c r="C132" s="144">
        <v>3080</v>
      </c>
      <c r="D132" s="144">
        <v>390</v>
      </c>
      <c r="E132" s="144">
        <v>215</v>
      </c>
      <c r="F132" s="144">
        <v>105</v>
      </c>
      <c r="G132" s="144">
        <v>80</v>
      </c>
      <c r="H132" s="144">
        <v>145</v>
      </c>
    </row>
    <row r="133" spans="1:8">
      <c r="A133" s="22" t="s">
        <v>353</v>
      </c>
      <c r="B133" s="144">
        <v>3950</v>
      </c>
      <c r="C133" s="144">
        <v>200</v>
      </c>
      <c r="D133" s="144">
        <v>685</v>
      </c>
      <c r="E133" s="144">
        <v>945</v>
      </c>
      <c r="F133" s="144">
        <v>565</v>
      </c>
      <c r="G133" s="144">
        <v>775</v>
      </c>
      <c r="H133" s="144">
        <v>785</v>
      </c>
    </row>
    <row r="134" spans="1:8">
      <c r="A134" s="22" t="s">
        <v>417</v>
      </c>
      <c r="B134" s="144">
        <v>3885</v>
      </c>
      <c r="C134" s="144">
        <v>2595</v>
      </c>
      <c r="D134" s="144">
        <v>250</v>
      </c>
      <c r="E134" s="144">
        <v>385</v>
      </c>
      <c r="F134" s="144">
        <v>170</v>
      </c>
      <c r="G134" s="144">
        <v>255</v>
      </c>
      <c r="H134" s="144">
        <v>230</v>
      </c>
    </row>
    <row r="135" spans="1:8">
      <c r="A135" s="22" t="s">
        <v>286</v>
      </c>
      <c r="B135" s="144">
        <v>3845</v>
      </c>
      <c r="C135" s="144">
        <v>40</v>
      </c>
      <c r="D135" s="144">
        <v>130</v>
      </c>
      <c r="E135" s="144">
        <v>940</v>
      </c>
      <c r="F135" s="144">
        <v>1185</v>
      </c>
      <c r="G135" s="144">
        <v>985</v>
      </c>
      <c r="H135" s="144">
        <v>560</v>
      </c>
    </row>
    <row r="136" spans="1:8">
      <c r="A136" s="22" t="s">
        <v>420</v>
      </c>
      <c r="B136" s="144">
        <v>3715</v>
      </c>
      <c r="C136" s="144">
        <v>775</v>
      </c>
      <c r="D136" s="144">
        <v>650</v>
      </c>
      <c r="E136" s="144">
        <v>755</v>
      </c>
      <c r="F136" s="144">
        <v>580</v>
      </c>
      <c r="G136" s="144">
        <v>550</v>
      </c>
      <c r="H136" s="144">
        <v>405</v>
      </c>
    </row>
    <row r="137" spans="1:8">
      <c r="A137" s="22" t="s">
        <v>359</v>
      </c>
      <c r="B137" s="144">
        <v>3555</v>
      </c>
      <c r="C137" s="144">
        <v>460</v>
      </c>
      <c r="D137" s="144">
        <v>660</v>
      </c>
      <c r="E137" s="144">
        <v>540</v>
      </c>
      <c r="F137" s="144">
        <v>420</v>
      </c>
      <c r="G137" s="144">
        <v>640</v>
      </c>
      <c r="H137" s="144">
        <v>830</v>
      </c>
    </row>
    <row r="138" spans="1:8">
      <c r="A138" s="22" t="s">
        <v>409</v>
      </c>
      <c r="B138" s="144">
        <v>3350</v>
      </c>
      <c r="C138" s="144">
        <v>75</v>
      </c>
      <c r="D138" s="144">
        <v>75</v>
      </c>
      <c r="E138" s="144">
        <v>390</v>
      </c>
      <c r="F138" s="144">
        <v>430</v>
      </c>
      <c r="G138" s="144">
        <v>890</v>
      </c>
      <c r="H138" s="144">
        <v>1480</v>
      </c>
    </row>
    <row r="139" spans="1:8">
      <c r="A139" s="22" t="s">
        <v>376</v>
      </c>
      <c r="B139" s="144">
        <v>3200</v>
      </c>
      <c r="C139" s="144">
        <v>2070</v>
      </c>
      <c r="D139" s="144">
        <v>80</v>
      </c>
      <c r="E139" s="144">
        <v>635</v>
      </c>
      <c r="F139" s="144">
        <v>175</v>
      </c>
      <c r="G139" s="144">
        <v>105</v>
      </c>
      <c r="H139" s="144">
        <v>135</v>
      </c>
    </row>
    <row r="140" spans="1:8">
      <c r="A140" s="22" t="s">
        <v>270</v>
      </c>
      <c r="B140" s="144">
        <v>3120</v>
      </c>
      <c r="C140" s="144">
        <v>850</v>
      </c>
      <c r="D140" s="144">
        <v>515</v>
      </c>
      <c r="E140" s="144">
        <v>655</v>
      </c>
      <c r="F140" s="144">
        <v>660</v>
      </c>
      <c r="G140" s="144">
        <v>225</v>
      </c>
      <c r="H140" s="144">
        <v>215</v>
      </c>
    </row>
    <row r="141" spans="1:8">
      <c r="A141" s="22" t="s">
        <v>418</v>
      </c>
      <c r="B141" s="144">
        <v>3040</v>
      </c>
      <c r="C141" s="144">
        <v>95</v>
      </c>
      <c r="D141" s="144">
        <v>140</v>
      </c>
      <c r="E141" s="144">
        <v>695</v>
      </c>
      <c r="F141" s="144">
        <v>1400</v>
      </c>
      <c r="G141" s="144">
        <v>400</v>
      </c>
      <c r="H141" s="144">
        <v>310</v>
      </c>
    </row>
    <row r="142" spans="1:8">
      <c r="A142" s="22" t="s">
        <v>422</v>
      </c>
      <c r="B142" s="144">
        <v>2980</v>
      </c>
      <c r="C142" s="144">
        <v>40</v>
      </c>
      <c r="D142" s="144">
        <v>30</v>
      </c>
      <c r="E142" s="144">
        <v>450</v>
      </c>
      <c r="F142" s="144">
        <v>725</v>
      </c>
      <c r="G142" s="144">
        <v>945</v>
      </c>
      <c r="H142" s="144">
        <v>795</v>
      </c>
    </row>
    <row r="143" spans="1:8">
      <c r="A143" s="22" t="s">
        <v>451</v>
      </c>
      <c r="B143" s="144">
        <v>2960</v>
      </c>
      <c r="C143" s="144">
        <v>185</v>
      </c>
      <c r="D143" s="144">
        <v>165</v>
      </c>
      <c r="E143" s="144">
        <v>500</v>
      </c>
      <c r="F143" s="144">
        <v>650</v>
      </c>
      <c r="G143" s="144">
        <v>615</v>
      </c>
      <c r="H143" s="144">
        <v>845</v>
      </c>
    </row>
    <row r="144" spans="1:8">
      <c r="A144" s="22" t="s">
        <v>368</v>
      </c>
      <c r="B144" s="144">
        <v>2775</v>
      </c>
      <c r="C144" s="144">
        <v>1110</v>
      </c>
      <c r="D144" s="144">
        <v>515</v>
      </c>
      <c r="E144" s="144">
        <v>500</v>
      </c>
      <c r="F144" s="144">
        <v>235</v>
      </c>
      <c r="G144" s="144">
        <v>215</v>
      </c>
      <c r="H144" s="144">
        <v>200</v>
      </c>
    </row>
    <row r="145" spans="1:8">
      <c r="A145" s="22" t="s">
        <v>302</v>
      </c>
      <c r="B145" s="144">
        <v>2760</v>
      </c>
      <c r="C145" s="144">
        <v>40</v>
      </c>
      <c r="D145" s="144">
        <v>65</v>
      </c>
      <c r="E145" s="144">
        <v>220</v>
      </c>
      <c r="F145" s="144">
        <v>300</v>
      </c>
      <c r="G145" s="144">
        <v>905</v>
      </c>
      <c r="H145" s="144">
        <v>1230</v>
      </c>
    </row>
    <row r="146" spans="1:8">
      <c r="A146" s="22" t="s">
        <v>430</v>
      </c>
      <c r="B146" s="144">
        <v>2620</v>
      </c>
      <c r="C146" s="144">
        <v>185</v>
      </c>
      <c r="D146" s="144">
        <v>715</v>
      </c>
      <c r="E146" s="144">
        <v>935</v>
      </c>
      <c r="F146" s="144">
        <v>245</v>
      </c>
      <c r="G146" s="144">
        <v>275</v>
      </c>
      <c r="H146" s="144">
        <v>260</v>
      </c>
    </row>
    <row r="147" spans="1:8">
      <c r="A147" s="22" t="s">
        <v>392</v>
      </c>
      <c r="B147" s="144">
        <v>2570</v>
      </c>
      <c r="C147" s="144">
        <v>75</v>
      </c>
      <c r="D147" s="144">
        <v>90</v>
      </c>
      <c r="E147" s="144">
        <v>625</v>
      </c>
      <c r="F147" s="144">
        <v>585</v>
      </c>
      <c r="G147" s="144">
        <v>530</v>
      </c>
      <c r="H147" s="144">
        <v>670</v>
      </c>
    </row>
    <row r="148" spans="1:8">
      <c r="A148" s="22" t="s">
        <v>457</v>
      </c>
      <c r="B148" s="144">
        <v>2485</v>
      </c>
      <c r="C148" s="144">
        <v>15</v>
      </c>
      <c r="D148" s="144">
        <v>195</v>
      </c>
      <c r="E148" s="144">
        <v>480</v>
      </c>
      <c r="F148" s="144">
        <v>415</v>
      </c>
      <c r="G148" s="144">
        <v>615</v>
      </c>
      <c r="H148" s="144">
        <v>765</v>
      </c>
    </row>
    <row r="149" spans="1:8">
      <c r="A149" s="22" t="s">
        <v>304</v>
      </c>
      <c r="B149" s="144">
        <v>2480</v>
      </c>
      <c r="C149" s="144">
        <v>45</v>
      </c>
      <c r="D149" s="144">
        <v>95</v>
      </c>
      <c r="E149" s="144">
        <v>440</v>
      </c>
      <c r="F149" s="144">
        <v>960</v>
      </c>
      <c r="G149" s="144">
        <v>625</v>
      </c>
      <c r="H149" s="144">
        <v>315</v>
      </c>
    </row>
    <row r="150" spans="1:8">
      <c r="A150" s="22" t="s">
        <v>713</v>
      </c>
      <c r="B150" s="144">
        <v>2460</v>
      </c>
      <c r="C150" s="144">
        <v>115</v>
      </c>
      <c r="D150" s="144">
        <v>50</v>
      </c>
      <c r="E150" s="144">
        <v>370</v>
      </c>
      <c r="F150" s="144">
        <v>595</v>
      </c>
      <c r="G150" s="144">
        <v>570</v>
      </c>
      <c r="H150" s="144">
        <v>755</v>
      </c>
    </row>
    <row r="151" spans="1:8">
      <c r="A151" s="22" t="s">
        <v>289</v>
      </c>
      <c r="B151" s="144">
        <v>2390</v>
      </c>
      <c r="C151" s="144">
        <v>85</v>
      </c>
      <c r="D151" s="144">
        <v>185</v>
      </c>
      <c r="E151" s="144">
        <v>870</v>
      </c>
      <c r="F151" s="144">
        <v>405</v>
      </c>
      <c r="G151" s="144">
        <v>395</v>
      </c>
      <c r="H151" s="144">
        <v>450</v>
      </c>
    </row>
    <row r="152" spans="1:8">
      <c r="A152" s="22" t="s">
        <v>274</v>
      </c>
      <c r="B152" s="144">
        <v>2310</v>
      </c>
      <c r="C152" s="144">
        <v>1415</v>
      </c>
      <c r="D152" s="144">
        <v>375</v>
      </c>
      <c r="E152" s="144">
        <v>175</v>
      </c>
      <c r="F152" s="144">
        <v>70</v>
      </c>
      <c r="G152" s="144">
        <v>115</v>
      </c>
      <c r="H152" s="144">
        <v>160</v>
      </c>
    </row>
    <row r="153" spans="1:8">
      <c r="A153" s="22" t="s">
        <v>366</v>
      </c>
      <c r="B153" s="144">
        <v>2235</v>
      </c>
      <c r="C153" s="144">
        <v>15</v>
      </c>
      <c r="D153" s="144">
        <v>175</v>
      </c>
      <c r="E153" s="144">
        <v>480</v>
      </c>
      <c r="F153" s="144">
        <v>250</v>
      </c>
      <c r="G153" s="144">
        <v>410</v>
      </c>
      <c r="H153" s="144">
        <v>900</v>
      </c>
    </row>
    <row r="154" spans="1:8">
      <c r="A154" s="22" t="s">
        <v>447</v>
      </c>
      <c r="B154" s="144">
        <v>2105</v>
      </c>
      <c r="C154" s="144">
        <v>1480</v>
      </c>
      <c r="D154" s="144">
        <v>310</v>
      </c>
      <c r="E154" s="144">
        <v>150</v>
      </c>
      <c r="F154" s="144">
        <v>30</v>
      </c>
      <c r="G154" s="144">
        <v>65</v>
      </c>
      <c r="H154" s="144">
        <v>60</v>
      </c>
    </row>
    <row r="155" spans="1:8">
      <c r="A155" s="22" t="s">
        <v>402</v>
      </c>
      <c r="B155" s="144">
        <v>2095</v>
      </c>
      <c r="C155" s="144">
        <v>20</v>
      </c>
      <c r="D155" s="144">
        <v>55</v>
      </c>
      <c r="E155" s="144">
        <v>360</v>
      </c>
      <c r="F155" s="144">
        <v>245</v>
      </c>
      <c r="G155" s="144">
        <v>575</v>
      </c>
      <c r="H155" s="144">
        <v>835</v>
      </c>
    </row>
    <row r="156" spans="1:8">
      <c r="A156" s="22" t="s">
        <v>299</v>
      </c>
      <c r="B156" s="144">
        <v>1995</v>
      </c>
      <c r="C156" s="144">
        <v>405</v>
      </c>
      <c r="D156" s="144">
        <v>525</v>
      </c>
      <c r="E156" s="144">
        <v>260</v>
      </c>
      <c r="F156" s="144">
        <v>405</v>
      </c>
      <c r="G156" s="144">
        <v>185</v>
      </c>
      <c r="H156" s="144">
        <v>220</v>
      </c>
    </row>
    <row r="157" spans="1:8">
      <c r="A157" s="22" t="s">
        <v>327</v>
      </c>
      <c r="B157" s="144">
        <v>1980</v>
      </c>
      <c r="C157" s="144">
        <v>30</v>
      </c>
      <c r="D157" s="144">
        <v>50</v>
      </c>
      <c r="E157" s="144">
        <v>100</v>
      </c>
      <c r="F157" s="144">
        <v>210</v>
      </c>
      <c r="G157" s="144">
        <v>535</v>
      </c>
      <c r="H157" s="144">
        <v>1050</v>
      </c>
    </row>
    <row r="158" spans="1:8">
      <c r="A158" s="22" t="s">
        <v>439</v>
      </c>
      <c r="B158" s="144">
        <v>1865</v>
      </c>
      <c r="C158" s="144">
        <v>505</v>
      </c>
      <c r="D158" s="144">
        <v>120</v>
      </c>
      <c r="E158" s="144">
        <v>790</v>
      </c>
      <c r="F158" s="144">
        <v>200</v>
      </c>
      <c r="G158" s="144">
        <v>140</v>
      </c>
      <c r="H158" s="144">
        <v>100</v>
      </c>
    </row>
    <row r="159" spans="1:8">
      <c r="A159" s="22" t="s">
        <v>305</v>
      </c>
      <c r="B159" s="144">
        <v>1845</v>
      </c>
      <c r="C159" s="144">
        <v>970</v>
      </c>
      <c r="D159" s="144">
        <v>200</v>
      </c>
      <c r="E159" s="144">
        <v>160</v>
      </c>
      <c r="F159" s="144">
        <v>160</v>
      </c>
      <c r="G159" s="144">
        <v>185</v>
      </c>
      <c r="H159" s="144">
        <v>175</v>
      </c>
    </row>
    <row r="160" spans="1:8">
      <c r="A160" s="22" t="s">
        <v>287</v>
      </c>
      <c r="B160" s="144">
        <v>1635</v>
      </c>
      <c r="C160" s="144">
        <v>500</v>
      </c>
      <c r="D160" s="144">
        <v>285</v>
      </c>
      <c r="E160" s="144">
        <v>220</v>
      </c>
      <c r="F160" s="144">
        <v>105</v>
      </c>
      <c r="G160" s="144">
        <v>135</v>
      </c>
      <c r="H160" s="144">
        <v>390</v>
      </c>
    </row>
    <row r="161" spans="1:8">
      <c r="A161" s="22" t="s">
        <v>340</v>
      </c>
      <c r="B161" s="144">
        <v>1595</v>
      </c>
      <c r="C161" s="144">
        <v>20</v>
      </c>
      <c r="D161" s="144">
        <v>75</v>
      </c>
      <c r="E161" s="144">
        <v>290</v>
      </c>
      <c r="F161" s="144">
        <v>325</v>
      </c>
      <c r="G161" s="144">
        <v>390</v>
      </c>
      <c r="H161" s="144">
        <v>495</v>
      </c>
    </row>
    <row r="162" spans="1:8">
      <c r="A162" s="22" t="s">
        <v>443</v>
      </c>
      <c r="B162" s="144">
        <v>1540</v>
      </c>
      <c r="C162" s="144">
        <v>0</v>
      </c>
      <c r="D162" s="144">
        <v>30</v>
      </c>
      <c r="E162" s="144">
        <v>385</v>
      </c>
      <c r="F162" s="144">
        <v>420</v>
      </c>
      <c r="G162" s="144">
        <v>365</v>
      </c>
      <c r="H162" s="144">
        <v>335</v>
      </c>
    </row>
    <row r="163" spans="1:8">
      <c r="A163" s="22" t="s">
        <v>438</v>
      </c>
      <c r="B163" s="144">
        <v>1420</v>
      </c>
      <c r="C163" s="144">
        <v>0</v>
      </c>
      <c r="D163" s="144">
        <v>0</v>
      </c>
      <c r="E163" s="144">
        <v>35</v>
      </c>
      <c r="F163" s="144">
        <v>310</v>
      </c>
      <c r="G163" s="144">
        <v>590</v>
      </c>
      <c r="H163" s="144">
        <v>490</v>
      </c>
    </row>
    <row r="164" spans="1:8">
      <c r="A164" s="22" t="s">
        <v>474</v>
      </c>
      <c r="B164" s="144">
        <v>1310</v>
      </c>
      <c r="C164" s="144">
        <v>30</v>
      </c>
      <c r="D164" s="144">
        <v>10</v>
      </c>
      <c r="E164" s="144">
        <v>255</v>
      </c>
      <c r="F164" s="144">
        <v>480</v>
      </c>
      <c r="G164" s="144">
        <v>340</v>
      </c>
      <c r="H164" s="144">
        <v>195</v>
      </c>
    </row>
    <row r="165" spans="1:8">
      <c r="A165" s="22" t="s">
        <v>442</v>
      </c>
      <c r="B165" s="144">
        <v>1255</v>
      </c>
      <c r="C165" s="144">
        <v>500</v>
      </c>
      <c r="D165" s="144">
        <v>275</v>
      </c>
      <c r="E165" s="144">
        <v>210</v>
      </c>
      <c r="F165" s="144">
        <v>75</v>
      </c>
      <c r="G165" s="144">
        <v>130</v>
      </c>
      <c r="H165" s="144">
        <v>60</v>
      </c>
    </row>
    <row r="166" spans="1:8">
      <c r="A166" s="22" t="s">
        <v>390</v>
      </c>
      <c r="B166" s="144">
        <v>1080</v>
      </c>
      <c r="C166" s="144">
        <v>30</v>
      </c>
      <c r="D166" s="144">
        <v>30</v>
      </c>
      <c r="E166" s="144">
        <v>125</v>
      </c>
      <c r="F166" s="144">
        <v>215</v>
      </c>
      <c r="G166" s="144">
        <v>350</v>
      </c>
      <c r="H166" s="144">
        <v>320</v>
      </c>
    </row>
    <row r="167" spans="1:8">
      <c r="A167" s="22" t="s">
        <v>332</v>
      </c>
      <c r="B167" s="144">
        <v>1055</v>
      </c>
      <c r="C167" s="144">
        <v>15</v>
      </c>
      <c r="D167" s="144">
        <v>10</v>
      </c>
      <c r="E167" s="144">
        <v>45</v>
      </c>
      <c r="F167" s="144">
        <v>75</v>
      </c>
      <c r="G167" s="144">
        <v>165</v>
      </c>
      <c r="H167" s="144">
        <v>745</v>
      </c>
    </row>
    <row r="168" spans="1:8">
      <c r="A168" s="22" t="s">
        <v>471</v>
      </c>
      <c r="B168" s="144">
        <v>1050</v>
      </c>
      <c r="C168" s="144">
        <v>345</v>
      </c>
      <c r="D168" s="144">
        <v>145</v>
      </c>
      <c r="E168" s="144">
        <v>220</v>
      </c>
      <c r="F168" s="144">
        <v>165</v>
      </c>
      <c r="G168" s="144">
        <v>115</v>
      </c>
      <c r="H168" s="144">
        <v>65</v>
      </c>
    </row>
    <row r="169" spans="1:8">
      <c r="A169" s="22" t="s">
        <v>444</v>
      </c>
      <c r="B169" s="144">
        <v>1035</v>
      </c>
      <c r="C169" s="144">
        <v>115</v>
      </c>
      <c r="D169" s="144">
        <v>40</v>
      </c>
      <c r="E169" s="144">
        <v>120</v>
      </c>
      <c r="F169" s="144">
        <v>135</v>
      </c>
      <c r="G169" s="144">
        <v>165</v>
      </c>
      <c r="H169" s="144">
        <v>460</v>
      </c>
    </row>
    <row r="170" spans="1:8">
      <c r="A170" s="22" t="s">
        <v>679</v>
      </c>
      <c r="B170" s="144">
        <v>1035</v>
      </c>
      <c r="C170" s="144">
        <v>490</v>
      </c>
      <c r="D170" s="144">
        <v>125</v>
      </c>
      <c r="E170" s="144">
        <v>215</v>
      </c>
      <c r="F170" s="144">
        <v>90</v>
      </c>
      <c r="G170" s="144">
        <v>40</v>
      </c>
      <c r="H170" s="144">
        <v>80</v>
      </c>
    </row>
    <row r="171" spans="1:8">
      <c r="A171" s="22" t="s">
        <v>466</v>
      </c>
      <c r="B171" s="144">
        <v>1035</v>
      </c>
      <c r="C171" s="144">
        <v>55</v>
      </c>
      <c r="D171" s="144">
        <v>380</v>
      </c>
      <c r="E171" s="144">
        <v>475</v>
      </c>
      <c r="F171" s="144">
        <v>70</v>
      </c>
      <c r="G171" s="144">
        <v>35</v>
      </c>
      <c r="H171" s="144">
        <v>15</v>
      </c>
    </row>
    <row r="172" spans="1:8">
      <c r="A172" s="22" t="s">
        <v>407</v>
      </c>
      <c r="B172" s="144">
        <v>1030</v>
      </c>
      <c r="C172" s="144">
        <v>0</v>
      </c>
      <c r="D172" s="144">
        <v>0</v>
      </c>
      <c r="E172" s="144">
        <v>105</v>
      </c>
      <c r="F172" s="144">
        <v>175</v>
      </c>
      <c r="G172" s="144">
        <v>270</v>
      </c>
      <c r="H172" s="144">
        <v>480</v>
      </c>
    </row>
    <row r="173" spans="1:8">
      <c r="A173" s="22" t="s">
        <v>435</v>
      </c>
      <c r="B173" s="144">
        <v>905</v>
      </c>
      <c r="C173" s="144">
        <v>30</v>
      </c>
      <c r="D173" s="144">
        <v>15</v>
      </c>
      <c r="E173" s="144">
        <v>35</v>
      </c>
      <c r="F173" s="144">
        <v>180</v>
      </c>
      <c r="G173" s="144">
        <v>315</v>
      </c>
      <c r="H173" s="144">
        <v>335</v>
      </c>
    </row>
    <row r="174" spans="1:8">
      <c r="A174" s="22" t="s">
        <v>317</v>
      </c>
      <c r="B174" s="144">
        <v>850</v>
      </c>
      <c r="C174" s="144">
        <v>30</v>
      </c>
      <c r="D174" s="144">
        <v>50</v>
      </c>
      <c r="E174" s="144">
        <v>75</v>
      </c>
      <c r="F174" s="144">
        <v>90</v>
      </c>
      <c r="G174" s="144">
        <v>205</v>
      </c>
      <c r="H174" s="144">
        <v>405</v>
      </c>
    </row>
    <row r="175" spans="1:8">
      <c r="A175" s="22" t="s">
        <v>680</v>
      </c>
      <c r="B175" s="144">
        <v>780</v>
      </c>
      <c r="C175" s="144">
        <v>420</v>
      </c>
      <c r="D175" s="144">
        <v>65</v>
      </c>
      <c r="E175" s="144">
        <v>45</v>
      </c>
      <c r="F175" s="144">
        <v>40</v>
      </c>
      <c r="G175" s="144">
        <v>75</v>
      </c>
      <c r="H175" s="144">
        <v>135</v>
      </c>
    </row>
    <row r="176" spans="1:8">
      <c r="A176" s="22" t="s">
        <v>427</v>
      </c>
      <c r="B176" s="144">
        <v>675</v>
      </c>
      <c r="C176" s="144">
        <v>370</v>
      </c>
      <c r="D176" s="144">
        <v>25</v>
      </c>
      <c r="E176" s="144">
        <v>75</v>
      </c>
      <c r="F176" s="144">
        <v>70</v>
      </c>
      <c r="G176" s="144">
        <v>45</v>
      </c>
      <c r="H176" s="144">
        <v>90</v>
      </c>
    </row>
    <row r="177" spans="1:8">
      <c r="A177" s="22" t="s">
        <v>428</v>
      </c>
      <c r="B177" s="144">
        <v>670</v>
      </c>
      <c r="C177" s="144">
        <v>135</v>
      </c>
      <c r="D177" s="144">
        <v>105</v>
      </c>
      <c r="E177" s="144">
        <v>110</v>
      </c>
      <c r="F177" s="144">
        <v>50</v>
      </c>
      <c r="G177" s="144">
        <v>130</v>
      </c>
      <c r="H177" s="144">
        <v>135</v>
      </c>
    </row>
    <row r="178" spans="1:8">
      <c r="A178" s="22" t="s">
        <v>391</v>
      </c>
      <c r="B178" s="144">
        <v>665</v>
      </c>
      <c r="C178" s="144">
        <v>30</v>
      </c>
      <c r="D178" s="144">
        <v>45</v>
      </c>
      <c r="E178" s="144">
        <v>120</v>
      </c>
      <c r="F178" s="144">
        <v>105</v>
      </c>
      <c r="G178" s="144">
        <v>100</v>
      </c>
      <c r="H178" s="144">
        <v>275</v>
      </c>
    </row>
    <row r="179" spans="1:8">
      <c r="A179" s="22" t="s">
        <v>434</v>
      </c>
      <c r="B179" s="144">
        <v>640</v>
      </c>
      <c r="C179" s="144">
        <v>170</v>
      </c>
      <c r="D179" s="144">
        <v>55</v>
      </c>
      <c r="E179" s="144">
        <v>75</v>
      </c>
      <c r="F179" s="144">
        <v>55</v>
      </c>
      <c r="G179" s="144">
        <v>95</v>
      </c>
      <c r="H179" s="144">
        <v>190</v>
      </c>
    </row>
    <row r="180" spans="1:8">
      <c r="A180" s="22" t="s">
        <v>440</v>
      </c>
      <c r="B180" s="144">
        <v>610</v>
      </c>
      <c r="C180" s="144">
        <v>425</v>
      </c>
      <c r="D180" s="144">
        <v>85</v>
      </c>
      <c r="E180" s="144">
        <v>80</v>
      </c>
      <c r="F180" s="144">
        <v>15</v>
      </c>
      <c r="G180" s="144">
        <v>0</v>
      </c>
      <c r="H180" s="144">
        <v>0</v>
      </c>
    </row>
    <row r="181" spans="1:8">
      <c r="A181" s="22" t="s">
        <v>413</v>
      </c>
      <c r="B181" s="144">
        <v>590</v>
      </c>
      <c r="C181" s="144">
        <v>220</v>
      </c>
      <c r="D181" s="144">
        <v>35</v>
      </c>
      <c r="E181" s="144">
        <v>60</v>
      </c>
      <c r="F181" s="144">
        <v>50</v>
      </c>
      <c r="G181" s="144">
        <v>40</v>
      </c>
      <c r="H181" s="144">
        <v>185</v>
      </c>
    </row>
    <row r="182" spans="1:8">
      <c r="A182" s="22" t="s">
        <v>281</v>
      </c>
      <c r="B182" s="144">
        <v>580</v>
      </c>
      <c r="C182" s="144">
        <v>465</v>
      </c>
      <c r="D182" s="144">
        <v>55</v>
      </c>
      <c r="E182" s="144">
        <v>20</v>
      </c>
      <c r="F182" s="144">
        <v>0</v>
      </c>
      <c r="G182" s="144">
        <v>20</v>
      </c>
      <c r="H182" s="144">
        <v>15</v>
      </c>
    </row>
    <row r="183" spans="1:8">
      <c r="A183" s="22" t="s">
        <v>397</v>
      </c>
      <c r="B183" s="144">
        <v>515</v>
      </c>
      <c r="C183" s="144">
        <v>90</v>
      </c>
      <c r="D183" s="144">
        <v>40</v>
      </c>
      <c r="E183" s="144">
        <v>70</v>
      </c>
      <c r="F183" s="144">
        <v>70</v>
      </c>
      <c r="G183" s="144">
        <v>105</v>
      </c>
      <c r="H183" s="144">
        <v>140</v>
      </c>
    </row>
    <row r="184" spans="1:8">
      <c r="A184" s="22" t="s">
        <v>411</v>
      </c>
      <c r="B184" s="144">
        <v>505</v>
      </c>
      <c r="C184" s="144">
        <v>125</v>
      </c>
      <c r="D184" s="144">
        <v>70</v>
      </c>
      <c r="E184" s="144">
        <v>45</v>
      </c>
      <c r="F184" s="144">
        <v>80</v>
      </c>
      <c r="G184" s="144">
        <v>110</v>
      </c>
      <c r="H184" s="144">
        <v>80</v>
      </c>
    </row>
    <row r="185" spans="1:8">
      <c r="A185" s="22" t="s">
        <v>478</v>
      </c>
      <c r="B185" s="144">
        <v>500</v>
      </c>
      <c r="C185" s="144">
        <v>0</v>
      </c>
      <c r="D185" s="144">
        <v>15</v>
      </c>
      <c r="E185" s="144">
        <v>70</v>
      </c>
      <c r="F185" s="144">
        <v>145</v>
      </c>
      <c r="G185" s="144">
        <v>170</v>
      </c>
      <c r="H185" s="144">
        <v>95</v>
      </c>
    </row>
    <row r="186" spans="1:8">
      <c r="A186" s="22" t="s">
        <v>361</v>
      </c>
      <c r="B186" s="144">
        <v>470</v>
      </c>
      <c r="C186" s="144">
        <v>250</v>
      </c>
      <c r="D186" s="144">
        <v>105</v>
      </c>
      <c r="E186" s="144">
        <v>40</v>
      </c>
      <c r="F186" s="144">
        <v>15</v>
      </c>
      <c r="G186" s="144">
        <v>25</v>
      </c>
      <c r="H186" s="144">
        <v>35</v>
      </c>
    </row>
    <row r="187" spans="1:8">
      <c r="A187" s="22" t="s">
        <v>416</v>
      </c>
      <c r="B187" s="144">
        <v>415</v>
      </c>
      <c r="C187" s="144">
        <v>285</v>
      </c>
      <c r="D187" s="144">
        <v>40</v>
      </c>
      <c r="E187" s="144">
        <v>25</v>
      </c>
      <c r="F187" s="144">
        <v>15</v>
      </c>
      <c r="G187" s="144">
        <v>40</v>
      </c>
      <c r="H187" s="144">
        <v>15</v>
      </c>
    </row>
    <row r="188" spans="1:8">
      <c r="A188" s="22" t="s">
        <v>473</v>
      </c>
      <c r="B188" s="144">
        <v>400</v>
      </c>
      <c r="C188" s="144">
        <v>35</v>
      </c>
      <c r="D188" s="144">
        <v>30</v>
      </c>
      <c r="E188" s="144">
        <v>55</v>
      </c>
      <c r="F188" s="144">
        <v>30</v>
      </c>
      <c r="G188" s="144">
        <v>70</v>
      </c>
      <c r="H188" s="144">
        <v>180</v>
      </c>
    </row>
    <row r="189" spans="1:8">
      <c r="A189" s="22" t="s">
        <v>355</v>
      </c>
      <c r="B189" s="144">
        <v>360</v>
      </c>
      <c r="C189" s="144">
        <v>195</v>
      </c>
      <c r="D189" s="144">
        <v>15</v>
      </c>
      <c r="E189" s="144">
        <v>35</v>
      </c>
      <c r="F189" s="144">
        <v>10</v>
      </c>
      <c r="G189" s="144">
        <v>40</v>
      </c>
      <c r="H189" s="144">
        <v>65</v>
      </c>
    </row>
    <row r="190" spans="1:8">
      <c r="A190" s="22" t="s">
        <v>458</v>
      </c>
      <c r="B190" s="144">
        <v>295</v>
      </c>
      <c r="C190" s="144">
        <v>15</v>
      </c>
      <c r="D190" s="144">
        <v>15</v>
      </c>
      <c r="E190" s="144">
        <v>15</v>
      </c>
      <c r="F190" s="144">
        <v>55</v>
      </c>
      <c r="G190" s="144">
        <v>85</v>
      </c>
      <c r="H190" s="144">
        <v>115</v>
      </c>
    </row>
    <row r="191" spans="1:8">
      <c r="A191" s="22" t="s">
        <v>412</v>
      </c>
      <c r="B191" s="144">
        <v>290</v>
      </c>
      <c r="C191" s="144">
        <v>215</v>
      </c>
      <c r="D191" s="144">
        <v>15</v>
      </c>
      <c r="E191" s="144">
        <v>10</v>
      </c>
      <c r="F191" s="144">
        <v>20</v>
      </c>
      <c r="G191" s="144">
        <v>20</v>
      </c>
      <c r="H191" s="144">
        <v>10</v>
      </c>
    </row>
    <row r="192" spans="1:8">
      <c r="A192" s="22" t="s">
        <v>388</v>
      </c>
      <c r="B192" s="144">
        <v>280</v>
      </c>
      <c r="C192" s="144">
        <v>40</v>
      </c>
      <c r="D192" s="144">
        <v>45</v>
      </c>
      <c r="E192" s="144">
        <v>90</v>
      </c>
      <c r="F192" s="144">
        <v>30</v>
      </c>
      <c r="G192" s="144">
        <v>35</v>
      </c>
      <c r="H192" s="144">
        <v>40</v>
      </c>
    </row>
    <row r="193" spans="1:8">
      <c r="A193" s="22" t="s">
        <v>337</v>
      </c>
      <c r="B193" s="144">
        <v>270</v>
      </c>
      <c r="C193" s="144">
        <v>35</v>
      </c>
      <c r="D193" s="144">
        <v>30</v>
      </c>
      <c r="E193" s="144">
        <v>40</v>
      </c>
      <c r="F193" s="144">
        <v>45</v>
      </c>
      <c r="G193" s="144">
        <v>25</v>
      </c>
      <c r="H193" s="144">
        <v>90</v>
      </c>
    </row>
    <row r="194" spans="1:8">
      <c r="A194" s="22" t="s">
        <v>410</v>
      </c>
      <c r="B194" s="144">
        <v>235</v>
      </c>
      <c r="C194" s="144">
        <v>55</v>
      </c>
      <c r="D194" s="144">
        <v>35</v>
      </c>
      <c r="E194" s="144">
        <v>60</v>
      </c>
      <c r="F194" s="144">
        <v>20</v>
      </c>
      <c r="G194" s="144">
        <v>25</v>
      </c>
      <c r="H194" s="144">
        <v>40</v>
      </c>
    </row>
    <row r="195" spans="1:8">
      <c r="A195" s="22" t="s">
        <v>449</v>
      </c>
      <c r="B195" s="144">
        <v>220</v>
      </c>
      <c r="C195" s="144">
        <v>30</v>
      </c>
      <c r="D195" s="144">
        <v>45</v>
      </c>
      <c r="E195" s="144">
        <v>20</v>
      </c>
      <c r="F195" s="144">
        <v>20</v>
      </c>
      <c r="G195" s="144">
        <v>55</v>
      </c>
      <c r="H195" s="144">
        <v>60</v>
      </c>
    </row>
    <row r="196" spans="1:8">
      <c r="A196" s="22" t="s">
        <v>400</v>
      </c>
      <c r="B196" s="144">
        <v>195</v>
      </c>
      <c r="C196" s="144">
        <v>140</v>
      </c>
      <c r="D196" s="144">
        <v>0</v>
      </c>
      <c r="E196" s="144">
        <v>10</v>
      </c>
      <c r="F196" s="144">
        <v>20</v>
      </c>
      <c r="G196" s="144">
        <v>20</v>
      </c>
      <c r="H196" s="144">
        <v>0</v>
      </c>
    </row>
    <row r="197" spans="1:8">
      <c r="A197" s="22" t="s">
        <v>389</v>
      </c>
      <c r="B197" s="144">
        <v>185</v>
      </c>
      <c r="C197" s="144">
        <v>20</v>
      </c>
      <c r="D197" s="144">
        <v>35</v>
      </c>
      <c r="E197" s="144">
        <v>30</v>
      </c>
      <c r="F197" s="144">
        <v>20</v>
      </c>
      <c r="G197" s="144">
        <v>30</v>
      </c>
      <c r="H197" s="144">
        <v>55</v>
      </c>
    </row>
    <row r="198" spans="1:8">
      <c r="A198" s="22" t="s">
        <v>333</v>
      </c>
      <c r="B198" s="144">
        <v>170</v>
      </c>
      <c r="C198" s="144">
        <v>35</v>
      </c>
      <c r="D198" s="144">
        <v>30</v>
      </c>
      <c r="E198" s="144">
        <v>60</v>
      </c>
      <c r="F198" s="144">
        <v>0</v>
      </c>
      <c r="G198" s="144">
        <v>20</v>
      </c>
      <c r="H198" s="144">
        <v>20</v>
      </c>
    </row>
    <row r="199" spans="1:8">
      <c r="A199" s="22" t="s">
        <v>394</v>
      </c>
      <c r="B199" s="144">
        <v>160</v>
      </c>
      <c r="C199" s="144">
        <v>100</v>
      </c>
      <c r="D199" s="144">
        <v>10</v>
      </c>
      <c r="E199" s="144">
        <v>15</v>
      </c>
      <c r="F199" s="144">
        <v>10</v>
      </c>
      <c r="G199" s="144">
        <v>10</v>
      </c>
      <c r="H199" s="144">
        <v>25</v>
      </c>
    </row>
    <row r="200" spans="1:8">
      <c r="A200" s="22" t="s">
        <v>462</v>
      </c>
      <c r="B200" s="144">
        <v>155</v>
      </c>
      <c r="C200" s="144">
        <v>40</v>
      </c>
      <c r="D200" s="144">
        <v>35</v>
      </c>
      <c r="E200" s="144">
        <v>30</v>
      </c>
      <c r="F200" s="144">
        <v>20</v>
      </c>
      <c r="G200" s="144">
        <v>0</v>
      </c>
      <c r="H200" s="144">
        <v>25</v>
      </c>
    </row>
    <row r="201" spans="1:8">
      <c r="A201" s="22" t="s">
        <v>346</v>
      </c>
      <c r="B201" s="144">
        <v>140</v>
      </c>
      <c r="C201" s="144">
        <v>0</v>
      </c>
      <c r="D201" s="144">
        <v>0</v>
      </c>
      <c r="E201" s="144">
        <v>30</v>
      </c>
      <c r="F201" s="144">
        <v>55</v>
      </c>
      <c r="G201" s="144">
        <v>25</v>
      </c>
      <c r="H201" s="144">
        <v>25</v>
      </c>
    </row>
    <row r="202" spans="1:8">
      <c r="A202" s="22" t="s">
        <v>477</v>
      </c>
      <c r="B202" s="144">
        <v>140</v>
      </c>
      <c r="C202" s="144">
        <v>40</v>
      </c>
      <c r="D202" s="144">
        <v>25</v>
      </c>
      <c r="E202" s="144">
        <v>25</v>
      </c>
      <c r="F202" s="144">
        <v>15</v>
      </c>
      <c r="G202" s="144">
        <v>25</v>
      </c>
      <c r="H202" s="144">
        <v>10</v>
      </c>
    </row>
    <row r="203" spans="1:8">
      <c r="A203" s="22" t="s">
        <v>454</v>
      </c>
      <c r="B203" s="144">
        <v>120</v>
      </c>
      <c r="C203" s="144">
        <v>0</v>
      </c>
      <c r="D203" s="144">
        <v>0</v>
      </c>
      <c r="E203" s="144">
        <v>10</v>
      </c>
      <c r="F203" s="144">
        <v>55</v>
      </c>
      <c r="G203" s="144">
        <v>45</v>
      </c>
      <c r="H203" s="144">
        <v>10</v>
      </c>
    </row>
    <row r="204" spans="1:8">
      <c r="A204" s="22" t="s">
        <v>403</v>
      </c>
      <c r="B204" s="144">
        <v>110</v>
      </c>
      <c r="C204" s="144">
        <v>10</v>
      </c>
      <c r="D204" s="144">
        <v>20</v>
      </c>
      <c r="E204" s="144">
        <v>10</v>
      </c>
      <c r="F204" s="144">
        <v>25</v>
      </c>
      <c r="G204" s="144">
        <v>15</v>
      </c>
      <c r="H204" s="144">
        <v>30</v>
      </c>
    </row>
    <row r="205" spans="1:8">
      <c r="A205" s="22" t="s">
        <v>406</v>
      </c>
      <c r="B205" s="144">
        <v>110</v>
      </c>
      <c r="C205" s="144">
        <v>25</v>
      </c>
      <c r="D205" s="144">
        <v>0</v>
      </c>
      <c r="E205" s="144">
        <v>20</v>
      </c>
      <c r="F205" s="144">
        <v>10</v>
      </c>
      <c r="G205" s="144">
        <v>10</v>
      </c>
      <c r="H205" s="144">
        <v>45</v>
      </c>
    </row>
    <row r="206" spans="1:8">
      <c r="A206" s="22" t="s">
        <v>425</v>
      </c>
      <c r="B206" s="144">
        <v>105</v>
      </c>
      <c r="C206" s="144">
        <v>0</v>
      </c>
      <c r="D206" s="144">
        <v>20</v>
      </c>
      <c r="E206" s="144">
        <v>35</v>
      </c>
      <c r="F206" s="144">
        <v>10</v>
      </c>
      <c r="G206" s="144">
        <v>25</v>
      </c>
      <c r="H206" s="144">
        <v>10</v>
      </c>
    </row>
    <row r="207" spans="1:8">
      <c r="A207" s="22" t="s">
        <v>467</v>
      </c>
      <c r="B207" s="144">
        <v>105</v>
      </c>
      <c r="C207" s="144">
        <v>10</v>
      </c>
      <c r="D207" s="144">
        <v>10</v>
      </c>
      <c r="E207" s="144">
        <v>25</v>
      </c>
      <c r="F207" s="144">
        <v>10</v>
      </c>
      <c r="G207" s="144">
        <v>20</v>
      </c>
      <c r="H207" s="144">
        <v>30</v>
      </c>
    </row>
    <row r="208" spans="1:8">
      <c r="A208" s="22" t="s">
        <v>484</v>
      </c>
      <c r="B208" s="144">
        <v>90</v>
      </c>
      <c r="C208" s="144">
        <v>35</v>
      </c>
      <c r="D208" s="144">
        <v>20</v>
      </c>
      <c r="E208" s="144">
        <v>0</v>
      </c>
      <c r="F208" s="144">
        <v>0</v>
      </c>
      <c r="G208" s="144">
        <v>10</v>
      </c>
      <c r="H208" s="144">
        <v>15</v>
      </c>
    </row>
    <row r="209" spans="1:8">
      <c r="A209" s="22" t="s">
        <v>483</v>
      </c>
      <c r="B209" s="144">
        <v>85</v>
      </c>
      <c r="C209" s="144">
        <v>30</v>
      </c>
      <c r="D209" s="144">
        <v>35</v>
      </c>
      <c r="E209" s="144">
        <v>10</v>
      </c>
      <c r="F209" s="144">
        <v>0</v>
      </c>
      <c r="G209" s="144">
        <v>10</v>
      </c>
      <c r="H209" s="144">
        <v>10</v>
      </c>
    </row>
    <row r="210" spans="1:8">
      <c r="A210" s="22" t="s">
        <v>461</v>
      </c>
      <c r="B210" s="144">
        <v>80</v>
      </c>
      <c r="C210" s="144">
        <v>10</v>
      </c>
      <c r="D210" s="144">
        <v>10</v>
      </c>
      <c r="E210" s="144">
        <v>15</v>
      </c>
      <c r="F210" s="144">
        <v>0</v>
      </c>
      <c r="G210" s="144">
        <v>25</v>
      </c>
      <c r="H210" s="144">
        <v>15</v>
      </c>
    </row>
    <row r="211" spans="1:8">
      <c r="A211" s="22" t="s">
        <v>426</v>
      </c>
      <c r="B211" s="144">
        <v>65</v>
      </c>
      <c r="C211" s="144">
        <v>35</v>
      </c>
      <c r="D211" s="144">
        <v>15</v>
      </c>
      <c r="E211" s="144">
        <v>15</v>
      </c>
      <c r="F211" s="144">
        <v>0</v>
      </c>
      <c r="G211" s="144">
        <v>0</v>
      </c>
      <c r="H211" s="144">
        <v>0</v>
      </c>
    </row>
    <row r="212" spans="1:8">
      <c r="A212" s="22" t="s">
        <v>271</v>
      </c>
      <c r="B212" s="144">
        <v>60</v>
      </c>
      <c r="C212" s="144">
        <v>40</v>
      </c>
      <c r="D212" s="144">
        <v>0</v>
      </c>
      <c r="E212" s="144">
        <v>0</v>
      </c>
      <c r="F212" s="144">
        <v>0</v>
      </c>
      <c r="G212" s="144">
        <v>0</v>
      </c>
      <c r="H212" s="144">
        <v>0</v>
      </c>
    </row>
    <row r="213" spans="1:8">
      <c r="A213" s="22" t="s">
        <v>374</v>
      </c>
      <c r="B213" s="144">
        <v>60</v>
      </c>
      <c r="C213" s="144">
        <v>0</v>
      </c>
      <c r="D213" s="144">
        <v>0</v>
      </c>
      <c r="E213" s="144">
        <v>15</v>
      </c>
      <c r="F213" s="144">
        <v>30</v>
      </c>
      <c r="G213" s="144">
        <v>15</v>
      </c>
      <c r="H213" s="144">
        <v>0</v>
      </c>
    </row>
    <row r="214" spans="1:8">
      <c r="A214" s="22" t="s">
        <v>450</v>
      </c>
      <c r="B214" s="144">
        <v>60</v>
      </c>
      <c r="C214" s="144">
        <v>15</v>
      </c>
      <c r="D214" s="144">
        <v>0</v>
      </c>
      <c r="E214" s="144">
        <v>0</v>
      </c>
      <c r="F214" s="144">
        <v>0</v>
      </c>
      <c r="G214" s="144">
        <v>10</v>
      </c>
      <c r="H214" s="144">
        <v>30</v>
      </c>
    </row>
    <row r="215" spans="1:8">
      <c r="A215" s="22" t="s">
        <v>395</v>
      </c>
      <c r="B215" s="144">
        <v>55</v>
      </c>
      <c r="C215" s="144">
        <v>15</v>
      </c>
      <c r="D215" s="144">
        <v>10</v>
      </c>
      <c r="E215" s="144">
        <v>15</v>
      </c>
      <c r="F215" s="144">
        <v>0</v>
      </c>
      <c r="G215" s="144">
        <v>10</v>
      </c>
      <c r="H215" s="144">
        <v>10</v>
      </c>
    </row>
    <row r="216" spans="1:8">
      <c r="A216" s="22" t="s">
        <v>431</v>
      </c>
      <c r="B216" s="144">
        <v>50</v>
      </c>
      <c r="C216" s="144">
        <v>0</v>
      </c>
      <c r="D216" s="144">
        <v>0</v>
      </c>
      <c r="E216" s="144">
        <v>10</v>
      </c>
      <c r="F216" s="144">
        <v>10</v>
      </c>
      <c r="G216" s="144">
        <v>25</v>
      </c>
      <c r="H216" s="144">
        <v>10</v>
      </c>
    </row>
    <row r="217" spans="1:8">
      <c r="A217" s="22" t="s">
        <v>468</v>
      </c>
      <c r="B217" s="144">
        <v>40</v>
      </c>
      <c r="C217" s="144">
        <v>10</v>
      </c>
      <c r="D217" s="144">
        <v>0</v>
      </c>
      <c r="E217" s="144">
        <v>10</v>
      </c>
      <c r="F217" s="144">
        <v>10</v>
      </c>
      <c r="G217" s="144">
        <v>15</v>
      </c>
      <c r="H217" s="144">
        <v>0</v>
      </c>
    </row>
    <row r="218" spans="1:8">
      <c r="A218" s="22" t="s">
        <v>382</v>
      </c>
      <c r="B218" s="144">
        <v>35</v>
      </c>
      <c r="C218" s="144">
        <v>20</v>
      </c>
      <c r="D218" s="144">
        <v>0</v>
      </c>
      <c r="E218" s="144">
        <v>10</v>
      </c>
      <c r="F218" s="144">
        <v>0</v>
      </c>
      <c r="G218" s="144">
        <v>0</v>
      </c>
      <c r="H218" s="144">
        <v>0</v>
      </c>
    </row>
    <row r="219" spans="1:8">
      <c r="A219" s="22" t="s">
        <v>398</v>
      </c>
      <c r="B219" s="144">
        <v>30</v>
      </c>
      <c r="C219" s="144">
        <v>0</v>
      </c>
      <c r="D219" s="144">
        <v>0</v>
      </c>
      <c r="E219" s="144">
        <v>10</v>
      </c>
      <c r="F219" s="144">
        <v>10</v>
      </c>
      <c r="G219" s="144">
        <v>0</v>
      </c>
      <c r="H219" s="144">
        <v>0</v>
      </c>
    </row>
    <row r="220" spans="1:8">
      <c r="A220" s="22" t="s">
        <v>455</v>
      </c>
      <c r="B220" s="144">
        <v>30</v>
      </c>
      <c r="C220" s="144">
        <v>0</v>
      </c>
      <c r="D220" s="144">
        <v>0</v>
      </c>
      <c r="E220" s="144">
        <v>10</v>
      </c>
      <c r="F220" s="144">
        <v>0</v>
      </c>
      <c r="G220" s="144">
        <v>10</v>
      </c>
      <c r="H220" s="144">
        <v>15</v>
      </c>
    </row>
    <row r="221" spans="1:8">
      <c r="A221" s="22" t="s">
        <v>482</v>
      </c>
      <c r="B221" s="144">
        <v>30</v>
      </c>
      <c r="C221" s="144">
        <v>10</v>
      </c>
      <c r="D221" s="144">
        <v>0</v>
      </c>
      <c r="E221" s="144">
        <v>0</v>
      </c>
      <c r="F221" s="144">
        <v>0</v>
      </c>
      <c r="G221" s="144">
        <v>0</v>
      </c>
      <c r="H221" s="144">
        <v>0</v>
      </c>
    </row>
    <row r="222" spans="1:8">
      <c r="A222" s="22" t="s">
        <v>312</v>
      </c>
      <c r="B222" s="144">
        <v>25</v>
      </c>
      <c r="C222" s="144">
        <v>20</v>
      </c>
      <c r="D222" s="144">
        <v>10</v>
      </c>
      <c r="E222" s="144">
        <v>0</v>
      </c>
      <c r="F222" s="144">
        <v>0</v>
      </c>
      <c r="G222" s="144">
        <v>0</v>
      </c>
      <c r="H222" s="144">
        <v>0</v>
      </c>
    </row>
    <row r="223" spans="1:8">
      <c r="A223" s="22" t="s">
        <v>445</v>
      </c>
      <c r="B223" s="144">
        <v>25</v>
      </c>
      <c r="C223" s="144">
        <v>0</v>
      </c>
      <c r="D223" s="144">
        <v>0</v>
      </c>
      <c r="E223" s="144">
        <v>10</v>
      </c>
      <c r="F223" s="144">
        <v>0</v>
      </c>
      <c r="G223" s="144">
        <v>0</v>
      </c>
      <c r="H223" s="144">
        <v>0</v>
      </c>
    </row>
    <row r="224" spans="1:8">
      <c r="A224" s="22" t="s">
        <v>464</v>
      </c>
      <c r="B224" s="144">
        <v>25</v>
      </c>
      <c r="C224" s="144">
        <v>0</v>
      </c>
      <c r="D224" s="144">
        <v>10</v>
      </c>
      <c r="E224" s="144">
        <v>15</v>
      </c>
      <c r="F224" s="144">
        <v>0</v>
      </c>
      <c r="G224" s="144">
        <v>0</v>
      </c>
      <c r="H224" s="144">
        <v>0</v>
      </c>
    </row>
    <row r="225" spans="1:8">
      <c r="A225" s="22" t="s">
        <v>475</v>
      </c>
      <c r="B225" s="144">
        <v>25</v>
      </c>
      <c r="C225" s="144">
        <v>10</v>
      </c>
      <c r="D225" s="144">
        <v>15</v>
      </c>
      <c r="E225" s="144">
        <v>0</v>
      </c>
      <c r="F225" s="144">
        <v>0</v>
      </c>
      <c r="G225" s="144">
        <v>0</v>
      </c>
      <c r="H225" s="144">
        <v>0</v>
      </c>
    </row>
    <row r="226" spans="1:8">
      <c r="A226" s="22" t="s">
        <v>269</v>
      </c>
      <c r="B226" s="144">
        <v>20</v>
      </c>
      <c r="C226" s="144">
        <v>0</v>
      </c>
      <c r="D226" s="144">
        <v>0</v>
      </c>
      <c r="E226" s="144">
        <v>10</v>
      </c>
      <c r="F226" s="144">
        <v>0</v>
      </c>
      <c r="G226" s="144">
        <v>0</v>
      </c>
      <c r="H226" s="144">
        <v>10</v>
      </c>
    </row>
    <row r="227" spans="1:8">
      <c r="A227" s="22" t="s">
        <v>421</v>
      </c>
      <c r="B227" s="144">
        <v>20</v>
      </c>
      <c r="C227" s="144">
        <v>10</v>
      </c>
      <c r="D227" s="144">
        <v>10</v>
      </c>
      <c r="E227" s="144">
        <v>0</v>
      </c>
      <c r="F227" s="144">
        <v>0</v>
      </c>
      <c r="G227" s="144">
        <v>10</v>
      </c>
      <c r="H227" s="144">
        <v>0</v>
      </c>
    </row>
    <row r="228" spans="1:8">
      <c r="A228" s="22" t="s">
        <v>433</v>
      </c>
      <c r="B228" s="144">
        <v>20</v>
      </c>
      <c r="C228" s="144">
        <v>0</v>
      </c>
      <c r="D228" s="144">
        <v>10</v>
      </c>
      <c r="E228" s="144">
        <v>0</v>
      </c>
      <c r="F228" s="144">
        <v>0</v>
      </c>
      <c r="G228" s="144">
        <v>0</v>
      </c>
      <c r="H228" s="144">
        <v>10</v>
      </c>
    </row>
    <row r="229" spans="1:8">
      <c r="A229" s="22" t="s">
        <v>260</v>
      </c>
      <c r="B229" s="144">
        <v>10</v>
      </c>
      <c r="C229" s="144">
        <v>0</v>
      </c>
      <c r="D229" s="144">
        <v>0</v>
      </c>
      <c r="E229" s="144">
        <v>0</v>
      </c>
      <c r="F229" s="144">
        <v>0</v>
      </c>
      <c r="G229" s="144">
        <v>0</v>
      </c>
      <c r="H229" s="144">
        <v>0</v>
      </c>
    </row>
    <row r="230" spans="1:8">
      <c r="A230" s="22" t="s">
        <v>379</v>
      </c>
      <c r="B230" s="144">
        <v>10</v>
      </c>
      <c r="C230" s="144">
        <v>0</v>
      </c>
      <c r="D230" s="144">
        <v>0</v>
      </c>
      <c r="E230" s="144">
        <v>0</v>
      </c>
      <c r="F230" s="144">
        <v>0</v>
      </c>
      <c r="G230" s="144">
        <v>0</v>
      </c>
      <c r="H230" s="144">
        <v>0</v>
      </c>
    </row>
    <row r="231" spans="1:8">
      <c r="A231" s="22" t="s">
        <v>437</v>
      </c>
      <c r="B231" s="144">
        <v>10</v>
      </c>
      <c r="C231" s="144">
        <v>0</v>
      </c>
      <c r="D231" s="144">
        <v>0</v>
      </c>
      <c r="E231" s="144">
        <v>0</v>
      </c>
      <c r="F231" s="144">
        <v>0</v>
      </c>
      <c r="G231" s="144">
        <v>0</v>
      </c>
      <c r="H231" s="144">
        <v>0</v>
      </c>
    </row>
    <row r="232" spans="1:8">
      <c r="A232" s="22" t="s">
        <v>459</v>
      </c>
      <c r="B232" s="144">
        <v>10</v>
      </c>
      <c r="C232" s="144">
        <v>0</v>
      </c>
      <c r="D232" s="144">
        <v>0</v>
      </c>
      <c r="E232" s="144">
        <v>0</v>
      </c>
      <c r="F232" s="144">
        <v>0</v>
      </c>
      <c r="G232" s="144">
        <v>0</v>
      </c>
      <c r="H232" s="144">
        <v>0</v>
      </c>
    </row>
    <row r="233" spans="1:8">
      <c r="A233" s="22" t="s">
        <v>681</v>
      </c>
      <c r="B233" s="144">
        <v>10</v>
      </c>
      <c r="C233" s="144">
        <v>10</v>
      </c>
      <c r="D233" s="144">
        <v>0</v>
      </c>
      <c r="E233" s="144">
        <v>0</v>
      </c>
      <c r="F233" s="144">
        <v>0</v>
      </c>
      <c r="G233" s="144">
        <v>0</v>
      </c>
      <c r="H233" s="144">
        <v>0</v>
      </c>
    </row>
    <row r="234" spans="1:8">
      <c r="A234" s="22" t="s">
        <v>485</v>
      </c>
      <c r="B234" s="144">
        <v>10</v>
      </c>
      <c r="C234" s="144">
        <v>0</v>
      </c>
      <c r="D234" s="144">
        <v>0</v>
      </c>
      <c r="E234" s="144">
        <v>10</v>
      </c>
      <c r="F234" s="144">
        <v>0</v>
      </c>
      <c r="G234" s="144">
        <v>10</v>
      </c>
      <c r="H234" s="144">
        <v>0</v>
      </c>
    </row>
    <row r="235" spans="1:8">
      <c r="A235" s="22" t="s">
        <v>268</v>
      </c>
      <c r="B235" s="144">
        <v>0</v>
      </c>
      <c r="C235" s="144">
        <v>0</v>
      </c>
      <c r="D235" s="144">
        <v>0</v>
      </c>
      <c r="E235" s="144">
        <v>0</v>
      </c>
      <c r="F235" s="144">
        <v>0</v>
      </c>
      <c r="G235" s="144">
        <v>0</v>
      </c>
      <c r="H235" s="144">
        <v>0</v>
      </c>
    </row>
    <row r="236" spans="1:8">
      <c r="A236" s="22" t="s">
        <v>320</v>
      </c>
      <c r="B236" s="144">
        <v>0</v>
      </c>
      <c r="C236" s="144">
        <v>0</v>
      </c>
      <c r="D236" s="144">
        <v>0</v>
      </c>
      <c r="E236" s="144">
        <v>0</v>
      </c>
      <c r="F236" s="144">
        <v>0</v>
      </c>
      <c r="G236" s="144">
        <v>0</v>
      </c>
      <c r="H236" s="144">
        <v>0</v>
      </c>
    </row>
    <row r="237" spans="1:8">
      <c r="A237" s="22" t="s">
        <v>343</v>
      </c>
      <c r="B237" s="144">
        <v>0</v>
      </c>
      <c r="C237" s="144">
        <v>0</v>
      </c>
      <c r="D237" s="144">
        <v>0</v>
      </c>
      <c r="E237" s="144">
        <v>0</v>
      </c>
      <c r="F237" s="144">
        <v>0</v>
      </c>
      <c r="G237" s="144">
        <v>0</v>
      </c>
      <c r="H237" s="144">
        <v>0</v>
      </c>
    </row>
    <row r="238" spans="1:8">
      <c r="A238" s="22" t="s">
        <v>344</v>
      </c>
      <c r="B238" s="144">
        <v>0</v>
      </c>
      <c r="C238" s="144">
        <v>0</v>
      </c>
      <c r="D238" s="144">
        <v>0</v>
      </c>
      <c r="E238" s="144">
        <v>0</v>
      </c>
      <c r="F238" s="144">
        <v>0</v>
      </c>
      <c r="G238" s="144">
        <v>0</v>
      </c>
      <c r="H238" s="144">
        <v>0</v>
      </c>
    </row>
    <row r="239" spans="1:8">
      <c r="A239" s="22" t="s">
        <v>351</v>
      </c>
      <c r="B239" s="144">
        <v>0</v>
      </c>
      <c r="C239" s="144">
        <v>0</v>
      </c>
      <c r="D239" s="144">
        <v>0</v>
      </c>
      <c r="E239" s="144">
        <v>0</v>
      </c>
      <c r="F239" s="144">
        <v>0</v>
      </c>
      <c r="G239" s="144">
        <v>0</v>
      </c>
      <c r="H239" s="144">
        <v>0</v>
      </c>
    </row>
    <row r="240" spans="1:8">
      <c r="A240" s="22" t="s">
        <v>408</v>
      </c>
      <c r="B240" s="144">
        <v>0</v>
      </c>
      <c r="C240" s="144">
        <v>0</v>
      </c>
      <c r="D240" s="144">
        <v>0</v>
      </c>
      <c r="E240" s="144">
        <v>0</v>
      </c>
      <c r="F240" s="144">
        <v>0</v>
      </c>
      <c r="G240" s="144">
        <v>0</v>
      </c>
      <c r="H240" s="144">
        <v>0</v>
      </c>
    </row>
    <row r="241" spans="1:8">
      <c r="A241" s="22" t="s">
        <v>436</v>
      </c>
      <c r="B241" s="144">
        <v>0</v>
      </c>
      <c r="C241" s="144">
        <v>0</v>
      </c>
      <c r="D241" s="144">
        <v>0</v>
      </c>
      <c r="E241" s="144">
        <v>0</v>
      </c>
      <c r="F241" s="144">
        <v>0</v>
      </c>
      <c r="G241" s="144">
        <v>0</v>
      </c>
      <c r="H241" s="144">
        <v>0</v>
      </c>
    </row>
    <row r="242" spans="1:8">
      <c r="A242" s="22" t="s">
        <v>452</v>
      </c>
      <c r="B242" s="144">
        <v>0</v>
      </c>
      <c r="C242" s="144">
        <v>0</v>
      </c>
      <c r="D242" s="144">
        <v>0</v>
      </c>
      <c r="E242" s="144">
        <v>0</v>
      </c>
      <c r="F242" s="144">
        <v>0</v>
      </c>
      <c r="G242" s="144">
        <v>0</v>
      </c>
      <c r="H242" s="144">
        <v>0</v>
      </c>
    </row>
    <row r="243" spans="1:8">
      <c r="A243" s="22" t="s">
        <v>453</v>
      </c>
      <c r="B243" s="144">
        <v>0</v>
      </c>
      <c r="C243" s="144">
        <v>0</v>
      </c>
      <c r="D243" s="144">
        <v>0</v>
      </c>
      <c r="E243" s="144">
        <v>0</v>
      </c>
      <c r="F243" s="144">
        <v>0</v>
      </c>
      <c r="G243" s="144">
        <v>0</v>
      </c>
      <c r="H243" s="144">
        <v>0</v>
      </c>
    </row>
    <row r="244" spans="1:8">
      <c r="A244" s="22" t="s">
        <v>456</v>
      </c>
      <c r="B244" s="144">
        <v>0</v>
      </c>
      <c r="C244" s="144">
        <v>0</v>
      </c>
      <c r="D244" s="144">
        <v>0</v>
      </c>
      <c r="E244" s="144">
        <v>0</v>
      </c>
      <c r="F244" s="144">
        <v>0</v>
      </c>
      <c r="G244" s="144">
        <v>0</v>
      </c>
      <c r="H244" s="144">
        <v>0</v>
      </c>
    </row>
    <row r="245" spans="1:8">
      <c r="A245" s="22" t="s">
        <v>463</v>
      </c>
      <c r="B245" s="144">
        <v>0</v>
      </c>
      <c r="C245" s="144">
        <v>0</v>
      </c>
      <c r="D245" s="144">
        <v>0</v>
      </c>
      <c r="E245" s="144">
        <v>0</v>
      </c>
      <c r="F245" s="144">
        <v>0</v>
      </c>
      <c r="G245" s="144">
        <v>0</v>
      </c>
      <c r="H245" s="144">
        <v>0</v>
      </c>
    </row>
    <row r="246" spans="1:8">
      <c r="A246" s="22" t="s">
        <v>465</v>
      </c>
      <c r="B246" s="144">
        <v>0</v>
      </c>
      <c r="C246" s="144">
        <v>0</v>
      </c>
      <c r="D246" s="144">
        <v>0</v>
      </c>
      <c r="E246" s="144">
        <v>0</v>
      </c>
      <c r="F246" s="144">
        <v>0</v>
      </c>
      <c r="G246" s="144">
        <v>0</v>
      </c>
      <c r="H246" s="144">
        <v>0</v>
      </c>
    </row>
    <row r="247" spans="1:8">
      <c r="A247" s="22" t="s">
        <v>469</v>
      </c>
      <c r="B247" s="144">
        <v>0</v>
      </c>
      <c r="C247" s="144">
        <v>0</v>
      </c>
      <c r="D247" s="144">
        <v>0</v>
      </c>
      <c r="E247" s="144">
        <v>0</v>
      </c>
      <c r="F247" s="144">
        <v>0</v>
      </c>
      <c r="G247" s="144">
        <v>0</v>
      </c>
      <c r="H247" s="144">
        <v>0</v>
      </c>
    </row>
    <row r="248" spans="1:8">
      <c r="A248" s="22" t="s">
        <v>472</v>
      </c>
      <c r="B248" s="144">
        <v>0</v>
      </c>
      <c r="C248" s="144">
        <v>0</v>
      </c>
      <c r="D248" s="144">
        <v>0</v>
      </c>
      <c r="E248" s="144">
        <v>0</v>
      </c>
      <c r="F248" s="144">
        <v>0</v>
      </c>
      <c r="G248" s="144">
        <v>0</v>
      </c>
      <c r="H248" s="144">
        <v>0</v>
      </c>
    </row>
    <row r="249" spans="1:8">
      <c r="A249" s="22" t="s">
        <v>476</v>
      </c>
      <c r="B249" s="144">
        <v>0</v>
      </c>
      <c r="C249" s="144">
        <v>0</v>
      </c>
      <c r="D249" s="144">
        <v>0</v>
      </c>
      <c r="E249" s="144">
        <v>0</v>
      </c>
      <c r="F249" s="144">
        <v>0</v>
      </c>
      <c r="G249" s="144">
        <v>0</v>
      </c>
      <c r="H249" s="144">
        <v>0</v>
      </c>
    </row>
    <row r="250" spans="1:8">
      <c r="A250" s="22" t="s">
        <v>479</v>
      </c>
      <c r="B250" s="144">
        <v>0</v>
      </c>
      <c r="C250" s="144">
        <v>0</v>
      </c>
      <c r="D250" s="144">
        <v>0</v>
      </c>
      <c r="E250" s="144">
        <v>0</v>
      </c>
      <c r="F250" s="144">
        <v>0</v>
      </c>
      <c r="G250" s="144">
        <v>0</v>
      </c>
      <c r="H250" s="144">
        <v>0</v>
      </c>
    </row>
    <row r="251" spans="1:8">
      <c r="A251" s="22" t="s">
        <v>480</v>
      </c>
      <c r="B251" s="144">
        <v>0</v>
      </c>
      <c r="C251" s="144">
        <v>0</v>
      </c>
      <c r="D251" s="144">
        <v>0</v>
      </c>
      <c r="E251" s="144">
        <v>0</v>
      </c>
      <c r="F251" s="144">
        <v>0</v>
      </c>
      <c r="G251" s="144">
        <v>0</v>
      </c>
      <c r="H251" s="144">
        <v>0</v>
      </c>
    </row>
    <row r="252" spans="1:8">
      <c r="A252" s="22" t="s">
        <v>486</v>
      </c>
      <c r="B252" s="144">
        <v>0</v>
      </c>
      <c r="C252" s="144">
        <v>0</v>
      </c>
      <c r="D252" s="144">
        <v>0</v>
      </c>
      <c r="E252" s="144">
        <v>0</v>
      </c>
      <c r="F252" s="144">
        <v>0</v>
      </c>
      <c r="G252" s="144">
        <v>0</v>
      </c>
      <c r="H252" s="144">
        <v>0</v>
      </c>
    </row>
    <row r="254" spans="1:8">
      <c r="A254" s="22" t="s">
        <v>682</v>
      </c>
    </row>
    <row r="256" spans="1:8">
      <c r="A256" s="79" t="s">
        <v>683</v>
      </c>
    </row>
  </sheetData>
  <sortState xmlns:xlrd2="http://schemas.microsoft.com/office/spreadsheetml/2017/richdata2" ref="A5:H252">
    <sortCondition descending="1" ref="B5:B252"/>
  </sortState>
  <mergeCells count="1">
    <mergeCell ref="B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E9D28-60E7-4CDF-9321-B38270BABA99}">
  <dimension ref="A1:H256"/>
  <sheetViews>
    <sheetView workbookViewId="0"/>
  </sheetViews>
  <sheetFormatPr baseColWidth="10" defaultColWidth="10.1640625" defaultRowHeight="14"/>
  <cols>
    <col min="1" max="1" width="40.83203125" style="22" customWidth="1"/>
    <col min="2" max="8" width="15.5" style="22" customWidth="1"/>
    <col min="9" max="16384" width="10.1640625" style="22"/>
  </cols>
  <sheetData>
    <row r="1" spans="1:8" ht="16">
      <c r="A1" s="2" t="s">
        <v>488</v>
      </c>
    </row>
    <row r="3" spans="1:8">
      <c r="A3" s="22" t="s">
        <v>743</v>
      </c>
      <c r="B3" s="223" t="s">
        <v>562</v>
      </c>
      <c r="C3" s="223"/>
      <c r="D3" s="223"/>
      <c r="E3" s="223"/>
      <c r="F3" s="223"/>
      <c r="G3" s="223"/>
      <c r="H3" s="223"/>
    </row>
    <row r="4" spans="1:8" ht="45" customHeight="1">
      <c r="B4" s="118" t="s">
        <v>668</v>
      </c>
      <c r="C4" s="118" t="s">
        <v>253</v>
      </c>
      <c r="D4" s="118" t="s">
        <v>254</v>
      </c>
      <c r="E4" s="118" t="s">
        <v>255</v>
      </c>
      <c r="F4" s="118" t="s">
        <v>489</v>
      </c>
      <c r="G4" s="118" t="s">
        <v>256</v>
      </c>
      <c r="H4" s="118" t="s">
        <v>252</v>
      </c>
    </row>
    <row r="5" spans="1:8">
      <c r="A5" s="22" t="s">
        <v>259</v>
      </c>
      <c r="B5" s="144">
        <v>33815</v>
      </c>
      <c r="C5" s="144">
        <v>11540</v>
      </c>
      <c r="D5" s="144">
        <v>2735</v>
      </c>
      <c r="E5" s="144">
        <v>2975</v>
      </c>
      <c r="F5" s="144">
        <v>2440</v>
      </c>
      <c r="G5" s="144">
        <v>4800</v>
      </c>
      <c r="H5" s="144">
        <v>9325</v>
      </c>
    </row>
    <row r="6" spans="1:8">
      <c r="A6" s="22" t="s">
        <v>258</v>
      </c>
      <c r="B6" s="144">
        <v>7615</v>
      </c>
      <c r="C6" s="144">
        <v>4755</v>
      </c>
      <c r="D6" s="144">
        <v>765</v>
      </c>
      <c r="E6" s="144">
        <v>625</v>
      </c>
      <c r="F6" s="144">
        <v>355</v>
      </c>
      <c r="G6" s="144">
        <v>535</v>
      </c>
      <c r="H6" s="144">
        <v>580</v>
      </c>
    </row>
    <row r="7" spans="1:8">
      <c r="A7" s="22" t="s">
        <v>261</v>
      </c>
      <c r="B7" s="144">
        <v>4605</v>
      </c>
      <c r="C7" s="144">
        <v>3090</v>
      </c>
      <c r="D7" s="144">
        <v>450</v>
      </c>
      <c r="E7" s="144">
        <v>205</v>
      </c>
      <c r="F7" s="144">
        <v>150</v>
      </c>
      <c r="G7" s="144">
        <v>465</v>
      </c>
      <c r="H7" s="144">
        <v>245</v>
      </c>
    </row>
    <row r="8" spans="1:8">
      <c r="A8" s="22" t="s">
        <v>262</v>
      </c>
      <c r="B8" s="144">
        <v>2210</v>
      </c>
      <c r="C8" s="144">
        <v>55</v>
      </c>
      <c r="D8" s="144">
        <v>20</v>
      </c>
      <c r="E8" s="144">
        <v>170</v>
      </c>
      <c r="F8" s="144">
        <v>225</v>
      </c>
      <c r="G8" s="144">
        <v>345</v>
      </c>
      <c r="H8" s="144">
        <v>1390</v>
      </c>
    </row>
    <row r="9" spans="1:8">
      <c r="A9" s="22" t="s">
        <v>266</v>
      </c>
      <c r="B9" s="144">
        <v>1620</v>
      </c>
      <c r="C9" s="144">
        <v>740</v>
      </c>
      <c r="D9" s="144">
        <v>335</v>
      </c>
      <c r="E9" s="144">
        <v>195</v>
      </c>
      <c r="F9" s="144">
        <v>80</v>
      </c>
      <c r="G9" s="144">
        <v>175</v>
      </c>
      <c r="H9" s="144">
        <v>90</v>
      </c>
    </row>
    <row r="10" spans="1:8">
      <c r="A10" s="22" t="s">
        <v>684</v>
      </c>
      <c r="B10" s="144">
        <v>1495</v>
      </c>
      <c r="C10" s="144">
        <v>0</v>
      </c>
      <c r="D10" s="144">
        <v>10</v>
      </c>
      <c r="E10" s="144">
        <v>70</v>
      </c>
      <c r="F10" s="144">
        <v>125</v>
      </c>
      <c r="G10" s="144">
        <v>690</v>
      </c>
      <c r="H10" s="144">
        <v>600</v>
      </c>
    </row>
    <row r="11" spans="1:8">
      <c r="A11" s="22" t="s">
        <v>267</v>
      </c>
      <c r="B11" s="144">
        <v>1340</v>
      </c>
      <c r="C11" s="144">
        <v>50</v>
      </c>
      <c r="D11" s="144">
        <v>40</v>
      </c>
      <c r="E11" s="144">
        <v>100</v>
      </c>
      <c r="F11" s="144">
        <v>35</v>
      </c>
      <c r="G11" s="144">
        <v>190</v>
      </c>
      <c r="H11" s="144">
        <v>925</v>
      </c>
    </row>
    <row r="12" spans="1:8">
      <c r="A12" s="22" t="s">
        <v>264</v>
      </c>
      <c r="B12" s="144">
        <v>1230</v>
      </c>
      <c r="C12" s="144">
        <v>10</v>
      </c>
      <c r="D12" s="144">
        <v>10</v>
      </c>
      <c r="E12" s="144">
        <v>20</v>
      </c>
      <c r="F12" s="144">
        <v>0</v>
      </c>
      <c r="G12" s="144">
        <v>35</v>
      </c>
      <c r="H12" s="144">
        <v>1145</v>
      </c>
    </row>
    <row r="13" spans="1:8">
      <c r="A13" s="22" t="s">
        <v>272</v>
      </c>
      <c r="B13" s="144">
        <v>975</v>
      </c>
      <c r="C13" s="144">
        <v>580</v>
      </c>
      <c r="D13" s="144">
        <v>60</v>
      </c>
      <c r="E13" s="144">
        <v>60</v>
      </c>
      <c r="F13" s="144">
        <v>85</v>
      </c>
      <c r="G13" s="144">
        <v>150</v>
      </c>
      <c r="H13" s="144">
        <v>40</v>
      </c>
    </row>
    <row r="14" spans="1:8">
      <c r="A14" s="22" t="s">
        <v>275</v>
      </c>
      <c r="B14" s="144">
        <v>820</v>
      </c>
      <c r="C14" s="144">
        <v>175</v>
      </c>
      <c r="D14" s="144">
        <v>55</v>
      </c>
      <c r="E14" s="144">
        <v>100</v>
      </c>
      <c r="F14" s="144">
        <v>65</v>
      </c>
      <c r="G14" s="144">
        <v>160</v>
      </c>
      <c r="H14" s="144">
        <v>265</v>
      </c>
    </row>
    <row r="15" spans="1:8">
      <c r="A15" s="22" t="s">
        <v>273</v>
      </c>
      <c r="B15" s="144">
        <v>760</v>
      </c>
      <c r="C15" s="144">
        <v>175</v>
      </c>
      <c r="D15" s="144">
        <v>40</v>
      </c>
      <c r="E15" s="144">
        <v>70</v>
      </c>
      <c r="F15" s="144">
        <v>80</v>
      </c>
      <c r="G15" s="144">
        <v>105</v>
      </c>
      <c r="H15" s="144">
        <v>295</v>
      </c>
    </row>
    <row r="16" spans="1:8">
      <c r="A16" s="22" t="s">
        <v>279</v>
      </c>
      <c r="B16" s="144">
        <v>720</v>
      </c>
      <c r="C16" s="144">
        <v>55</v>
      </c>
      <c r="D16" s="144">
        <v>45</v>
      </c>
      <c r="E16" s="144">
        <v>35</v>
      </c>
      <c r="F16" s="144">
        <v>15</v>
      </c>
      <c r="G16" s="144">
        <v>70</v>
      </c>
      <c r="H16" s="144">
        <v>500</v>
      </c>
    </row>
    <row r="17" spans="1:8">
      <c r="A17" s="22" t="s">
        <v>277</v>
      </c>
      <c r="B17" s="144">
        <v>485</v>
      </c>
      <c r="C17" s="144">
        <v>20</v>
      </c>
      <c r="D17" s="144">
        <v>30</v>
      </c>
      <c r="E17" s="144">
        <v>20</v>
      </c>
      <c r="F17" s="144">
        <v>50</v>
      </c>
      <c r="G17" s="144">
        <v>115</v>
      </c>
      <c r="H17" s="144">
        <v>255</v>
      </c>
    </row>
    <row r="18" spans="1:8">
      <c r="A18" s="22" t="s">
        <v>280</v>
      </c>
      <c r="B18" s="144">
        <v>485</v>
      </c>
      <c r="C18" s="144">
        <v>15</v>
      </c>
      <c r="D18" s="144">
        <v>35</v>
      </c>
      <c r="E18" s="144">
        <v>50</v>
      </c>
      <c r="F18" s="144">
        <v>15</v>
      </c>
      <c r="G18" s="144">
        <v>115</v>
      </c>
      <c r="H18" s="144">
        <v>245</v>
      </c>
    </row>
    <row r="19" spans="1:8">
      <c r="A19" s="22" t="s">
        <v>285</v>
      </c>
      <c r="B19" s="144">
        <v>390</v>
      </c>
      <c r="C19" s="144">
        <v>130</v>
      </c>
      <c r="D19" s="144">
        <v>50</v>
      </c>
      <c r="E19" s="144">
        <v>45</v>
      </c>
      <c r="F19" s="144">
        <v>25</v>
      </c>
      <c r="G19" s="144">
        <v>10</v>
      </c>
      <c r="H19" s="144">
        <v>130</v>
      </c>
    </row>
    <row r="20" spans="1:8">
      <c r="A20" s="22" t="s">
        <v>685</v>
      </c>
      <c r="B20" s="144">
        <v>270</v>
      </c>
      <c r="C20" s="144">
        <v>0</v>
      </c>
      <c r="D20" s="144">
        <v>10</v>
      </c>
      <c r="E20" s="144">
        <v>0</v>
      </c>
      <c r="F20" s="144">
        <v>25</v>
      </c>
      <c r="G20" s="144">
        <v>85</v>
      </c>
      <c r="H20" s="144">
        <v>155</v>
      </c>
    </row>
    <row r="21" spans="1:8">
      <c r="A21" s="22" t="s">
        <v>288</v>
      </c>
      <c r="B21" s="144">
        <v>250</v>
      </c>
      <c r="C21" s="144">
        <v>10</v>
      </c>
      <c r="D21" s="144">
        <v>0</v>
      </c>
      <c r="E21" s="144">
        <v>65</v>
      </c>
      <c r="F21" s="144">
        <v>55</v>
      </c>
      <c r="G21" s="144">
        <v>30</v>
      </c>
      <c r="H21" s="144">
        <v>100</v>
      </c>
    </row>
    <row r="22" spans="1:8">
      <c r="A22" s="22" t="s">
        <v>290</v>
      </c>
      <c r="B22" s="144">
        <v>245</v>
      </c>
      <c r="C22" s="144">
        <v>0</v>
      </c>
      <c r="D22" s="144">
        <v>0</v>
      </c>
      <c r="E22" s="144">
        <v>60</v>
      </c>
      <c r="F22" s="144">
        <v>45</v>
      </c>
      <c r="G22" s="144">
        <v>55</v>
      </c>
      <c r="H22" s="144">
        <v>90</v>
      </c>
    </row>
    <row r="23" spans="1:8">
      <c r="A23" s="22" t="s">
        <v>283</v>
      </c>
      <c r="B23" s="144">
        <v>235</v>
      </c>
      <c r="C23" s="144">
        <v>10</v>
      </c>
      <c r="D23" s="144">
        <v>0</v>
      </c>
      <c r="E23" s="144">
        <v>0</v>
      </c>
      <c r="F23" s="144">
        <v>0</v>
      </c>
      <c r="G23" s="144">
        <v>25</v>
      </c>
      <c r="H23" s="144">
        <v>200</v>
      </c>
    </row>
    <row r="24" spans="1:8">
      <c r="A24" s="22" t="s">
        <v>294</v>
      </c>
      <c r="B24" s="144">
        <v>225</v>
      </c>
      <c r="C24" s="144">
        <v>10</v>
      </c>
      <c r="D24" s="144">
        <v>15</v>
      </c>
      <c r="E24" s="144">
        <v>40</v>
      </c>
      <c r="F24" s="144">
        <v>45</v>
      </c>
      <c r="G24" s="144">
        <v>35</v>
      </c>
      <c r="H24" s="144">
        <v>75</v>
      </c>
    </row>
    <row r="25" spans="1:8">
      <c r="A25" s="22" t="s">
        <v>296</v>
      </c>
      <c r="B25" s="144">
        <v>215</v>
      </c>
      <c r="C25" s="144">
        <v>10</v>
      </c>
      <c r="D25" s="144">
        <v>10</v>
      </c>
      <c r="E25" s="144">
        <v>20</v>
      </c>
      <c r="F25" s="144">
        <v>40</v>
      </c>
      <c r="G25" s="144">
        <v>95</v>
      </c>
      <c r="H25" s="144">
        <v>35</v>
      </c>
    </row>
    <row r="26" spans="1:8">
      <c r="A26" s="22" t="s">
        <v>298</v>
      </c>
      <c r="B26" s="144">
        <v>205</v>
      </c>
      <c r="C26" s="144">
        <v>170</v>
      </c>
      <c r="D26" s="144">
        <v>0</v>
      </c>
      <c r="E26" s="144">
        <v>0</v>
      </c>
      <c r="F26" s="144">
        <v>0</v>
      </c>
      <c r="G26" s="144">
        <v>0</v>
      </c>
      <c r="H26" s="144">
        <v>25</v>
      </c>
    </row>
    <row r="27" spans="1:8">
      <c r="A27" s="22" t="s">
        <v>300</v>
      </c>
      <c r="B27" s="144">
        <v>200</v>
      </c>
      <c r="C27" s="144">
        <v>0</v>
      </c>
      <c r="D27" s="144">
        <v>0</v>
      </c>
      <c r="E27" s="144">
        <v>20</v>
      </c>
      <c r="F27" s="144">
        <v>20</v>
      </c>
      <c r="G27" s="144">
        <v>105</v>
      </c>
      <c r="H27" s="144">
        <v>40</v>
      </c>
    </row>
    <row r="28" spans="1:8">
      <c r="A28" s="22" t="s">
        <v>303</v>
      </c>
      <c r="B28" s="144">
        <v>195</v>
      </c>
      <c r="C28" s="144">
        <v>60</v>
      </c>
      <c r="D28" s="144">
        <v>90</v>
      </c>
      <c r="E28" s="144">
        <v>25</v>
      </c>
      <c r="F28" s="144">
        <v>0</v>
      </c>
      <c r="G28" s="144">
        <v>10</v>
      </c>
      <c r="H28" s="144">
        <v>0</v>
      </c>
    </row>
    <row r="29" spans="1:8">
      <c r="A29" s="22" t="s">
        <v>265</v>
      </c>
      <c r="B29" s="144">
        <v>165</v>
      </c>
      <c r="C29" s="144">
        <v>10</v>
      </c>
      <c r="D29" s="144">
        <v>35</v>
      </c>
      <c r="E29" s="144">
        <v>20</v>
      </c>
      <c r="F29" s="144">
        <v>30</v>
      </c>
      <c r="G29" s="144">
        <v>50</v>
      </c>
      <c r="H29" s="144">
        <v>20</v>
      </c>
    </row>
    <row r="30" spans="1:8">
      <c r="A30" s="22" t="s">
        <v>308</v>
      </c>
      <c r="B30" s="144">
        <v>165</v>
      </c>
      <c r="C30" s="144">
        <v>20</v>
      </c>
      <c r="D30" s="144">
        <v>15</v>
      </c>
      <c r="E30" s="144">
        <v>40</v>
      </c>
      <c r="F30" s="144">
        <v>15</v>
      </c>
      <c r="G30" s="144">
        <v>25</v>
      </c>
      <c r="H30" s="144">
        <v>45</v>
      </c>
    </row>
    <row r="31" spans="1:8">
      <c r="A31" s="22" t="s">
        <v>686</v>
      </c>
      <c r="B31" s="144">
        <v>165</v>
      </c>
      <c r="C31" s="144">
        <v>30</v>
      </c>
      <c r="D31" s="144">
        <v>10</v>
      </c>
      <c r="E31" s="144">
        <v>35</v>
      </c>
      <c r="F31" s="144">
        <v>15</v>
      </c>
      <c r="G31" s="144">
        <v>45</v>
      </c>
      <c r="H31" s="144">
        <v>35</v>
      </c>
    </row>
    <row r="32" spans="1:8">
      <c r="A32" s="22" t="s">
        <v>672</v>
      </c>
      <c r="B32" s="144">
        <v>160</v>
      </c>
      <c r="C32" s="144">
        <v>80</v>
      </c>
      <c r="D32" s="144">
        <v>10</v>
      </c>
      <c r="E32" s="144">
        <v>20</v>
      </c>
      <c r="F32" s="144">
        <v>0</v>
      </c>
      <c r="G32" s="144">
        <v>0</v>
      </c>
      <c r="H32" s="144">
        <v>35</v>
      </c>
    </row>
    <row r="33" spans="1:8">
      <c r="A33" s="22" t="s">
        <v>315</v>
      </c>
      <c r="B33" s="144">
        <v>160</v>
      </c>
      <c r="C33" s="144">
        <v>0</v>
      </c>
      <c r="D33" s="144">
        <v>20</v>
      </c>
      <c r="E33" s="144">
        <v>50</v>
      </c>
      <c r="F33" s="144">
        <v>45</v>
      </c>
      <c r="G33" s="144">
        <v>15</v>
      </c>
      <c r="H33" s="144">
        <v>30</v>
      </c>
    </row>
    <row r="34" spans="1:8">
      <c r="A34" s="22" t="s">
        <v>297</v>
      </c>
      <c r="B34" s="144">
        <v>155</v>
      </c>
      <c r="C34" s="144">
        <v>70</v>
      </c>
      <c r="D34" s="144">
        <v>20</v>
      </c>
      <c r="E34" s="144">
        <v>0</v>
      </c>
      <c r="F34" s="144">
        <v>10</v>
      </c>
      <c r="G34" s="144">
        <v>10</v>
      </c>
      <c r="H34" s="144">
        <v>50</v>
      </c>
    </row>
    <row r="35" spans="1:8">
      <c r="A35" s="22" t="s">
        <v>292</v>
      </c>
      <c r="B35" s="144">
        <v>135</v>
      </c>
      <c r="C35" s="144">
        <v>0</v>
      </c>
      <c r="D35" s="144">
        <v>0</v>
      </c>
      <c r="E35" s="144">
        <v>20</v>
      </c>
      <c r="F35" s="144">
        <v>20</v>
      </c>
      <c r="G35" s="144">
        <v>10</v>
      </c>
      <c r="H35" s="144">
        <v>90</v>
      </c>
    </row>
    <row r="36" spans="1:8">
      <c r="A36" s="22" t="s">
        <v>321</v>
      </c>
      <c r="B36" s="144">
        <v>130</v>
      </c>
      <c r="C36" s="144">
        <v>0</v>
      </c>
      <c r="D36" s="144">
        <v>0</v>
      </c>
      <c r="E36" s="144">
        <v>20</v>
      </c>
      <c r="F36" s="144">
        <v>20</v>
      </c>
      <c r="G36" s="144">
        <v>75</v>
      </c>
      <c r="H36" s="144">
        <v>10</v>
      </c>
    </row>
    <row r="37" spans="1:8">
      <c r="A37" s="22" t="s">
        <v>306</v>
      </c>
      <c r="B37" s="144">
        <v>130</v>
      </c>
      <c r="C37" s="144">
        <v>10</v>
      </c>
      <c r="D37" s="144">
        <v>0</v>
      </c>
      <c r="E37" s="144">
        <v>0</v>
      </c>
      <c r="F37" s="144">
        <v>30</v>
      </c>
      <c r="G37" s="144">
        <v>40</v>
      </c>
      <c r="H37" s="144">
        <v>50</v>
      </c>
    </row>
    <row r="38" spans="1:8">
      <c r="A38" s="22" t="s">
        <v>326</v>
      </c>
      <c r="B38" s="144">
        <v>130</v>
      </c>
      <c r="C38" s="144">
        <v>90</v>
      </c>
      <c r="D38" s="144">
        <v>20</v>
      </c>
      <c r="E38" s="144">
        <v>10</v>
      </c>
      <c r="F38" s="144">
        <v>0</v>
      </c>
      <c r="G38" s="144">
        <v>0</v>
      </c>
      <c r="H38" s="144">
        <v>10</v>
      </c>
    </row>
    <row r="39" spans="1:8">
      <c r="A39" s="22" t="s">
        <v>316</v>
      </c>
      <c r="B39" s="144">
        <v>125</v>
      </c>
      <c r="C39" s="144">
        <v>0</v>
      </c>
      <c r="D39" s="144">
        <v>10</v>
      </c>
      <c r="E39" s="144">
        <v>0</v>
      </c>
      <c r="F39" s="144">
        <v>45</v>
      </c>
      <c r="G39" s="144">
        <v>20</v>
      </c>
      <c r="H39" s="144">
        <v>45</v>
      </c>
    </row>
    <row r="40" spans="1:8">
      <c r="A40" s="22" t="s">
        <v>330</v>
      </c>
      <c r="B40" s="144">
        <v>125</v>
      </c>
      <c r="C40" s="144">
        <v>55</v>
      </c>
      <c r="D40" s="144">
        <v>10</v>
      </c>
      <c r="E40" s="144">
        <v>15</v>
      </c>
      <c r="F40" s="144">
        <v>0</v>
      </c>
      <c r="G40" s="144">
        <v>10</v>
      </c>
      <c r="H40" s="144">
        <v>35</v>
      </c>
    </row>
    <row r="41" spans="1:8">
      <c r="A41" s="22" t="s">
        <v>331</v>
      </c>
      <c r="B41" s="144">
        <v>120</v>
      </c>
      <c r="C41" s="144">
        <v>25</v>
      </c>
      <c r="D41" s="144">
        <v>10</v>
      </c>
      <c r="E41" s="144">
        <v>10</v>
      </c>
      <c r="F41" s="144">
        <v>15</v>
      </c>
      <c r="G41" s="144">
        <v>25</v>
      </c>
      <c r="H41" s="144">
        <v>40</v>
      </c>
    </row>
    <row r="42" spans="1:8">
      <c r="A42" s="22" t="s">
        <v>669</v>
      </c>
      <c r="B42" s="144">
        <v>120</v>
      </c>
      <c r="C42" s="144">
        <v>50</v>
      </c>
      <c r="D42" s="144">
        <v>25</v>
      </c>
      <c r="E42" s="144">
        <v>30</v>
      </c>
      <c r="F42" s="144">
        <v>10</v>
      </c>
      <c r="G42" s="144">
        <v>10</v>
      </c>
      <c r="H42" s="144">
        <v>10</v>
      </c>
    </row>
    <row r="43" spans="1:8">
      <c r="A43" s="22" t="s">
        <v>335</v>
      </c>
      <c r="B43" s="144">
        <v>120</v>
      </c>
      <c r="C43" s="144">
        <v>0</v>
      </c>
      <c r="D43" s="144">
        <v>0</v>
      </c>
      <c r="E43" s="144">
        <v>15</v>
      </c>
      <c r="F43" s="144">
        <v>0</v>
      </c>
      <c r="G43" s="144">
        <v>50</v>
      </c>
      <c r="H43" s="144">
        <v>40</v>
      </c>
    </row>
    <row r="44" spans="1:8">
      <c r="A44" s="22" t="s">
        <v>282</v>
      </c>
      <c r="B44" s="144">
        <v>115</v>
      </c>
      <c r="C44" s="144">
        <v>20</v>
      </c>
      <c r="D44" s="144">
        <v>10</v>
      </c>
      <c r="E44" s="144">
        <v>30</v>
      </c>
      <c r="F44" s="144">
        <v>30</v>
      </c>
      <c r="G44" s="144">
        <v>10</v>
      </c>
      <c r="H44" s="144">
        <v>20</v>
      </c>
    </row>
    <row r="45" spans="1:8">
      <c r="A45" s="22" t="s">
        <v>338</v>
      </c>
      <c r="B45" s="144">
        <v>115</v>
      </c>
      <c r="C45" s="144">
        <v>0</v>
      </c>
      <c r="D45" s="144">
        <v>45</v>
      </c>
      <c r="E45" s="144">
        <v>60</v>
      </c>
      <c r="F45" s="144">
        <v>0</v>
      </c>
      <c r="G45" s="144">
        <v>10</v>
      </c>
      <c r="H45" s="144">
        <v>0</v>
      </c>
    </row>
    <row r="46" spans="1:8">
      <c r="A46" s="22" t="s">
        <v>339</v>
      </c>
      <c r="B46" s="144">
        <v>115</v>
      </c>
      <c r="C46" s="144">
        <v>35</v>
      </c>
      <c r="D46" s="144">
        <v>30</v>
      </c>
      <c r="E46" s="144">
        <v>25</v>
      </c>
      <c r="F46" s="144">
        <v>20</v>
      </c>
      <c r="G46" s="144">
        <v>10</v>
      </c>
      <c r="H46" s="144">
        <v>10</v>
      </c>
    </row>
    <row r="47" spans="1:8">
      <c r="A47" s="22" t="s">
        <v>309</v>
      </c>
      <c r="B47" s="144">
        <v>110</v>
      </c>
      <c r="C47" s="144">
        <v>0</v>
      </c>
      <c r="D47" s="144">
        <v>0</v>
      </c>
      <c r="E47" s="144">
        <v>0</v>
      </c>
      <c r="F47" s="144">
        <v>10</v>
      </c>
      <c r="G47" s="144">
        <v>50</v>
      </c>
      <c r="H47" s="144">
        <v>50</v>
      </c>
    </row>
    <row r="48" spans="1:8">
      <c r="A48" s="22" t="s">
        <v>284</v>
      </c>
      <c r="B48" s="144">
        <v>105</v>
      </c>
      <c r="C48" s="144">
        <v>90</v>
      </c>
      <c r="D48" s="144">
        <v>0</v>
      </c>
      <c r="E48" s="144">
        <v>10</v>
      </c>
      <c r="F48" s="144">
        <v>0</v>
      </c>
      <c r="G48" s="144">
        <v>0</v>
      </c>
      <c r="H48" s="144">
        <v>0</v>
      </c>
    </row>
    <row r="49" spans="1:8">
      <c r="A49" s="22" t="s">
        <v>291</v>
      </c>
      <c r="B49" s="144">
        <v>105</v>
      </c>
      <c r="C49" s="144">
        <v>10</v>
      </c>
      <c r="D49" s="144">
        <v>15</v>
      </c>
      <c r="E49" s="144">
        <v>0</v>
      </c>
      <c r="F49" s="144">
        <v>20</v>
      </c>
      <c r="G49" s="144">
        <v>25</v>
      </c>
      <c r="H49" s="144">
        <v>25</v>
      </c>
    </row>
    <row r="50" spans="1:8">
      <c r="A50" s="22" t="s">
        <v>314</v>
      </c>
      <c r="B50" s="144">
        <v>100</v>
      </c>
      <c r="C50" s="144">
        <v>0</v>
      </c>
      <c r="D50" s="144">
        <v>0</v>
      </c>
      <c r="E50" s="144">
        <v>60</v>
      </c>
      <c r="F50" s="144">
        <v>15</v>
      </c>
      <c r="G50" s="144">
        <v>0</v>
      </c>
      <c r="H50" s="144">
        <v>20</v>
      </c>
    </row>
    <row r="51" spans="1:8">
      <c r="A51" s="22" t="s">
        <v>345</v>
      </c>
      <c r="B51" s="144">
        <v>100</v>
      </c>
      <c r="C51" s="144">
        <v>80</v>
      </c>
      <c r="D51" s="144">
        <v>20</v>
      </c>
      <c r="E51" s="144">
        <v>0</v>
      </c>
      <c r="F51" s="144">
        <v>0</v>
      </c>
      <c r="G51" s="144">
        <v>0</v>
      </c>
      <c r="H51" s="144">
        <v>0</v>
      </c>
    </row>
    <row r="52" spans="1:8">
      <c r="A52" s="22" t="s">
        <v>328</v>
      </c>
      <c r="B52" s="144">
        <v>100</v>
      </c>
      <c r="C52" s="144">
        <v>0</v>
      </c>
      <c r="D52" s="144">
        <v>20</v>
      </c>
      <c r="E52" s="144">
        <v>0</v>
      </c>
      <c r="F52" s="144">
        <v>25</v>
      </c>
      <c r="G52" s="144">
        <v>0</v>
      </c>
      <c r="H52" s="144">
        <v>45</v>
      </c>
    </row>
    <row r="53" spans="1:8">
      <c r="A53" s="22" t="s">
        <v>347</v>
      </c>
      <c r="B53" s="144">
        <v>95</v>
      </c>
      <c r="C53" s="144">
        <v>80</v>
      </c>
      <c r="D53" s="144">
        <v>10</v>
      </c>
      <c r="E53" s="144">
        <v>0</v>
      </c>
      <c r="F53" s="144">
        <v>0</v>
      </c>
      <c r="G53" s="144">
        <v>0</v>
      </c>
      <c r="H53" s="144">
        <v>10</v>
      </c>
    </row>
    <row r="54" spans="1:8">
      <c r="A54" s="22" t="s">
        <v>348</v>
      </c>
      <c r="B54" s="144">
        <v>95</v>
      </c>
      <c r="C54" s="144">
        <v>25</v>
      </c>
      <c r="D54" s="144">
        <v>25</v>
      </c>
      <c r="E54" s="144">
        <v>10</v>
      </c>
      <c r="F54" s="144">
        <v>20</v>
      </c>
      <c r="G54" s="144">
        <v>10</v>
      </c>
      <c r="H54" s="144">
        <v>0</v>
      </c>
    </row>
    <row r="55" spans="1:8">
      <c r="A55" s="22" t="s">
        <v>313</v>
      </c>
      <c r="B55" s="144">
        <v>90</v>
      </c>
      <c r="C55" s="144">
        <v>0</v>
      </c>
      <c r="D55" s="144">
        <v>0</v>
      </c>
      <c r="E55" s="144">
        <v>0</v>
      </c>
      <c r="F55" s="144">
        <v>10</v>
      </c>
      <c r="G55" s="144">
        <v>35</v>
      </c>
      <c r="H55" s="144">
        <v>45</v>
      </c>
    </row>
    <row r="56" spans="1:8">
      <c r="A56" s="22" t="s">
        <v>352</v>
      </c>
      <c r="B56" s="144">
        <v>90</v>
      </c>
      <c r="C56" s="144">
        <v>0</v>
      </c>
      <c r="D56" s="144">
        <v>10</v>
      </c>
      <c r="E56" s="144">
        <v>10</v>
      </c>
      <c r="F56" s="144">
        <v>15</v>
      </c>
      <c r="G56" s="144">
        <v>25</v>
      </c>
      <c r="H56" s="144">
        <v>10</v>
      </c>
    </row>
    <row r="57" spans="1:8">
      <c r="A57" s="22" t="s">
        <v>354</v>
      </c>
      <c r="B57" s="144">
        <v>90</v>
      </c>
      <c r="C57" s="144">
        <v>10</v>
      </c>
      <c r="D57" s="144">
        <v>10</v>
      </c>
      <c r="E57" s="144">
        <v>10</v>
      </c>
      <c r="F57" s="144">
        <v>10</v>
      </c>
      <c r="G57" s="144">
        <v>40</v>
      </c>
      <c r="H57" s="144">
        <v>15</v>
      </c>
    </row>
    <row r="58" spans="1:8">
      <c r="A58" s="22" t="s">
        <v>311</v>
      </c>
      <c r="B58" s="144">
        <v>85</v>
      </c>
      <c r="C58" s="144">
        <v>0</v>
      </c>
      <c r="D58" s="144">
        <v>0</v>
      </c>
      <c r="E58" s="144">
        <v>15</v>
      </c>
      <c r="F58" s="144">
        <v>20</v>
      </c>
      <c r="G58" s="144">
        <v>10</v>
      </c>
      <c r="H58" s="144">
        <v>45</v>
      </c>
    </row>
    <row r="59" spans="1:8">
      <c r="A59" s="22" t="s">
        <v>301</v>
      </c>
      <c r="B59" s="144">
        <v>85</v>
      </c>
      <c r="C59" s="144">
        <v>0</v>
      </c>
      <c r="D59" s="144">
        <v>0</v>
      </c>
      <c r="E59" s="144">
        <v>10</v>
      </c>
      <c r="F59" s="144">
        <v>0</v>
      </c>
      <c r="G59" s="144">
        <v>15</v>
      </c>
      <c r="H59" s="144">
        <v>50</v>
      </c>
    </row>
    <row r="60" spans="1:8">
      <c r="A60" s="22" t="s">
        <v>360</v>
      </c>
      <c r="B60" s="144">
        <v>85</v>
      </c>
      <c r="C60" s="144">
        <v>45</v>
      </c>
      <c r="D60" s="144">
        <v>15</v>
      </c>
      <c r="E60" s="144">
        <v>0</v>
      </c>
      <c r="F60" s="144">
        <v>10</v>
      </c>
      <c r="G60" s="144">
        <v>0</v>
      </c>
      <c r="H60" s="144">
        <v>10</v>
      </c>
    </row>
    <row r="61" spans="1:8">
      <c r="A61" s="22" t="s">
        <v>322</v>
      </c>
      <c r="B61" s="144">
        <v>85</v>
      </c>
      <c r="C61" s="144">
        <v>0</v>
      </c>
      <c r="D61" s="144">
        <v>0</v>
      </c>
      <c r="E61" s="144">
        <v>0</v>
      </c>
      <c r="F61" s="144">
        <v>0</v>
      </c>
      <c r="G61" s="144">
        <v>35</v>
      </c>
      <c r="H61" s="144">
        <v>45</v>
      </c>
    </row>
    <row r="62" spans="1:8">
      <c r="A62" s="22" t="s">
        <v>363</v>
      </c>
      <c r="B62" s="144">
        <v>80</v>
      </c>
      <c r="C62" s="144">
        <v>50</v>
      </c>
      <c r="D62" s="144">
        <v>20</v>
      </c>
      <c r="E62" s="144">
        <v>0</v>
      </c>
      <c r="F62" s="144">
        <v>0</v>
      </c>
      <c r="G62" s="144">
        <v>0</v>
      </c>
      <c r="H62" s="144">
        <v>0</v>
      </c>
    </row>
    <row r="63" spans="1:8">
      <c r="A63" s="22" t="s">
        <v>304</v>
      </c>
      <c r="B63" s="144">
        <v>80</v>
      </c>
      <c r="C63" s="144">
        <v>0</v>
      </c>
      <c r="D63" s="144">
        <v>0</v>
      </c>
      <c r="E63" s="144">
        <v>0</v>
      </c>
      <c r="F63" s="144">
        <v>0</v>
      </c>
      <c r="G63" s="144">
        <v>10</v>
      </c>
      <c r="H63" s="144">
        <v>50</v>
      </c>
    </row>
    <row r="64" spans="1:8">
      <c r="A64" s="22" t="s">
        <v>341</v>
      </c>
      <c r="B64" s="144">
        <v>75</v>
      </c>
      <c r="C64" s="144">
        <v>0</v>
      </c>
      <c r="D64" s="144">
        <v>15</v>
      </c>
      <c r="E64" s="144">
        <v>20</v>
      </c>
      <c r="F64" s="144">
        <v>30</v>
      </c>
      <c r="G64" s="144">
        <v>0</v>
      </c>
      <c r="H64" s="144">
        <v>10</v>
      </c>
    </row>
    <row r="65" spans="1:8">
      <c r="A65" s="22" t="s">
        <v>367</v>
      </c>
      <c r="B65" s="144">
        <v>75</v>
      </c>
      <c r="C65" s="144">
        <v>0</v>
      </c>
      <c r="D65" s="144">
        <v>30</v>
      </c>
      <c r="E65" s="144">
        <v>25</v>
      </c>
      <c r="F65" s="144">
        <v>20</v>
      </c>
      <c r="G65" s="144">
        <v>0</v>
      </c>
      <c r="H65" s="144">
        <v>10</v>
      </c>
    </row>
    <row r="66" spans="1:8">
      <c r="A66" s="22" t="s">
        <v>369</v>
      </c>
      <c r="B66" s="144">
        <v>75</v>
      </c>
      <c r="C66" s="144">
        <v>30</v>
      </c>
      <c r="D66" s="144">
        <v>10</v>
      </c>
      <c r="E66" s="144">
        <v>30</v>
      </c>
      <c r="F66" s="144">
        <v>0</v>
      </c>
      <c r="G66" s="144">
        <v>0</v>
      </c>
      <c r="H66" s="144">
        <v>0</v>
      </c>
    </row>
    <row r="67" spans="1:8">
      <c r="A67" s="22" t="s">
        <v>371</v>
      </c>
      <c r="B67" s="144">
        <v>75</v>
      </c>
      <c r="C67" s="144">
        <v>10</v>
      </c>
      <c r="D67" s="144">
        <v>0</v>
      </c>
      <c r="E67" s="144">
        <v>10</v>
      </c>
      <c r="F67" s="144">
        <v>40</v>
      </c>
      <c r="G67" s="144">
        <v>10</v>
      </c>
      <c r="H67" s="144">
        <v>10</v>
      </c>
    </row>
    <row r="68" spans="1:8">
      <c r="A68" s="22" t="s">
        <v>372</v>
      </c>
      <c r="B68" s="144">
        <v>75</v>
      </c>
      <c r="C68" s="144">
        <v>0</v>
      </c>
      <c r="D68" s="144">
        <v>10</v>
      </c>
      <c r="E68" s="144">
        <v>0</v>
      </c>
      <c r="F68" s="144">
        <v>20</v>
      </c>
      <c r="G68" s="144">
        <v>30</v>
      </c>
      <c r="H68" s="144">
        <v>20</v>
      </c>
    </row>
    <row r="69" spans="1:8">
      <c r="A69" s="22" t="s">
        <v>319</v>
      </c>
      <c r="B69" s="144">
        <v>70</v>
      </c>
      <c r="C69" s="144">
        <v>0</v>
      </c>
      <c r="D69" s="144">
        <v>0</v>
      </c>
      <c r="E69" s="144">
        <v>0</v>
      </c>
      <c r="F69" s="144">
        <v>0</v>
      </c>
      <c r="G69" s="144">
        <v>25</v>
      </c>
      <c r="H69" s="144">
        <v>45</v>
      </c>
    </row>
    <row r="70" spans="1:8">
      <c r="A70" s="22" t="s">
        <v>675</v>
      </c>
      <c r="B70" s="144">
        <v>70</v>
      </c>
      <c r="C70" s="144">
        <v>0</v>
      </c>
      <c r="D70" s="144">
        <v>0</v>
      </c>
      <c r="E70" s="144">
        <v>10</v>
      </c>
      <c r="F70" s="144">
        <v>10</v>
      </c>
      <c r="G70" s="144">
        <v>0</v>
      </c>
      <c r="H70" s="144">
        <v>45</v>
      </c>
    </row>
    <row r="71" spans="1:8">
      <c r="A71" s="22" t="s">
        <v>375</v>
      </c>
      <c r="B71" s="144">
        <v>65</v>
      </c>
      <c r="C71" s="144">
        <v>0</v>
      </c>
      <c r="D71" s="144">
        <v>10</v>
      </c>
      <c r="E71" s="144">
        <v>10</v>
      </c>
      <c r="F71" s="144">
        <v>15</v>
      </c>
      <c r="G71" s="144">
        <v>0</v>
      </c>
      <c r="H71" s="144">
        <v>15</v>
      </c>
    </row>
    <row r="72" spans="1:8">
      <c r="A72" s="22" t="s">
        <v>324</v>
      </c>
      <c r="B72" s="144">
        <v>65</v>
      </c>
      <c r="C72" s="144">
        <v>0</v>
      </c>
      <c r="D72" s="144">
        <v>0</v>
      </c>
      <c r="E72" s="144">
        <v>0</v>
      </c>
      <c r="F72" s="144">
        <v>0</v>
      </c>
      <c r="G72" s="144">
        <v>15</v>
      </c>
      <c r="H72" s="144">
        <v>45</v>
      </c>
    </row>
    <row r="73" spans="1:8">
      <c r="A73" s="22" t="s">
        <v>377</v>
      </c>
      <c r="B73" s="144">
        <v>65</v>
      </c>
      <c r="C73" s="144">
        <v>15</v>
      </c>
      <c r="D73" s="144">
        <v>10</v>
      </c>
      <c r="E73" s="144">
        <v>0</v>
      </c>
      <c r="F73" s="144">
        <v>0</v>
      </c>
      <c r="G73" s="144">
        <v>30</v>
      </c>
      <c r="H73" s="144">
        <v>15</v>
      </c>
    </row>
    <row r="74" spans="1:8">
      <c r="A74" s="22" t="s">
        <v>365</v>
      </c>
      <c r="B74" s="144">
        <v>60</v>
      </c>
      <c r="C74" s="144">
        <v>55</v>
      </c>
      <c r="D74" s="144">
        <v>0</v>
      </c>
      <c r="E74" s="144">
        <v>10</v>
      </c>
      <c r="F74" s="144">
        <v>0</v>
      </c>
      <c r="G74" s="144">
        <v>0</v>
      </c>
      <c r="H74" s="144">
        <v>0</v>
      </c>
    </row>
    <row r="75" spans="1:8">
      <c r="A75" s="22" t="s">
        <v>380</v>
      </c>
      <c r="B75" s="144">
        <v>60</v>
      </c>
      <c r="C75" s="144">
        <v>10</v>
      </c>
      <c r="D75" s="144">
        <v>10</v>
      </c>
      <c r="E75" s="144">
        <v>0</v>
      </c>
      <c r="F75" s="144">
        <v>10</v>
      </c>
      <c r="G75" s="144">
        <v>20</v>
      </c>
      <c r="H75" s="144">
        <v>10</v>
      </c>
    </row>
    <row r="76" spans="1:8">
      <c r="A76" s="22" t="s">
        <v>383</v>
      </c>
      <c r="B76" s="144">
        <v>60</v>
      </c>
      <c r="C76" s="144">
        <v>20</v>
      </c>
      <c r="D76" s="144">
        <v>10</v>
      </c>
      <c r="E76" s="144">
        <v>10</v>
      </c>
      <c r="F76" s="144">
        <v>10</v>
      </c>
      <c r="G76" s="144">
        <v>10</v>
      </c>
      <c r="H76" s="144">
        <v>10</v>
      </c>
    </row>
    <row r="77" spans="1:8">
      <c r="A77" s="22" t="s">
        <v>385</v>
      </c>
      <c r="B77" s="144">
        <v>60</v>
      </c>
      <c r="C77" s="144">
        <v>15</v>
      </c>
      <c r="D77" s="144">
        <v>10</v>
      </c>
      <c r="E77" s="144">
        <v>0</v>
      </c>
      <c r="F77" s="144">
        <v>25</v>
      </c>
      <c r="G77" s="144">
        <v>10</v>
      </c>
      <c r="H77" s="144">
        <v>0</v>
      </c>
    </row>
    <row r="78" spans="1:8">
      <c r="A78" s="22" t="s">
        <v>364</v>
      </c>
      <c r="B78" s="144">
        <v>60</v>
      </c>
      <c r="C78" s="144">
        <v>10</v>
      </c>
      <c r="D78" s="144">
        <v>0</v>
      </c>
      <c r="E78" s="144">
        <v>0</v>
      </c>
      <c r="F78" s="144">
        <v>15</v>
      </c>
      <c r="G78" s="144">
        <v>10</v>
      </c>
      <c r="H78" s="144">
        <v>25</v>
      </c>
    </row>
    <row r="79" spans="1:8">
      <c r="A79" s="22" t="s">
        <v>307</v>
      </c>
      <c r="B79" s="144">
        <v>55</v>
      </c>
      <c r="C79" s="144">
        <v>0</v>
      </c>
      <c r="D79" s="144">
        <v>0</v>
      </c>
      <c r="E79" s="144">
        <v>0</v>
      </c>
      <c r="F79" s="144">
        <v>0</v>
      </c>
      <c r="G79" s="144">
        <v>35</v>
      </c>
      <c r="H79" s="144">
        <v>20</v>
      </c>
    </row>
    <row r="80" spans="1:8">
      <c r="A80" s="22" t="s">
        <v>318</v>
      </c>
      <c r="B80" s="144">
        <v>55</v>
      </c>
      <c r="C80" s="144">
        <v>0</v>
      </c>
      <c r="D80" s="144">
        <v>15</v>
      </c>
      <c r="E80" s="144">
        <v>10</v>
      </c>
      <c r="F80" s="144">
        <v>0</v>
      </c>
      <c r="G80" s="144">
        <v>10</v>
      </c>
      <c r="H80" s="144">
        <v>15</v>
      </c>
    </row>
    <row r="81" spans="1:8">
      <c r="A81" s="22" t="s">
        <v>358</v>
      </c>
      <c r="B81" s="144">
        <v>55</v>
      </c>
      <c r="C81" s="144">
        <v>25</v>
      </c>
      <c r="D81" s="144">
        <v>0</v>
      </c>
      <c r="E81" s="144">
        <v>0</v>
      </c>
      <c r="F81" s="144">
        <v>10</v>
      </c>
      <c r="G81" s="144">
        <v>0</v>
      </c>
      <c r="H81" s="144">
        <v>15</v>
      </c>
    </row>
    <row r="82" spans="1:8">
      <c r="A82" s="22" t="s">
        <v>674</v>
      </c>
      <c r="B82" s="144">
        <v>55</v>
      </c>
      <c r="C82" s="144">
        <v>10</v>
      </c>
      <c r="D82" s="144">
        <v>0</v>
      </c>
      <c r="E82" s="144">
        <v>10</v>
      </c>
      <c r="F82" s="144">
        <v>0</v>
      </c>
      <c r="G82" s="144">
        <v>15</v>
      </c>
      <c r="H82" s="144">
        <v>25</v>
      </c>
    </row>
    <row r="83" spans="1:8">
      <c r="A83" s="22" t="s">
        <v>342</v>
      </c>
      <c r="B83" s="144">
        <v>50</v>
      </c>
      <c r="C83" s="144">
        <v>0</v>
      </c>
      <c r="D83" s="144">
        <v>0</v>
      </c>
      <c r="E83" s="144">
        <v>0</v>
      </c>
      <c r="F83" s="144">
        <v>10</v>
      </c>
      <c r="G83" s="144">
        <v>10</v>
      </c>
      <c r="H83" s="144">
        <v>35</v>
      </c>
    </row>
    <row r="84" spans="1:8">
      <c r="A84" s="22" t="s">
        <v>687</v>
      </c>
      <c r="B84" s="144">
        <v>50</v>
      </c>
      <c r="C84" s="144">
        <v>0</v>
      </c>
      <c r="D84" s="144">
        <v>0</v>
      </c>
      <c r="E84" s="144">
        <v>35</v>
      </c>
      <c r="F84" s="144">
        <v>0</v>
      </c>
      <c r="G84" s="144">
        <v>0</v>
      </c>
      <c r="H84" s="144">
        <v>10</v>
      </c>
    </row>
    <row r="85" spans="1:8">
      <c r="A85" s="22" t="s">
        <v>676</v>
      </c>
      <c r="B85" s="144">
        <v>50</v>
      </c>
      <c r="C85" s="144">
        <v>0</v>
      </c>
      <c r="D85" s="144">
        <v>0</v>
      </c>
      <c r="E85" s="144">
        <v>0</v>
      </c>
      <c r="F85" s="144">
        <v>0</v>
      </c>
      <c r="G85" s="144">
        <v>15</v>
      </c>
      <c r="H85" s="144">
        <v>25</v>
      </c>
    </row>
    <row r="86" spans="1:8">
      <c r="A86" s="22" t="s">
        <v>393</v>
      </c>
      <c r="B86" s="144">
        <v>50</v>
      </c>
      <c r="C86" s="144">
        <v>0</v>
      </c>
      <c r="D86" s="144">
        <v>10</v>
      </c>
      <c r="E86" s="144">
        <v>15</v>
      </c>
      <c r="F86" s="144">
        <v>20</v>
      </c>
      <c r="G86" s="144">
        <v>10</v>
      </c>
      <c r="H86" s="144">
        <v>0</v>
      </c>
    </row>
    <row r="87" spans="1:8">
      <c r="A87" s="22" t="s">
        <v>678</v>
      </c>
      <c r="B87" s="144">
        <v>50</v>
      </c>
      <c r="C87" s="144">
        <v>0</v>
      </c>
      <c r="D87" s="144">
        <v>10</v>
      </c>
      <c r="E87" s="144">
        <v>0</v>
      </c>
      <c r="F87" s="144">
        <v>0</v>
      </c>
      <c r="G87" s="144">
        <v>0</v>
      </c>
      <c r="H87" s="144">
        <v>35</v>
      </c>
    </row>
    <row r="88" spans="1:8">
      <c r="A88" s="22" t="s">
        <v>329</v>
      </c>
      <c r="B88" s="144">
        <v>45</v>
      </c>
      <c r="C88" s="144">
        <v>0</v>
      </c>
      <c r="D88" s="144">
        <v>0</v>
      </c>
      <c r="E88" s="144">
        <v>0</v>
      </c>
      <c r="F88" s="144">
        <v>0</v>
      </c>
      <c r="G88" s="144">
        <v>25</v>
      </c>
      <c r="H88" s="144">
        <v>15</v>
      </c>
    </row>
    <row r="89" spans="1:8">
      <c r="A89" s="22" t="s">
        <v>332</v>
      </c>
      <c r="B89" s="144">
        <v>45</v>
      </c>
      <c r="C89" s="144">
        <v>0</v>
      </c>
      <c r="D89" s="144">
        <v>0</v>
      </c>
      <c r="E89" s="144">
        <v>0</v>
      </c>
      <c r="F89" s="144">
        <v>0</v>
      </c>
      <c r="G89" s="144">
        <v>0</v>
      </c>
      <c r="H89" s="144">
        <v>40</v>
      </c>
    </row>
    <row r="90" spans="1:8">
      <c r="A90" s="22" t="s">
        <v>336</v>
      </c>
      <c r="B90" s="144">
        <v>45</v>
      </c>
      <c r="C90" s="144">
        <v>0</v>
      </c>
      <c r="D90" s="144">
        <v>0</v>
      </c>
      <c r="E90" s="144">
        <v>0</v>
      </c>
      <c r="F90" s="144">
        <v>0</v>
      </c>
      <c r="G90" s="144">
        <v>0</v>
      </c>
      <c r="H90" s="144">
        <v>40</v>
      </c>
    </row>
    <row r="91" spans="1:8">
      <c r="A91" s="22" t="s">
        <v>378</v>
      </c>
      <c r="B91" s="144">
        <v>45</v>
      </c>
      <c r="C91" s="144">
        <v>10</v>
      </c>
      <c r="D91" s="144">
        <v>0</v>
      </c>
      <c r="E91" s="144">
        <v>0</v>
      </c>
      <c r="F91" s="144">
        <v>0</v>
      </c>
      <c r="G91" s="144">
        <v>10</v>
      </c>
      <c r="H91" s="144">
        <v>15</v>
      </c>
    </row>
    <row r="92" spans="1:8">
      <c r="A92" s="22" t="s">
        <v>349</v>
      </c>
      <c r="B92" s="144">
        <v>45</v>
      </c>
      <c r="C92" s="144">
        <v>0</v>
      </c>
      <c r="D92" s="144">
        <v>0</v>
      </c>
      <c r="E92" s="144">
        <v>10</v>
      </c>
      <c r="F92" s="144">
        <v>0</v>
      </c>
      <c r="G92" s="144">
        <v>0</v>
      </c>
      <c r="H92" s="144">
        <v>30</v>
      </c>
    </row>
    <row r="93" spans="1:8">
      <c r="A93" s="22" t="s">
        <v>278</v>
      </c>
      <c r="B93" s="144">
        <v>40</v>
      </c>
      <c r="C93" s="144">
        <v>0</v>
      </c>
      <c r="D93" s="144">
        <v>0</v>
      </c>
      <c r="E93" s="144">
        <v>0</v>
      </c>
      <c r="F93" s="144">
        <v>0</v>
      </c>
      <c r="G93" s="144">
        <v>0</v>
      </c>
      <c r="H93" s="144">
        <v>40</v>
      </c>
    </row>
    <row r="94" spans="1:8">
      <c r="A94" s="22" t="s">
        <v>357</v>
      </c>
      <c r="B94" s="144">
        <v>40</v>
      </c>
      <c r="C94" s="144">
        <v>0</v>
      </c>
      <c r="D94" s="144">
        <v>0</v>
      </c>
      <c r="E94" s="144">
        <v>15</v>
      </c>
      <c r="F94" s="144">
        <v>0</v>
      </c>
      <c r="G94" s="144">
        <v>0</v>
      </c>
      <c r="H94" s="144">
        <v>25</v>
      </c>
    </row>
    <row r="95" spans="1:8">
      <c r="A95" s="22" t="s">
        <v>401</v>
      </c>
      <c r="B95" s="144">
        <v>40</v>
      </c>
      <c r="C95" s="144">
        <v>0</v>
      </c>
      <c r="D95" s="144">
        <v>0</v>
      </c>
      <c r="E95" s="144">
        <v>0</v>
      </c>
      <c r="F95" s="144">
        <v>0</v>
      </c>
      <c r="G95" s="144">
        <v>30</v>
      </c>
      <c r="H95" s="144">
        <v>0</v>
      </c>
    </row>
    <row r="96" spans="1:8">
      <c r="A96" s="22" t="s">
        <v>404</v>
      </c>
      <c r="B96" s="144">
        <v>40</v>
      </c>
      <c r="C96" s="144">
        <v>0</v>
      </c>
      <c r="D96" s="144">
        <v>10</v>
      </c>
      <c r="E96" s="144">
        <v>0</v>
      </c>
      <c r="F96" s="144">
        <v>15</v>
      </c>
      <c r="G96" s="144">
        <v>15</v>
      </c>
      <c r="H96" s="144">
        <v>0</v>
      </c>
    </row>
    <row r="97" spans="1:8">
      <c r="A97" s="22" t="s">
        <v>399</v>
      </c>
      <c r="B97" s="144">
        <v>35</v>
      </c>
      <c r="C97" s="144">
        <v>0</v>
      </c>
      <c r="D97" s="144">
        <v>0</v>
      </c>
      <c r="E97" s="144">
        <v>0</v>
      </c>
      <c r="F97" s="144">
        <v>0</v>
      </c>
      <c r="G97" s="144">
        <v>25</v>
      </c>
      <c r="H97" s="144">
        <v>10</v>
      </c>
    </row>
    <row r="98" spans="1:8">
      <c r="A98" s="22" t="s">
        <v>679</v>
      </c>
      <c r="B98" s="144">
        <v>35</v>
      </c>
      <c r="C98" s="144">
        <v>25</v>
      </c>
      <c r="D98" s="144">
        <v>0</v>
      </c>
      <c r="E98" s="144">
        <v>10</v>
      </c>
      <c r="F98" s="144">
        <v>0</v>
      </c>
      <c r="G98" s="144">
        <v>0</v>
      </c>
      <c r="H98" s="144">
        <v>0</v>
      </c>
    </row>
    <row r="99" spans="1:8">
      <c r="A99" s="22" t="s">
        <v>409</v>
      </c>
      <c r="B99" s="144">
        <v>35</v>
      </c>
      <c r="C99" s="144">
        <v>0</v>
      </c>
      <c r="D99" s="144">
        <v>0</v>
      </c>
      <c r="E99" s="144">
        <v>0</v>
      </c>
      <c r="F99" s="144">
        <v>15</v>
      </c>
      <c r="G99" s="144">
        <v>10</v>
      </c>
      <c r="H99" s="144">
        <v>10</v>
      </c>
    </row>
    <row r="100" spans="1:8">
      <c r="A100" s="22" t="s">
        <v>305</v>
      </c>
      <c r="B100" s="144">
        <v>30</v>
      </c>
      <c r="C100" s="144">
        <v>10</v>
      </c>
      <c r="D100" s="144">
        <v>10</v>
      </c>
      <c r="E100" s="144">
        <v>0</v>
      </c>
      <c r="F100" s="144">
        <v>0</v>
      </c>
      <c r="G100" s="144">
        <v>0</v>
      </c>
      <c r="H100" s="144">
        <v>10</v>
      </c>
    </row>
    <row r="101" spans="1:8">
      <c r="A101" s="22" t="s">
        <v>325</v>
      </c>
      <c r="B101" s="144">
        <v>30</v>
      </c>
      <c r="C101" s="144">
        <v>0</v>
      </c>
      <c r="D101" s="144">
        <v>0</v>
      </c>
      <c r="E101" s="144">
        <v>0</v>
      </c>
      <c r="F101" s="144">
        <v>25</v>
      </c>
      <c r="G101" s="144">
        <v>10</v>
      </c>
      <c r="H101" s="144">
        <v>0</v>
      </c>
    </row>
    <row r="102" spans="1:8">
      <c r="A102" s="22" t="s">
        <v>350</v>
      </c>
      <c r="B102" s="144">
        <v>30</v>
      </c>
      <c r="C102" s="144">
        <v>0</v>
      </c>
      <c r="D102" s="144">
        <v>0</v>
      </c>
      <c r="E102" s="144">
        <v>0</v>
      </c>
      <c r="F102" s="144">
        <v>0</v>
      </c>
      <c r="G102" s="144">
        <v>0</v>
      </c>
      <c r="H102" s="144">
        <v>10</v>
      </c>
    </row>
    <row r="103" spans="1:8">
      <c r="A103" s="22" t="s">
        <v>356</v>
      </c>
      <c r="B103" s="144">
        <v>30</v>
      </c>
      <c r="C103" s="144">
        <v>0</v>
      </c>
      <c r="D103" s="144">
        <v>0</v>
      </c>
      <c r="E103" s="144">
        <v>15</v>
      </c>
      <c r="F103" s="144">
        <v>10</v>
      </c>
      <c r="G103" s="144">
        <v>10</v>
      </c>
      <c r="H103" s="144">
        <v>0</v>
      </c>
    </row>
    <row r="104" spans="1:8">
      <c r="A104" s="22" t="s">
        <v>386</v>
      </c>
      <c r="B104" s="144">
        <v>30</v>
      </c>
      <c r="C104" s="144">
        <v>20</v>
      </c>
      <c r="D104" s="144">
        <v>0</v>
      </c>
      <c r="E104" s="144">
        <v>0</v>
      </c>
      <c r="F104" s="144">
        <v>0</v>
      </c>
      <c r="G104" s="144">
        <v>0</v>
      </c>
      <c r="H104" s="144">
        <v>0</v>
      </c>
    </row>
    <row r="105" spans="1:8">
      <c r="A105" s="22" t="s">
        <v>359</v>
      </c>
      <c r="B105" s="144">
        <v>30</v>
      </c>
      <c r="C105" s="144">
        <v>0</v>
      </c>
      <c r="D105" s="144">
        <v>0</v>
      </c>
      <c r="E105" s="144">
        <v>0</v>
      </c>
      <c r="F105" s="144">
        <v>0</v>
      </c>
      <c r="G105" s="144">
        <v>0</v>
      </c>
      <c r="H105" s="144">
        <v>25</v>
      </c>
    </row>
    <row r="106" spans="1:8">
      <c r="A106" s="22" t="s">
        <v>671</v>
      </c>
      <c r="B106" s="144">
        <v>30</v>
      </c>
      <c r="C106" s="144">
        <v>20</v>
      </c>
      <c r="D106" s="144">
        <v>0</v>
      </c>
      <c r="E106" s="144">
        <v>0</v>
      </c>
      <c r="F106" s="144">
        <v>0</v>
      </c>
      <c r="G106" s="144">
        <v>10</v>
      </c>
      <c r="H106" s="144">
        <v>0</v>
      </c>
    </row>
    <row r="107" spans="1:8">
      <c r="A107" s="22" t="s">
        <v>415</v>
      </c>
      <c r="B107" s="144">
        <v>30</v>
      </c>
      <c r="C107" s="144">
        <v>10</v>
      </c>
      <c r="D107" s="144">
        <v>10</v>
      </c>
      <c r="E107" s="144">
        <v>10</v>
      </c>
      <c r="F107" s="144">
        <v>0</v>
      </c>
      <c r="G107" s="144">
        <v>0</v>
      </c>
      <c r="H107" s="144">
        <v>10</v>
      </c>
    </row>
    <row r="108" spans="1:8">
      <c r="A108" s="22" t="s">
        <v>293</v>
      </c>
      <c r="B108" s="144">
        <v>25</v>
      </c>
      <c r="C108" s="144">
        <v>10</v>
      </c>
      <c r="D108" s="144">
        <v>10</v>
      </c>
      <c r="E108" s="144">
        <v>10</v>
      </c>
      <c r="F108" s="144">
        <v>0</v>
      </c>
      <c r="G108" s="144">
        <v>0</v>
      </c>
      <c r="H108" s="144">
        <v>0</v>
      </c>
    </row>
    <row r="109" spans="1:8">
      <c r="A109" s="22" t="s">
        <v>327</v>
      </c>
      <c r="B109" s="144">
        <v>25</v>
      </c>
      <c r="C109" s="144">
        <v>0</v>
      </c>
      <c r="D109" s="144">
        <v>0</v>
      </c>
      <c r="E109" s="144">
        <v>0</v>
      </c>
      <c r="F109" s="144">
        <v>0</v>
      </c>
      <c r="G109" s="144">
        <v>10</v>
      </c>
      <c r="H109" s="144">
        <v>15</v>
      </c>
    </row>
    <row r="110" spans="1:8">
      <c r="A110" s="22" t="s">
        <v>355</v>
      </c>
      <c r="B110" s="144">
        <v>25</v>
      </c>
      <c r="C110" s="144">
        <v>0</v>
      </c>
      <c r="D110" s="144">
        <v>0</v>
      </c>
      <c r="E110" s="144">
        <v>0</v>
      </c>
      <c r="F110" s="144">
        <v>0</v>
      </c>
      <c r="G110" s="144">
        <v>0</v>
      </c>
      <c r="H110" s="144">
        <v>25</v>
      </c>
    </row>
    <row r="111" spans="1:8">
      <c r="A111" s="22" t="s">
        <v>381</v>
      </c>
      <c r="B111" s="144">
        <v>25</v>
      </c>
      <c r="C111" s="144">
        <v>0</v>
      </c>
      <c r="D111" s="144">
        <v>0</v>
      </c>
      <c r="E111" s="144">
        <v>0</v>
      </c>
      <c r="F111" s="144">
        <v>0</v>
      </c>
      <c r="G111" s="144">
        <v>0</v>
      </c>
      <c r="H111" s="144">
        <v>15</v>
      </c>
    </row>
    <row r="112" spans="1:8">
      <c r="A112" s="22" t="s">
        <v>688</v>
      </c>
      <c r="B112" s="144">
        <v>25</v>
      </c>
      <c r="C112" s="144">
        <v>0</v>
      </c>
      <c r="D112" s="144">
        <v>0</v>
      </c>
      <c r="E112" s="144">
        <v>15</v>
      </c>
      <c r="F112" s="144">
        <v>0</v>
      </c>
      <c r="G112" s="144">
        <v>0</v>
      </c>
      <c r="H112" s="144">
        <v>0</v>
      </c>
    </row>
    <row r="113" spans="1:8">
      <c r="A113" s="22" t="s">
        <v>417</v>
      </c>
      <c r="B113" s="144">
        <v>25</v>
      </c>
      <c r="C113" s="144">
        <v>20</v>
      </c>
      <c r="D113" s="144">
        <v>0</v>
      </c>
      <c r="E113" s="144">
        <v>10</v>
      </c>
      <c r="F113" s="144">
        <v>0</v>
      </c>
      <c r="G113" s="144">
        <v>0</v>
      </c>
      <c r="H113" s="144">
        <v>0</v>
      </c>
    </row>
    <row r="114" spans="1:8">
      <c r="A114" s="22" t="s">
        <v>412</v>
      </c>
      <c r="B114" s="144">
        <v>25</v>
      </c>
      <c r="C114" s="144">
        <v>0</v>
      </c>
      <c r="D114" s="144">
        <v>0</v>
      </c>
      <c r="E114" s="144">
        <v>0</v>
      </c>
      <c r="F114" s="144">
        <v>0</v>
      </c>
      <c r="G114" s="144">
        <v>15</v>
      </c>
      <c r="H114" s="144">
        <v>10</v>
      </c>
    </row>
    <row r="115" spans="1:8">
      <c r="A115" s="22" t="s">
        <v>418</v>
      </c>
      <c r="B115" s="144">
        <v>25</v>
      </c>
      <c r="C115" s="144">
        <v>0</v>
      </c>
      <c r="D115" s="144">
        <v>0</v>
      </c>
      <c r="E115" s="144">
        <v>0</v>
      </c>
      <c r="F115" s="144">
        <v>30</v>
      </c>
      <c r="G115" s="144">
        <v>0</v>
      </c>
      <c r="H115" s="144">
        <v>0</v>
      </c>
    </row>
    <row r="116" spans="1:8">
      <c r="A116" s="22" t="s">
        <v>419</v>
      </c>
      <c r="B116" s="144">
        <v>25</v>
      </c>
      <c r="C116" s="144">
        <v>10</v>
      </c>
      <c r="D116" s="144">
        <v>15</v>
      </c>
      <c r="E116" s="144">
        <v>0</v>
      </c>
      <c r="F116" s="144">
        <v>0</v>
      </c>
      <c r="G116" s="144">
        <v>0</v>
      </c>
      <c r="H116" s="144">
        <v>0</v>
      </c>
    </row>
    <row r="117" spans="1:8">
      <c r="A117" s="22" t="s">
        <v>420</v>
      </c>
      <c r="B117" s="144">
        <v>25</v>
      </c>
      <c r="C117" s="144">
        <v>10</v>
      </c>
      <c r="D117" s="144">
        <v>0</v>
      </c>
      <c r="E117" s="144">
        <v>0</v>
      </c>
      <c r="F117" s="144">
        <v>10</v>
      </c>
      <c r="G117" s="144">
        <v>10</v>
      </c>
      <c r="H117" s="144">
        <v>0</v>
      </c>
    </row>
    <row r="118" spans="1:8">
      <c r="A118" s="22" t="s">
        <v>263</v>
      </c>
      <c r="B118" s="144">
        <v>20</v>
      </c>
      <c r="C118" s="144">
        <v>0</v>
      </c>
      <c r="D118" s="144">
        <v>0</v>
      </c>
      <c r="E118" s="144">
        <v>10</v>
      </c>
      <c r="F118" s="144">
        <v>0</v>
      </c>
      <c r="G118" s="144">
        <v>0</v>
      </c>
      <c r="H118" s="144">
        <v>15</v>
      </c>
    </row>
    <row r="119" spans="1:8">
      <c r="A119" s="22" t="s">
        <v>295</v>
      </c>
      <c r="B119" s="144">
        <v>20</v>
      </c>
      <c r="C119" s="144">
        <v>0</v>
      </c>
      <c r="D119" s="144">
        <v>0</v>
      </c>
      <c r="E119" s="144">
        <v>0</v>
      </c>
      <c r="F119" s="144">
        <v>0</v>
      </c>
      <c r="G119" s="144">
        <v>0</v>
      </c>
      <c r="H119" s="144">
        <v>15</v>
      </c>
    </row>
    <row r="120" spans="1:8">
      <c r="A120" s="22" t="s">
        <v>402</v>
      </c>
      <c r="B120" s="144">
        <v>20</v>
      </c>
      <c r="C120" s="144">
        <v>0</v>
      </c>
      <c r="D120" s="144">
        <v>0</v>
      </c>
      <c r="E120" s="144">
        <v>0</v>
      </c>
      <c r="F120" s="144">
        <v>0</v>
      </c>
      <c r="G120" s="144">
        <v>10</v>
      </c>
      <c r="H120" s="144">
        <v>10</v>
      </c>
    </row>
    <row r="121" spans="1:8">
      <c r="A121" s="22" t="s">
        <v>407</v>
      </c>
      <c r="B121" s="144">
        <v>20</v>
      </c>
      <c r="C121" s="144">
        <v>0</v>
      </c>
      <c r="D121" s="144">
        <v>0</v>
      </c>
      <c r="E121" s="144">
        <v>0</v>
      </c>
      <c r="F121" s="144">
        <v>10</v>
      </c>
      <c r="G121" s="144">
        <v>10</v>
      </c>
      <c r="H121" s="144">
        <v>10</v>
      </c>
    </row>
    <row r="122" spans="1:8">
      <c r="A122" s="22" t="s">
        <v>411</v>
      </c>
      <c r="B122" s="144">
        <v>20</v>
      </c>
      <c r="C122" s="144">
        <v>10</v>
      </c>
      <c r="D122" s="144">
        <v>0</v>
      </c>
      <c r="E122" s="144">
        <v>0</v>
      </c>
      <c r="F122" s="144">
        <v>0</v>
      </c>
      <c r="G122" s="144">
        <v>0</v>
      </c>
      <c r="H122" s="144">
        <v>10</v>
      </c>
    </row>
    <row r="123" spans="1:8">
      <c r="A123" s="22" t="s">
        <v>423</v>
      </c>
      <c r="B123" s="144">
        <v>20</v>
      </c>
      <c r="C123" s="144">
        <v>10</v>
      </c>
      <c r="D123" s="144">
        <v>0</v>
      </c>
      <c r="E123" s="144">
        <v>0</v>
      </c>
      <c r="F123" s="144">
        <v>0</v>
      </c>
      <c r="G123" s="144">
        <v>0</v>
      </c>
      <c r="H123" s="144">
        <v>0</v>
      </c>
    </row>
    <row r="124" spans="1:8">
      <c r="A124" s="22" t="s">
        <v>387</v>
      </c>
      <c r="B124" s="144">
        <v>20</v>
      </c>
      <c r="C124" s="144">
        <v>0</v>
      </c>
      <c r="D124" s="144">
        <v>0</v>
      </c>
      <c r="E124" s="144">
        <v>0</v>
      </c>
      <c r="F124" s="144">
        <v>0</v>
      </c>
      <c r="G124" s="144">
        <v>0</v>
      </c>
      <c r="H124" s="144">
        <v>15</v>
      </c>
    </row>
    <row r="125" spans="1:8">
      <c r="A125" s="22" t="s">
        <v>689</v>
      </c>
      <c r="B125" s="144">
        <v>20</v>
      </c>
      <c r="C125" s="144">
        <v>0</v>
      </c>
      <c r="D125" s="144">
        <v>0</v>
      </c>
      <c r="E125" s="144">
        <v>10</v>
      </c>
      <c r="F125" s="144">
        <v>0</v>
      </c>
      <c r="G125" s="144">
        <v>0</v>
      </c>
      <c r="H125" s="144">
        <v>10</v>
      </c>
    </row>
    <row r="126" spans="1:8">
      <c r="A126" s="22" t="s">
        <v>257</v>
      </c>
      <c r="B126" s="144">
        <v>15</v>
      </c>
      <c r="C126" s="144">
        <v>0</v>
      </c>
      <c r="D126" s="144">
        <v>0</v>
      </c>
      <c r="E126" s="144">
        <v>0</v>
      </c>
      <c r="F126" s="144">
        <v>10</v>
      </c>
      <c r="G126" s="144">
        <v>10</v>
      </c>
      <c r="H126" s="144">
        <v>0</v>
      </c>
    </row>
    <row r="127" spans="1:8">
      <c r="A127" s="22" t="s">
        <v>276</v>
      </c>
      <c r="B127" s="144">
        <v>15</v>
      </c>
      <c r="C127" s="144">
        <v>0</v>
      </c>
      <c r="D127" s="144">
        <v>0</v>
      </c>
      <c r="E127" s="144">
        <v>15</v>
      </c>
      <c r="F127" s="144">
        <v>0</v>
      </c>
      <c r="G127" s="144">
        <v>0</v>
      </c>
      <c r="H127" s="144">
        <v>0</v>
      </c>
    </row>
    <row r="128" spans="1:8">
      <c r="A128" s="22" t="s">
        <v>287</v>
      </c>
      <c r="B128" s="144">
        <v>15</v>
      </c>
      <c r="C128" s="144">
        <v>0</v>
      </c>
      <c r="D128" s="144">
        <v>0</v>
      </c>
      <c r="E128" s="144">
        <v>10</v>
      </c>
      <c r="F128" s="144">
        <v>0</v>
      </c>
      <c r="G128" s="144">
        <v>0</v>
      </c>
      <c r="H128" s="144">
        <v>0</v>
      </c>
    </row>
    <row r="129" spans="1:8">
      <c r="A129" s="22" t="s">
        <v>690</v>
      </c>
      <c r="B129" s="144">
        <v>15</v>
      </c>
      <c r="C129" s="144">
        <v>0</v>
      </c>
      <c r="D129" s="144">
        <v>0</v>
      </c>
      <c r="E129" s="144">
        <v>10</v>
      </c>
      <c r="F129" s="144">
        <v>0</v>
      </c>
      <c r="G129" s="144">
        <v>0</v>
      </c>
      <c r="H129" s="144">
        <v>10</v>
      </c>
    </row>
    <row r="130" spans="1:8">
      <c r="A130" s="22" t="s">
        <v>323</v>
      </c>
      <c r="B130" s="144">
        <v>15</v>
      </c>
      <c r="C130" s="144">
        <v>10</v>
      </c>
      <c r="D130" s="144">
        <v>0</v>
      </c>
      <c r="E130" s="144">
        <v>0</v>
      </c>
      <c r="F130" s="144">
        <v>0</v>
      </c>
      <c r="G130" s="144">
        <v>10</v>
      </c>
      <c r="H130" s="144">
        <v>0</v>
      </c>
    </row>
    <row r="131" spans="1:8">
      <c r="A131" s="22" t="s">
        <v>334</v>
      </c>
      <c r="B131" s="144">
        <v>15</v>
      </c>
      <c r="C131" s="144">
        <v>10</v>
      </c>
      <c r="D131" s="144">
        <v>0</v>
      </c>
      <c r="E131" s="144">
        <v>0</v>
      </c>
      <c r="F131" s="144">
        <v>0</v>
      </c>
      <c r="G131" s="144">
        <v>0</v>
      </c>
      <c r="H131" s="144">
        <v>0</v>
      </c>
    </row>
    <row r="132" spans="1:8">
      <c r="A132" s="22" t="s">
        <v>373</v>
      </c>
      <c r="B132" s="144">
        <v>15</v>
      </c>
      <c r="C132" s="144">
        <v>10</v>
      </c>
      <c r="D132" s="144">
        <v>0</v>
      </c>
      <c r="E132" s="144">
        <v>0</v>
      </c>
      <c r="F132" s="144">
        <v>0</v>
      </c>
      <c r="G132" s="144">
        <v>0</v>
      </c>
      <c r="H132" s="144">
        <v>0</v>
      </c>
    </row>
    <row r="133" spans="1:8">
      <c r="A133" s="22" t="s">
        <v>422</v>
      </c>
      <c r="B133" s="144">
        <v>15</v>
      </c>
      <c r="C133" s="144">
        <v>0</v>
      </c>
      <c r="D133" s="144">
        <v>0</v>
      </c>
      <c r="E133" s="144">
        <v>0</v>
      </c>
      <c r="F133" s="144">
        <v>0</v>
      </c>
      <c r="G133" s="144">
        <v>10</v>
      </c>
      <c r="H133" s="144">
        <v>0</v>
      </c>
    </row>
    <row r="134" spans="1:8">
      <c r="A134" s="22" t="s">
        <v>424</v>
      </c>
      <c r="B134" s="144">
        <v>15</v>
      </c>
      <c r="C134" s="144">
        <v>0</v>
      </c>
      <c r="D134" s="144">
        <v>0</v>
      </c>
      <c r="E134" s="144">
        <v>0</v>
      </c>
      <c r="F134" s="144">
        <v>0</v>
      </c>
      <c r="G134" s="144">
        <v>0</v>
      </c>
      <c r="H134" s="144">
        <v>0</v>
      </c>
    </row>
    <row r="135" spans="1:8">
      <c r="A135" s="22" t="s">
        <v>405</v>
      </c>
      <c r="B135" s="144">
        <v>15</v>
      </c>
      <c r="C135" s="144">
        <v>0</v>
      </c>
      <c r="D135" s="144">
        <v>0</v>
      </c>
      <c r="E135" s="144">
        <v>10</v>
      </c>
      <c r="F135" s="144">
        <v>0</v>
      </c>
      <c r="G135" s="144">
        <v>0</v>
      </c>
      <c r="H135" s="144">
        <v>10</v>
      </c>
    </row>
    <row r="136" spans="1:8">
      <c r="A136" s="22" t="s">
        <v>429</v>
      </c>
      <c r="B136" s="144">
        <v>15</v>
      </c>
      <c r="C136" s="144">
        <v>10</v>
      </c>
      <c r="D136" s="144">
        <v>10</v>
      </c>
      <c r="E136" s="144">
        <v>0</v>
      </c>
      <c r="F136" s="144">
        <v>0</v>
      </c>
      <c r="G136" s="144">
        <v>0</v>
      </c>
      <c r="H136" s="144">
        <v>0</v>
      </c>
    </row>
    <row r="137" spans="1:8">
      <c r="A137" s="22" t="s">
        <v>430</v>
      </c>
      <c r="B137" s="144">
        <v>15</v>
      </c>
      <c r="C137" s="144">
        <v>0</v>
      </c>
      <c r="D137" s="144">
        <v>0</v>
      </c>
      <c r="E137" s="144">
        <v>0</v>
      </c>
      <c r="F137" s="144">
        <v>0</v>
      </c>
      <c r="G137" s="144">
        <v>0</v>
      </c>
      <c r="H137" s="144">
        <v>0</v>
      </c>
    </row>
    <row r="138" spans="1:8">
      <c r="A138" s="22" t="s">
        <v>432</v>
      </c>
      <c r="B138" s="144">
        <v>15</v>
      </c>
      <c r="C138" s="144">
        <v>0</v>
      </c>
      <c r="D138" s="144">
        <v>0</v>
      </c>
      <c r="E138" s="144">
        <v>10</v>
      </c>
      <c r="F138" s="144">
        <v>0</v>
      </c>
      <c r="G138" s="144">
        <v>0</v>
      </c>
      <c r="H138" s="144">
        <v>0</v>
      </c>
    </row>
    <row r="139" spans="1:8">
      <c r="A139" s="22" t="s">
        <v>270</v>
      </c>
      <c r="B139" s="144">
        <v>10</v>
      </c>
      <c r="C139" s="144">
        <v>0</v>
      </c>
      <c r="D139" s="144">
        <v>0</v>
      </c>
      <c r="E139" s="144">
        <v>0</v>
      </c>
      <c r="F139" s="144">
        <v>10</v>
      </c>
      <c r="G139" s="144">
        <v>0</v>
      </c>
      <c r="H139" s="144">
        <v>0</v>
      </c>
    </row>
    <row r="140" spans="1:8">
      <c r="A140" s="22" t="s">
        <v>289</v>
      </c>
      <c r="B140" s="144">
        <v>10</v>
      </c>
      <c r="C140" s="144">
        <v>0</v>
      </c>
      <c r="D140" s="144">
        <v>0</v>
      </c>
      <c r="E140" s="144">
        <v>0</v>
      </c>
      <c r="F140" s="144">
        <v>0</v>
      </c>
      <c r="G140" s="144">
        <v>0</v>
      </c>
      <c r="H140" s="144">
        <v>0</v>
      </c>
    </row>
    <row r="141" spans="1:8">
      <c r="A141" s="22" t="s">
        <v>299</v>
      </c>
      <c r="B141" s="144">
        <v>10</v>
      </c>
      <c r="C141" s="144">
        <v>10</v>
      </c>
      <c r="D141" s="144">
        <v>0</v>
      </c>
      <c r="E141" s="144">
        <v>0</v>
      </c>
      <c r="F141" s="144">
        <v>0</v>
      </c>
      <c r="G141" s="144">
        <v>0</v>
      </c>
      <c r="H141" s="144">
        <v>0</v>
      </c>
    </row>
    <row r="142" spans="1:8">
      <c r="A142" s="22" t="s">
        <v>302</v>
      </c>
      <c r="B142" s="144">
        <v>10</v>
      </c>
      <c r="C142" s="144">
        <v>0</v>
      </c>
      <c r="D142" s="144">
        <v>0</v>
      </c>
      <c r="E142" s="144">
        <v>0</v>
      </c>
      <c r="F142" s="144">
        <v>10</v>
      </c>
      <c r="G142" s="144">
        <v>0</v>
      </c>
      <c r="H142" s="144">
        <v>0</v>
      </c>
    </row>
    <row r="143" spans="1:8">
      <c r="A143" s="22" t="s">
        <v>353</v>
      </c>
      <c r="B143" s="144">
        <v>10</v>
      </c>
      <c r="C143" s="144">
        <v>0</v>
      </c>
      <c r="D143" s="144">
        <v>0</v>
      </c>
      <c r="E143" s="144">
        <v>0</v>
      </c>
      <c r="F143" s="144">
        <v>0</v>
      </c>
      <c r="G143" s="144">
        <v>0</v>
      </c>
      <c r="H143" s="144">
        <v>10</v>
      </c>
    </row>
    <row r="144" spans="1:8">
      <c r="A144" s="22" t="s">
        <v>362</v>
      </c>
      <c r="B144" s="144">
        <v>10</v>
      </c>
      <c r="C144" s="144">
        <v>10</v>
      </c>
      <c r="D144" s="144">
        <v>10</v>
      </c>
      <c r="E144" s="144">
        <v>0</v>
      </c>
      <c r="F144" s="144">
        <v>0</v>
      </c>
      <c r="G144" s="144">
        <v>0</v>
      </c>
      <c r="H144" s="144">
        <v>0</v>
      </c>
    </row>
    <row r="145" spans="1:8">
      <c r="A145" s="22" t="s">
        <v>370</v>
      </c>
      <c r="B145" s="144">
        <v>10</v>
      </c>
      <c r="C145" s="144">
        <v>0</v>
      </c>
      <c r="D145" s="144">
        <v>0</v>
      </c>
      <c r="E145" s="144">
        <v>0</v>
      </c>
      <c r="F145" s="144">
        <v>0</v>
      </c>
      <c r="G145" s="144">
        <v>10</v>
      </c>
      <c r="H145" s="144">
        <v>0</v>
      </c>
    </row>
    <row r="146" spans="1:8">
      <c r="A146" s="22" t="s">
        <v>376</v>
      </c>
      <c r="B146" s="144">
        <v>10</v>
      </c>
      <c r="C146" s="144">
        <v>10</v>
      </c>
      <c r="D146" s="144">
        <v>0</v>
      </c>
      <c r="E146" s="144">
        <v>0</v>
      </c>
      <c r="F146" s="144">
        <v>0</v>
      </c>
      <c r="G146" s="144">
        <v>0</v>
      </c>
      <c r="H146" s="144">
        <v>0</v>
      </c>
    </row>
    <row r="147" spans="1:8">
      <c r="A147" s="22" t="s">
        <v>384</v>
      </c>
      <c r="B147" s="144">
        <v>10</v>
      </c>
      <c r="C147" s="144">
        <v>0</v>
      </c>
      <c r="D147" s="144">
        <v>0</v>
      </c>
      <c r="E147" s="144">
        <v>0</v>
      </c>
      <c r="F147" s="144">
        <v>0</v>
      </c>
      <c r="G147" s="144">
        <v>0</v>
      </c>
      <c r="H147" s="144">
        <v>0</v>
      </c>
    </row>
    <row r="148" spans="1:8">
      <c r="A148" s="22" t="s">
        <v>390</v>
      </c>
      <c r="B148" s="144">
        <v>10</v>
      </c>
      <c r="C148" s="144">
        <v>0</v>
      </c>
      <c r="D148" s="144">
        <v>0</v>
      </c>
      <c r="E148" s="144">
        <v>0</v>
      </c>
      <c r="F148" s="144">
        <v>0</v>
      </c>
      <c r="G148" s="144">
        <v>0</v>
      </c>
      <c r="H148" s="144">
        <v>0</v>
      </c>
    </row>
    <row r="149" spans="1:8">
      <c r="A149" s="22" t="s">
        <v>397</v>
      </c>
      <c r="B149" s="144">
        <v>10</v>
      </c>
      <c r="C149" s="144">
        <v>10</v>
      </c>
      <c r="D149" s="144">
        <v>0</v>
      </c>
      <c r="E149" s="144">
        <v>0</v>
      </c>
      <c r="F149" s="144">
        <v>0</v>
      </c>
      <c r="G149" s="144">
        <v>0</v>
      </c>
      <c r="H149" s="144">
        <v>0</v>
      </c>
    </row>
    <row r="150" spans="1:8">
      <c r="A150" s="22" t="s">
        <v>416</v>
      </c>
      <c r="B150" s="144">
        <v>10</v>
      </c>
      <c r="C150" s="144">
        <v>10</v>
      </c>
      <c r="D150" s="144">
        <v>0</v>
      </c>
      <c r="E150" s="144">
        <v>0</v>
      </c>
      <c r="F150" s="144">
        <v>0</v>
      </c>
      <c r="G150" s="144">
        <v>10</v>
      </c>
      <c r="H150" s="144">
        <v>0</v>
      </c>
    </row>
    <row r="151" spans="1:8">
      <c r="A151" s="22" t="s">
        <v>677</v>
      </c>
      <c r="B151" s="144">
        <v>10</v>
      </c>
      <c r="C151" s="144">
        <v>10</v>
      </c>
      <c r="D151" s="144">
        <v>0</v>
      </c>
      <c r="E151" s="144">
        <v>0</v>
      </c>
      <c r="F151" s="144">
        <v>0</v>
      </c>
      <c r="G151" s="144">
        <v>0</v>
      </c>
      <c r="H151" s="144">
        <v>0</v>
      </c>
    </row>
    <row r="152" spans="1:8">
      <c r="A152" s="22" t="s">
        <v>691</v>
      </c>
      <c r="B152" s="144">
        <v>10</v>
      </c>
      <c r="C152" s="144">
        <v>0</v>
      </c>
      <c r="D152" s="144">
        <v>10</v>
      </c>
      <c r="E152" s="144">
        <v>0</v>
      </c>
      <c r="F152" s="144">
        <v>0</v>
      </c>
      <c r="G152" s="144">
        <v>0</v>
      </c>
      <c r="H152" s="144">
        <v>0</v>
      </c>
    </row>
    <row r="153" spans="1:8">
      <c r="A153" s="22" t="s">
        <v>441</v>
      </c>
      <c r="B153" s="144">
        <v>10</v>
      </c>
      <c r="C153" s="144">
        <v>0</v>
      </c>
      <c r="D153" s="144">
        <v>10</v>
      </c>
      <c r="E153" s="144">
        <v>0</v>
      </c>
      <c r="F153" s="144">
        <v>0</v>
      </c>
      <c r="G153" s="144">
        <v>0</v>
      </c>
      <c r="H153" s="144">
        <v>0</v>
      </c>
    </row>
    <row r="154" spans="1:8">
      <c r="A154" s="22" t="s">
        <v>443</v>
      </c>
      <c r="B154" s="144">
        <v>10</v>
      </c>
      <c r="C154" s="144">
        <v>0</v>
      </c>
      <c r="D154" s="144">
        <v>0</v>
      </c>
      <c r="E154" s="144">
        <v>0</v>
      </c>
      <c r="F154" s="144">
        <v>0</v>
      </c>
      <c r="G154" s="144">
        <v>0</v>
      </c>
      <c r="H154" s="144">
        <v>0</v>
      </c>
    </row>
    <row r="155" spans="1:8">
      <c r="A155" s="22" t="s">
        <v>410</v>
      </c>
      <c r="B155" s="144">
        <v>10</v>
      </c>
      <c r="C155" s="144">
        <v>0</v>
      </c>
      <c r="D155" s="144">
        <v>0</v>
      </c>
      <c r="E155" s="144">
        <v>0</v>
      </c>
      <c r="F155" s="144">
        <v>0</v>
      </c>
      <c r="G155" s="144">
        <v>0</v>
      </c>
      <c r="H155" s="144">
        <v>10</v>
      </c>
    </row>
    <row r="156" spans="1:8">
      <c r="A156" s="22" t="s">
        <v>446</v>
      </c>
      <c r="B156" s="144">
        <v>10</v>
      </c>
      <c r="C156" s="144">
        <v>10</v>
      </c>
      <c r="D156" s="144">
        <v>0</v>
      </c>
      <c r="E156" s="144">
        <v>0</v>
      </c>
      <c r="F156" s="144">
        <v>0</v>
      </c>
      <c r="G156" s="144">
        <v>0</v>
      </c>
      <c r="H156" s="144">
        <v>0</v>
      </c>
    </row>
    <row r="157" spans="1:8">
      <c r="A157" s="22" t="s">
        <v>447</v>
      </c>
      <c r="B157" s="144">
        <v>10</v>
      </c>
      <c r="C157" s="144">
        <v>10</v>
      </c>
      <c r="D157" s="144">
        <v>0</v>
      </c>
      <c r="E157" s="144">
        <v>0</v>
      </c>
      <c r="F157" s="144">
        <v>0</v>
      </c>
      <c r="G157" s="144">
        <v>0</v>
      </c>
      <c r="H157" s="144">
        <v>0</v>
      </c>
    </row>
    <row r="158" spans="1:8">
      <c r="A158" s="22" t="s">
        <v>448</v>
      </c>
      <c r="B158" s="144">
        <v>10</v>
      </c>
      <c r="C158" s="144">
        <v>0</v>
      </c>
      <c r="D158" s="144">
        <v>0</v>
      </c>
      <c r="E158" s="144">
        <v>0</v>
      </c>
      <c r="F158" s="144">
        <v>0</v>
      </c>
      <c r="G158" s="144">
        <v>10</v>
      </c>
      <c r="H158" s="144">
        <v>0</v>
      </c>
    </row>
    <row r="159" spans="1:8">
      <c r="A159" s="22" t="s">
        <v>414</v>
      </c>
      <c r="B159" s="144">
        <v>10</v>
      </c>
      <c r="C159" s="144">
        <v>0</v>
      </c>
      <c r="D159" s="144">
        <v>0</v>
      </c>
      <c r="E159" s="144">
        <v>0</v>
      </c>
      <c r="F159" s="144">
        <v>0</v>
      </c>
      <c r="G159" s="144">
        <v>0</v>
      </c>
      <c r="H159" s="144">
        <v>10</v>
      </c>
    </row>
    <row r="160" spans="1:8">
      <c r="A160" s="22" t="s">
        <v>450</v>
      </c>
      <c r="B160" s="144">
        <v>10</v>
      </c>
      <c r="C160" s="144">
        <v>0</v>
      </c>
      <c r="D160" s="144">
        <v>0</v>
      </c>
      <c r="E160" s="144">
        <v>0</v>
      </c>
      <c r="F160" s="144">
        <v>0</v>
      </c>
      <c r="G160" s="144">
        <v>10</v>
      </c>
      <c r="H160" s="144">
        <v>0</v>
      </c>
    </row>
    <row r="161" spans="1:8">
      <c r="A161" s="22" t="s">
        <v>451</v>
      </c>
      <c r="B161" s="144">
        <v>10</v>
      </c>
      <c r="C161" s="144">
        <v>0</v>
      </c>
      <c r="D161" s="144">
        <v>0</v>
      </c>
      <c r="E161" s="144">
        <v>0</v>
      </c>
      <c r="F161" s="144">
        <v>0</v>
      </c>
      <c r="G161" s="144">
        <v>0</v>
      </c>
      <c r="H161" s="144">
        <v>0</v>
      </c>
    </row>
    <row r="162" spans="1:8">
      <c r="A162" s="22" t="s">
        <v>260</v>
      </c>
      <c r="B162" s="144">
        <v>0</v>
      </c>
      <c r="C162" s="144">
        <v>0</v>
      </c>
      <c r="D162" s="144">
        <v>0</v>
      </c>
      <c r="E162" s="144">
        <v>0</v>
      </c>
      <c r="F162" s="144">
        <v>0</v>
      </c>
      <c r="G162" s="144">
        <v>0</v>
      </c>
      <c r="H162" s="144">
        <v>0</v>
      </c>
    </row>
    <row r="163" spans="1:8">
      <c r="A163" s="22" t="s">
        <v>268</v>
      </c>
      <c r="B163" s="144">
        <v>0</v>
      </c>
      <c r="C163" s="144">
        <v>0</v>
      </c>
      <c r="D163" s="144">
        <v>0</v>
      </c>
      <c r="E163" s="144">
        <v>0</v>
      </c>
      <c r="F163" s="144">
        <v>0</v>
      </c>
      <c r="G163" s="144">
        <v>0</v>
      </c>
      <c r="H163" s="144">
        <v>0</v>
      </c>
    </row>
    <row r="164" spans="1:8">
      <c r="A164" s="22" t="s">
        <v>269</v>
      </c>
      <c r="B164" s="144">
        <v>0</v>
      </c>
      <c r="C164" s="144">
        <v>0</v>
      </c>
      <c r="D164" s="144">
        <v>0</v>
      </c>
      <c r="E164" s="144">
        <v>0</v>
      </c>
      <c r="F164" s="144">
        <v>0</v>
      </c>
      <c r="G164" s="144">
        <v>0</v>
      </c>
      <c r="H164" s="144">
        <v>0</v>
      </c>
    </row>
    <row r="165" spans="1:8">
      <c r="A165" s="22" t="s">
        <v>271</v>
      </c>
      <c r="B165" s="144">
        <v>0</v>
      </c>
      <c r="C165" s="144">
        <v>0</v>
      </c>
      <c r="D165" s="144">
        <v>0</v>
      </c>
      <c r="E165" s="144">
        <v>0</v>
      </c>
      <c r="F165" s="144">
        <v>0</v>
      </c>
      <c r="G165" s="144">
        <v>0</v>
      </c>
      <c r="H165" s="144">
        <v>0</v>
      </c>
    </row>
    <row r="166" spans="1:8">
      <c r="A166" s="22" t="s">
        <v>274</v>
      </c>
      <c r="B166" s="144">
        <v>0</v>
      </c>
      <c r="C166" s="144">
        <v>0</v>
      </c>
      <c r="D166" s="144">
        <v>0</v>
      </c>
      <c r="E166" s="144">
        <v>0</v>
      </c>
      <c r="F166" s="144">
        <v>0</v>
      </c>
      <c r="G166" s="144">
        <v>0</v>
      </c>
      <c r="H166" s="144">
        <v>0</v>
      </c>
    </row>
    <row r="167" spans="1:8">
      <c r="A167" s="22" t="s">
        <v>281</v>
      </c>
      <c r="B167" s="144">
        <v>0</v>
      </c>
      <c r="C167" s="144">
        <v>10</v>
      </c>
      <c r="D167" s="144">
        <v>0</v>
      </c>
      <c r="E167" s="144">
        <v>0</v>
      </c>
      <c r="F167" s="144">
        <v>0</v>
      </c>
      <c r="G167" s="144">
        <v>0</v>
      </c>
      <c r="H167" s="144">
        <v>0</v>
      </c>
    </row>
    <row r="168" spans="1:8">
      <c r="A168" s="22" t="s">
        <v>286</v>
      </c>
      <c r="B168" s="144">
        <v>0</v>
      </c>
      <c r="C168" s="144">
        <v>0</v>
      </c>
      <c r="D168" s="144">
        <v>0</v>
      </c>
      <c r="E168" s="144">
        <v>0</v>
      </c>
      <c r="F168" s="144">
        <v>0</v>
      </c>
      <c r="G168" s="144">
        <v>0</v>
      </c>
      <c r="H168" s="144">
        <v>0</v>
      </c>
    </row>
    <row r="169" spans="1:8">
      <c r="A169" s="22" t="s">
        <v>312</v>
      </c>
      <c r="B169" s="144">
        <v>0</v>
      </c>
      <c r="C169" s="144">
        <v>0</v>
      </c>
      <c r="D169" s="144">
        <v>0</v>
      </c>
      <c r="E169" s="144">
        <v>0</v>
      </c>
      <c r="F169" s="144">
        <v>0</v>
      </c>
      <c r="G169" s="144">
        <v>0</v>
      </c>
      <c r="H169" s="144">
        <v>0</v>
      </c>
    </row>
    <row r="170" spans="1:8">
      <c r="A170" s="22" t="s">
        <v>317</v>
      </c>
      <c r="B170" s="144">
        <v>0</v>
      </c>
      <c r="C170" s="144">
        <v>0</v>
      </c>
      <c r="D170" s="144">
        <v>0</v>
      </c>
      <c r="E170" s="144">
        <v>0</v>
      </c>
      <c r="F170" s="144">
        <v>0</v>
      </c>
      <c r="G170" s="144">
        <v>0</v>
      </c>
      <c r="H170" s="144">
        <v>0</v>
      </c>
    </row>
    <row r="171" spans="1:8">
      <c r="A171" s="22" t="s">
        <v>320</v>
      </c>
      <c r="B171" s="144">
        <v>0</v>
      </c>
      <c r="C171" s="144">
        <v>0</v>
      </c>
      <c r="D171" s="144">
        <v>0</v>
      </c>
      <c r="E171" s="144">
        <v>0</v>
      </c>
      <c r="F171" s="144">
        <v>0</v>
      </c>
      <c r="G171" s="144">
        <v>0</v>
      </c>
      <c r="H171" s="144">
        <v>0</v>
      </c>
    </row>
    <row r="172" spans="1:8">
      <c r="A172" s="22" t="s">
        <v>333</v>
      </c>
      <c r="B172" s="144">
        <v>0</v>
      </c>
      <c r="C172" s="144">
        <v>0</v>
      </c>
      <c r="D172" s="144">
        <v>0</v>
      </c>
      <c r="E172" s="144">
        <v>0</v>
      </c>
      <c r="F172" s="144">
        <v>0</v>
      </c>
      <c r="G172" s="144">
        <v>0</v>
      </c>
      <c r="H172" s="144">
        <v>0</v>
      </c>
    </row>
    <row r="173" spans="1:8">
      <c r="A173" s="22" t="s">
        <v>337</v>
      </c>
      <c r="B173" s="144">
        <v>0</v>
      </c>
      <c r="C173" s="144">
        <v>0</v>
      </c>
      <c r="D173" s="144">
        <v>0</v>
      </c>
      <c r="E173" s="144">
        <v>0</v>
      </c>
      <c r="F173" s="144">
        <v>0</v>
      </c>
      <c r="G173" s="144">
        <v>0</v>
      </c>
      <c r="H173" s="144">
        <v>0</v>
      </c>
    </row>
    <row r="174" spans="1:8">
      <c r="A174" s="22" t="s">
        <v>340</v>
      </c>
      <c r="B174" s="144">
        <v>0</v>
      </c>
      <c r="C174" s="144">
        <v>0</v>
      </c>
      <c r="D174" s="144">
        <v>0</v>
      </c>
      <c r="E174" s="144">
        <v>0</v>
      </c>
      <c r="F174" s="144">
        <v>0</v>
      </c>
      <c r="G174" s="144">
        <v>0</v>
      </c>
      <c r="H174" s="144">
        <v>0</v>
      </c>
    </row>
    <row r="175" spans="1:8">
      <c r="A175" s="22" t="s">
        <v>343</v>
      </c>
      <c r="B175" s="144">
        <v>0</v>
      </c>
      <c r="C175" s="144">
        <v>0</v>
      </c>
      <c r="D175" s="144">
        <v>0</v>
      </c>
      <c r="E175" s="144">
        <v>0</v>
      </c>
      <c r="F175" s="144">
        <v>0</v>
      </c>
      <c r="G175" s="144">
        <v>0</v>
      </c>
      <c r="H175" s="144">
        <v>0</v>
      </c>
    </row>
    <row r="176" spans="1:8">
      <c r="A176" s="22" t="s">
        <v>344</v>
      </c>
      <c r="B176" s="144">
        <v>0</v>
      </c>
      <c r="C176" s="144">
        <v>0</v>
      </c>
      <c r="D176" s="144">
        <v>0</v>
      </c>
      <c r="E176" s="144">
        <v>0</v>
      </c>
      <c r="F176" s="144">
        <v>0</v>
      </c>
      <c r="G176" s="144">
        <v>0</v>
      </c>
      <c r="H176" s="144">
        <v>0</v>
      </c>
    </row>
    <row r="177" spans="1:8">
      <c r="A177" s="22" t="s">
        <v>346</v>
      </c>
      <c r="B177" s="144">
        <v>0</v>
      </c>
      <c r="C177" s="144">
        <v>0</v>
      </c>
      <c r="D177" s="144">
        <v>0</v>
      </c>
      <c r="E177" s="144">
        <v>0</v>
      </c>
      <c r="F177" s="144">
        <v>0</v>
      </c>
      <c r="G177" s="144">
        <v>0</v>
      </c>
      <c r="H177" s="144">
        <v>0</v>
      </c>
    </row>
    <row r="178" spans="1:8">
      <c r="A178" s="22" t="s">
        <v>351</v>
      </c>
      <c r="B178" s="144">
        <v>0</v>
      </c>
      <c r="C178" s="144">
        <v>0</v>
      </c>
      <c r="D178" s="144">
        <v>0</v>
      </c>
      <c r="E178" s="144">
        <v>0</v>
      </c>
      <c r="F178" s="144">
        <v>0</v>
      </c>
      <c r="G178" s="144">
        <v>0</v>
      </c>
      <c r="H178" s="144">
        <v>0</v>
      </c>
    </row>
    <row r="179" spans="1:8">
      <c r="A179" s="22" t="s">
        <v>361</v>
      </c>
      <c r="B179" s="144">
        <v>0</v>
      </c>
      <c r="C179" s="144">
        <v>0</v>
      </c>
      <c r="D179" s="144">
        <v>10</v>
      </c>
      <c r="E179" s="144">
        <v>0</v>
      </c>
      <c r="F179" s="144">
        <v>0</v>
      </c>
      <c r="G179" s="144">
        <v>0</v>
      </c>
      <c r="H179" s="144">
        <v>0</v>
      </c>
    </row>
    <row r="180" spans="1:8">
      <c r="A180" s="22" t="s">
        <v>366</v>
      </c>
      <c r="B180" s="144">
        <v>0</v>
      </c>
      <c r="C180" s="144">
        <v>0</v>
      </c>
      <c r="D180" s="144">
        <v>0</v>
      </c>
      <c r="E180" s="144">
        <v>0</v>
      </c>
      <c r="F180" s="144">
        <v>0</v>
      </c>
      <c r="G180" s="144">
        <v>0</v>
      </c>
      <c r="H180" s="144">
        <v>0</v>
      </c>
    </row>
    <row r="181" spans="1:8">
      <c r="A181" s="22" t="s">
        <v>368</v>
      </c>
      <c r="B181" s="144">
        <v>0</v>
      </c>
      <c r="C181" s="144">
        <v>0</v>
      </c>
      <c r="D181" s="144">
        <v>0</v>
      </c>
      <c r="E181" s="144">
        <v>0</v>
      </c>
      <c r="F181" s="144">
        <v>0</v>
      </c>
      <c r="G181" s="144">
        <v>0</v>
      </c>
      <c r="H181" s="144">
        <v>0</v>
      </c>
    </row>
    <row r="182" spans="1:8">
      <c r="A182" s="22" t="s">
        <v>374</v>
      </c>
      <c r="B182" s="144">
        <v>0</v>
      </c>
      <c r="C182" s="144">
        <v>0</v>
      </c>
      <c r="D182" s="144">
        <v>0</v>
      </c>
      <c r="E182" s="144">
        <v>0</v>
      </c>
      <c r="F182" s="144">
        <v>0</v>
      </c>
      <c r="G182" s="144">
        <v>0</v>
      </c>
      <c r="H182" s="144">
        <v>0</v>
      </c>
    </row>
    <row r="183" spans="1:8">
      <c r="A183" s="22" t="s">
        <v>379</v>
      </c>
      <c r="B183" s="144">
        <v>0</v>
      </c>
      <c r="C183" s="144">
        <v>0</v>
      </c>
      <c r="D183" s="144">
        <v>0</v>
      </c>
      <c r="E183" s="144">
        <v>0</v>
      </c>
      <c r="F183" s="144">
        <v>0</v>
      </c>
      <c r="G183" s="144">
        <v>0</v>
      </c>
      <c r="H183" s="144">
        <v>0</v>
      </c>
    </row>
    <row r="184" spans="1:8">
      <c r="A184" s="22" t="s">
        <v>382</v>
      </c>
      <c r="B184" s="144">
        <v>0</v>
      </c>
      <c r="C184" s="144">
        <v>0</v>
      </c>
      <c r="D184" s="144">
        <v>0</v>
      </c>
      <c r="E184" s="144">
        <v>0</v>
      </c>
      <c r="F184" s="144">
        <v>0</v>
      </c>
      <c r="G184" s="144">
        <v>0</v>
      </c>
      <c r="H184" s="144">
        <v>0</v>
      </c>
    </row>
    <row r="185" spans="1:8">
      <c r="A185" s="22" t="s">
        <v>388</v>
      </c>
      <c r="B185" s="144">
        <v>0</v>
      </c>
      <c r="C185" s="144">
        <v>0</v>
      </c>
      <c r="D185" s="144">
        <v>0</v>
      </c>
      <c r="E185" s="144">
        <v>0</v>
      </c>
      <c r="F185" s="144">
        <v>0</v>
      </c>
      <c r="G185" s="144">
        <v>0</v>
      </c>
      <c r="H185" s="144">
        <v>0</v>
      </c>
    </row>
    <row r="186" spans="1:8">
      <c r="A186" s="22" t="s">
        <v>389</v>
      </c>
      <c r="B186" s="144">
        <v>0</v>
      </c>
      <c r="C186" s="144">
        <v>0</v>
      </c>
      <c r="D186" s="144">
        <v>0</v>
      </c>
      <c r="E186" s="144">
        <v>0</v>
      </c>
      <c r="F186" s="144">
        <v>0</v>
      </c>
      <c r="G186" s="144">
        <v>0</v>
      </c>
      <c r="H186" s="144">
        <v>0</v>
      </c>
    </row>
    <row r="187" spans="1:8">
      <c r="A187" s="22" t="s">
        <v>391</v>
      </c>
      <c r="B187" s="144">
        <v>0</v>
      </c>
      <c r="C187" s="144">
        <v>0</v>
      </c>
      <c r="D187" s="144">
        <v>0</v>
      </c>
      <c r="E187" s="144">
        <v>0</v>
      </c>
      <c r="F187" s="144">
        <v>0</v>
      </c>
      <c r="G187" s="144">
        <v>0</v>
      </c>
      <c r="H187" s="144">
        <v>0</v>
      </c>
    </row>
    <row r="188" spans="1:8">
      <c r="A188" s="22" t="s">
        <v>392</v>
      </c>
      <c r="B188" s="144">
        <v>0</v>
      </c>
      <c r="C188" s="144">
        <v>0</v>
      </c>
      <c r="D188" s="144">
        <v>0</v>
      </c>
      <c r="E188" s="144">
        <v>0</v>
      </c>
      <c r="F188" s="144">
        <v>0</v>
      </c>
      <c r="G188" s="144">
        <v>0</v>
      </c>
      <c r="H188" s="144">
        <v>0</v>
      </c>
    </row>
    <row r="189" spans="1:8">
      <c r="A189" s="22" t="s">
        <v>394</v>
      </c>
      <c r="B189" s="144">
        <v>0</v>
      </c>
      <c r="C189" s="144">
        <v>0</v>
      </c>
      <c r="D189" s="144">
        <v>0</v>
      </c>
      <c r="E189" s="144">
        <v>0</v>
      </c>
      <c r="F189" s="144">
        <v>0</v>
      </c>
      <c r="G189" s="144">
        <v>0</v>
      </c>
      <c r="H189" s="144">
        <v>0</v>
      </c>
    </row>
    <row r="190" spans="1:8">
      <c r="A190" s="22" t="s">
        <v>395</v>
      </c>
      <c r="B190" s="144">
        <v>0</v>
      </c>
      <c r="C190" s="144">
        <v>0</v>
      </c>
      <c r="D190" s="144">
        <v>0</v>
      </c>
      <c r="E190" s="144">
        <v>0</v>
      </c>
      <c r="F190" s="144">
        <v>0</v>
      </c>
      <c r="G190" s="144">
        <v>0</v>
      </c>
      <c r="H190" s="144">
        <v>0</v>
      </c>
    </row>
    <row r="191" spans="1:8">
      <c r="A191" s="22" t="s">
        <v>396</v>
      </c>
      <c r="B191" s="144">
        <v>0</v>
      </c>
      <c r="C191" s="144">
        <v>0</v>
      </c>
      <c r="D191" s="144">
        <v>0</v>
      </c>
      <c r="E191" s="144">
        <v>0</v>
      </c>
      <c r="F191" s="144">
        <v>0</v>
      </c>
      <c r="G191" s="144">
        <v>0</v>
      </c>
      <c r="H191" s="144">
        <v>0</v>
      </c>
    </row>
    <row r="192" spans="1:8">
      <c r="A192" s="22" t="s">
        <v>398</v>
      </c>
      <c r="B192" s="144">
        <v>0</v>
      </c>
      <c r="C192" s="144">
        <v>0</v>
      </c>
      <c r="D192" s="144">
        <v>0</v>
      </c>
      <c r="E192" s="144">
        <v>0</v>
      </c>
      <c r="F192" s="144">
        <v>0</v>
      </c>
      <c r="G192" s="144">
        <v>0</v>
      </c>
      <c r="H192" s="144">
        <v>0</v>
      </c>
    </row>
    <row r="193" spans="1:8">
      <c r="A193" s="22" t="s">
        <v>400</v>
      </c>
      <c r="B193" s="144">
        <v>0</v>
      </c>
      <c r="C193" s="144">
        <v>0</v>
      </c>
      <c r="D193" s="144">
        <v>0</v>
      </c>
      <c r="E193" s="144">
        <v>0</v>
      </c>
      <c r="F193" s="144">
        <v>0</v>
      </c>
      <c r="G193" s="144">
        <v>0</v>
      </c>
      <c r="H193" s="144">
        <v>0</v>
      </c>
    </row>
    <row r="194" spans="1:8">
      <c r="A194" s="22" t="s">
        <v>403</v>
      </c>
      <c r="B194" s="144">
        <v>0</v>
      </c>
      <c r="C194" s="144">
        <v>0</v>
      </c>
      <c r="D194" s="144">
        <v>0</v>
      </c>
      <c r="E194" s="144">
        <v>0</v>
      </c>
      <c r="F194" s="144">
        <v>0</v>
      </c>
      <c r="G194" s="144">
        <v>0</v>
      </c>
      <c r="H194" s="144">
        <v>0</v>
      </c>
    </row>
    <row r="195" spans="1:8">
      <c r="A195" s="22" t="s">
        <v>408</v>
      </c>
      <c r="B195" s="144">
        <v>0</v>
      </c>
      <c r="C195" s="144">
        <v>0</v>
      </c>
      <c r="D195" s="144">
        <v>0</v>
      </c>
      <c r="E195" s="144">
        <v>0</v>
      </c>
      <c r="F195" s="144">
        <v>0</v>
      </c>
      <c r="G195" s="144">
        <v>0</v>
      </c>
      <c r="H195" s="144">
        <v>0</v>
      </c>
    </row>
    <row r="196" spans="1:8">
      <c r="A196" s="22" t="s">
        <v>413</v>
      </c>
      <c r="B196" s="144">
        <v>0</v>
      </c>
      <c r="C196" s="144">
        <v>0</v>
      </c>
      <c r="D196" s="144">
        <v>0</v>
      </c>
      <c r="E196" s="144">
        <v>0</v>
      </c>
      <c r="F196" s="144">
        <v>0</v>
      </c>
      <c r="G196" s="144">
        <v>0</v>
      </c>
      <c r="H196" s="144">
        <v>0</v>
      </c>
    </row>
    <row r="197" spans="1:8">
      <c r="A197" s="22" t="s">
        <v>421</v>
      </c>
      <c r="B197" s="144">
        <v>0</v>
      </c>
      <c r="C197" s="144">
        <v>0</v>
      </c>
      <c r="D197" s="144">
        <v>0</v>
      </c>
      <c r="E197" s="144">
        <v>0</v>
      </c>
      <c r="F197" s="144">
        <v>0</v>
      </c>
      <c r="G197" s="144">
        <v>0</v>
      </c>
      <c r="H197" s="144">
        <v>0</v>
      </c>
    </row>
    <row r="198" spans="1:8">
      <c r="A198" s="22" t="s">
        <v>680</v>
      </c>
      <c r="B198" s="144">
        <v>0</v>
      </c>
      <c r="C198" s="144">
        <v>0</v>
      </c>
      <c r="D198" s="144">
        <v>0</v>
      </c>
      <c r="E198" s="144">
        <v>0</v>
      </c>
      <c r="F198" s="144">
        <v>0</v>
      </c>
      <c r="G198" s="144">
        <v>0</v>
      </c>
      <c r="H198" s="144">
        <v>0</v>
      </c>
    </row>
    <row r="199" spans="1:8">
      <c r="A199" s="22" t="s">
        <v>425</v>
      </c>
      <c r="B199" s="144">
        <v>0</v>
      </c>
      <c r="C199" s="144">
        <v>0</v>
      </c>
      <c r="D199" s="144">
        <v>0</v>
      </c>
      <c r="E199" s="144">
        <v>0</v>
      </c>
      <c r="F199" s="144">
        <v>0</v>
      </c>
      <c r="G199" s="144">
        <v>0</v>
      </c>
      <c r="H199" s="144">
        <v>0</v>
      </c>
    </row>
    <row r="200" spans="1:8">
      <c r="A200" s="22" t="s">
        <v>426</v>
      </c>
      <c r="B200" s="144">
        <v>0</v>
      </c>
      <c r="C200" s="144">
        <v>0</v>
      </c>
      <c r="D200" s="144">
        <v>0</v>
      </c>
      <c r="E200" s="144">
        <v>0</v>
      </c>
      <c r="F200" s="144">
        <v>0</v>
      </c>
      <c r="G200" s="144">
        <v>0</v>
      </c>
      <c r="H200" s="144">
        <v>0</v>
      </c>
    </row>
    <row r="201" spans="1:8">
      <c r="A201" s="22" t="s">
        <v>427</v>
      </c>
      <c r="B201" s="144">
        <v>0</v>
      </c>
      <c r="C201" s="144">
        <v>0</v>
      </c>
      <c r="D201" s="144">
        <v>0</v>
      </c>
      <c r="E201" s="144">
        <v>0</v>
      </c>
      <c r="F201" s="144">
        <v>0</v>
      </c>
      <c r="G201" s="144">
        <v>0</v>
      </c>
      <c r="H201" s="144">
        <v>0</v>
      </c>
    </row>
    <row r="202" spans="1:8">
      <c r="A202" s="22" t="s">
        <v>428</v>
      </c>
      <c r="B202" s="144">
        <v>0</v>
      </c>
      <c r="C202" s="144">
        <v>10</v>
      </c>
      <c r="D202" s="144">
        <v>0</v>
      </c>
      <c r="E202" s="144">
        <v>0</v>
      </c>
      <c r="F202" s="144">
        <v>0</v>
      </c>
      <c r="G202" s="144">
        <v>0</v>
      </c>
      <c r="H202" s="144">
        <v>0</v>
      </c>
    </row>
    <row r="203" spans="1:8">
      <c r="A203" s="22" t="s">
        <v>431</v>
      </c>
      <c r="B203" s="144">
        <v>0</v>
      </c>
      <c r="C203" s="144">
        <v>0</v>
      </c>
      <c r="D203" s="144">
        <v>0</v>
      </c>
      <c r="E203" s="144">
        <v>0</v>
      </c>
      <c r="F203" s="144">
        <v>0</v>
      </c>
      <c r="G203" s="144">
        <v>0</v>
      </c>
      <c r="H203" s="144">
        <v>0</v>
      </c>
    </row>
    <row r="204" spans="1:8">
      <c r="A204" s="22" t="s">
        <v>433</v>
      </c>
      <c r="B204" s="144">
        <v>0</v>
      </c>
      <c r="C204" s="144">
        <v>0</v>
      </c>
      <c r="D204" s="144">
        <v>0</v>
      </c>
      <c r="E204" s="144">
        <v>0</v>
      </c>
      <c r="F204" s="144">
        <v>0</v>
      </c>
      <c r="G204" s="144">
        <v>0</v>
      </c>
      <c r="H204" s="144">
        <v>0</v>
      </c>
    </row>
    <row r="205" spans="1:8">
      <c r="A205" s="22" t="s">
        <v>434</v>
      </c>
      <c r="B205" s="144">
        <v>0</v>
      </c>
      <c r="C205" s="144">
        <v>0</v>
      </c>
      <c r="D205" s="144">
        <v>0</v>
      </c>
      <c r="E205" s="144">
        <v>0</v>
      </c>
      <c r="F205" s="144">
        <v>10</v>
      </c>
      <c r="G205" s="144">
        <v>0</v>
      </c>
      <c r="H205" s="144">
        <v>0</v>
      </c>
    </row>
    <row r="206" spans="1:8">
      <c r="A206" s="22" t="s">
        <v>435</v>
      </c>
      <c r="B206" s="144">
        <v>0</v>
      </c>
      <c r="C206" s="144">
        <v>0</v>
      </c>
      <c r="D206" s="144">
        <v>0</v>
      </c>
      <c r="E206" s="144">
        <v>0</v>
      </c>
      <c r="F206" s="144">
        <v>0</v>
      </c>
      <c r="G206" s="144">
        <v>0</v>
      </c>
      <c r="H206" s="144">
        <v>0</v>
      </c>
    </row>
    <row r="207" spans="1:8">
      <c r="A207" s="22" t="s">
        <v>436</v>
      </c>
      <c r="B207" s="144">
        <v>0</v>
      </c>
      <c r="C207" s="144">
        <v>0</v>
      </c>
      <c r="D207" s="144">
        <v>0</v>
      </c>
      <c r="E207" s="144">
        <v>0</v>
      </c>
      <c r="F207" s="144">
        <v>0</v>
      </c>
      <c r="G207" s="144">
        <v>0</v>
      </c>
      <c r="H207" s="144">
        <v>0</v>
      </c>
    </row>
    <row r="208" spans="1:8">
      <c r="A208" s="22" t="s">
        <v>692</v>
      </c>
      <c r="B208" s="144">
        <v>0</v>
      </c>
      <c r="C208" s="144">
        <v>0</v>
      </c>
      <c r="D208" s="144">
        <v>0</v>
      </c>
      <c r="E208" s="144">
        <v>0</v>
      </c>
      <c r="F208" s="144">
        <v>0</v>
      </c>
      <c r="G208" s="144">
        <v>0</v>
      </c>
      <c r="H208" s="144">
        <v>0</v>
      </c>
    </row>
    <row r="209" spans="1:8">
      <c r="A209" s="22" t="s">
        <v>406</v>
      </c>
      <c r="B209" s="144">
        <v>0</v>
      </c>
      <c r="C209" s="144">
        <v>0</v>
      </c>
      <c r="D209" s="144">
        <v>0</v>
      </c>
      <c r="E209" s="144">
        <v>0</v>
      </c>
      <c r="F209" s="144">
        <v>0</v>
      </c>
      <c r="G209" s="144">
        <v>0</v>
      </c>
      <c r="H209" s="144">
        <v>10</v>
      </c>
    </row>
    <row r="210" spans="1:8">
      <c r="A210" s="22" t="s">
        <v>438</v>
      </c>
      <c r="B210" s="144">
        <v>0</v>
      </c>
      <c r="C210" s="144">
        <v>0</v>
      </c>
      <c r="D210" s="144">
        <v>0</v>
      </c>
      <c r="E210" s="144">
        <v>0</v>
      </c>
      <c r="F210" s="144">
        <v>0</v>
      </c>
      <c r="G210" s="144">
        <v>0</v>
      </c>
      <c r="H210" s="144">
        <v>0</v>
      </c>
    </row>
    <row r="211" spans="1:8">
      <c r="A211" s="22" t="s">
        <v>439</v>
      </c>
      <c r="B211" s="144">
        <v>0</v>
      </c>
      <c r="C211" s="144">
        <v>0</v>
      </c>
      <c r="D211" s="144">
        <v>0</v>
      </c>
      <c r="E211" s="144">
        <v>0</v>
      </c>
      <c r="F211" s="144">
        <v>0</v>
      </c>
      <c r="G211" s="144">
        <v>0</v>
      </c>
      <c r="H211" s="144">
        <v>0</v>
      </c>
    </row>
    <row r="212" spans="1:8">
      <c r="A212" s="22" t="s">
        <v>440</v>
      </c>
      <c r="B212" s="144">
        <v>0</v>
      </c>
      <c r="C212" s="144">
        <v>0</v>
      </c>
      <c r="D212" s="144">
        <v>0</v>
      </c>
      <c r="E212" s="144">
        <v>0</v>
      </c>
      <c r="F212" s="144">
        <v>0</v>
      </c>
      <c r="G212" s="144">
        <v>0</v>
      </c>
      <c r="H212" s="144">
        <v>0</v>
      </c>
    </row>
    <row r="213" spans="1:8">
      <c r="A213" s="22" t="s">
        <v>442</v>
      </c>
      <c r="B213" s="144">
        <v>0</v>
      </c>
      <c r="C213" s="144">
        <v>0</v>
      </c>
      <c r="D213" s="144">
        <v>0</v>
      </c>
      <c r="E213" s="144">
        <v>0</v>
      </c>
      <c r="F213" s="144">
        <v>0</v>
      </c>
      <c r="G213" s="144">
        <v>0</v>
      </c>
      <c r="H213" s="144">
        <v>0</v>
      </c>
    </row>
    <row r="214" spans="1:8">
      <c r="A214" s="22" t="s">
        <v>444</v>
      </c>
      <c r="B214" s="144">
        <v>0</v>
      </c>
      <c r="C214" s="144">
        <v>0</v>
      </c>
      <c r="D214" s="144">
        <v>0</v>
      </c>
      <c r="E214" s="144">
        <v>0</v>
      </c>
      <c r="F214" s="144">
        <v>0</v>
      </c>
      <c r="G214" s="144">
        <v>0</v>
      </c>
      <c r="H214" s="144">
        <v>0</v>
      </c>
    </row>
    <row r="215" spans="1:8">
      <c r="A215" s="22" t="s">
        <v>445</v>
      </c>
      <c r="B215" s="144">
        <v>0</v>
      </c>
      <c r="C215" s="144">
        <v>0</v>
      </c>
      <c r="D215" s="144">
        <v>0</v>
      </c>
      <c r="E215" s="144">
        <v>0</v>
      </c>
      <c r="F215" s="144">
        <v>0</v>
      </c>
      <c r="G215" s="144">
        <v>0</v>
      </c>
      <c r="H215" s="144">
        <v>0</v>
      </c>
    </row>
    <row r="216" spans="1:8">
      <c r="A216" s="22" t="s">
        <v>449</v>
      </c>
      <c r="B216" s="144">
        <v>0</v>
      </c>
      <c r="C216" s="144">
        <v>0</v>
      </c>
      <c r="D216" s="144">
        <v>0</v>
      </c>
      <c r="E216" s="144">
        <v>0</v>
      </c>
      <c r="F216" s="144">
        <v>0</v>
      </c>
      <c r="G216" s="144">
        <v>0</v>
      </c>
      <c r="H216" s="144">
        <v>0</v>
      </c>
    </row>
    <row r="217" spans="1:8">
      <c r="A217" s="22" t="s">
        <v>452</v>
      </c>
      <c r="B217" s="144">
        <v>0</v>
      </c>
      <c r="C217" s="144">
        <v>0</v>
      </c>
      <c r="D217" s="144">
        <v>0</v>
      </c>
      <c r="E217" s="144">
        <v>0</v>
      </c>
      <c r="F217" s="144">
        <v>0</v>
      </c>
      <c r="G217" s="144">
        <v>0</v>
      </c>
      <c r="H217" s="144">
        <v>0</v>
      </c>
    </row>
    <row r="218" spans="1:8">
      <c r="A218" s="22" t="s">
        <v>453</v>
      </c>
      <c r="B218" s="144">
        <v>0</v>
      </c>
      <c r="C218" s="144">
        <v>0</v>
      </c>
      <c r="D218" s="144">
        <v>0</v>
      </c>
      <c r="E218" s="144">
        <v>0</v>
      </c>
      <c r="F218" s="144">
        <v>0</v>
      </c>
      <c r="G218" s="144">
        <v>0</v>
      </c>
      <c r="H218" s="144">
        <v>0</v>
      </c>
    </row>
    <row r="219" spans="1:8">
      <c r="A219" s="22" t="s">
        <v>454</v>
      </c>
      <c r="B219" s="144">
        <v>0</v>
      </c>
      <c r="C219" s="144">
        <v>0</v>
      </c>
      <c r="D219" s="144">
        <v>0</v>
      </c>
      <c r="E219" s="144">
        <v>0</v>
      </c>
      <c r="F219" s="144">
        <v>0</v>
      </c>
      <c r="G219" s="144">
        <v>0</v>
      </c>
      <c r="H219" s="144">
        <v>0</v>
      </c>
    </row>
    <row r="220" spans="1:8">
      <c r="A220" s="22" t="s">
        <v>455</v>
      </c>
      <c r="B220" s="144">
        <v>0</v>
      </c>
      <c r="C220" s="144">
        <v>0</v>
      </c>
      <c r="D220" s="144">
        <v>0</v>
      </c>
      <c r="E220" s="144">
        <v>0</v>
      </c>
      <c r="F220" s="144">
        <v>0</v>
      </c>
      <c r="G220" s="144">
        <v>0</v>
      </c>
      <c r="H220" s="144">
        <v>0</v>
      </c>
    </row>
    <row r="221" spans="1:8">
      <c r="A221" s="22" t="s">
        <v>456</v>
      </c>
      <c r="B221" s="144">
        <v>0</v>
      </c>
      <c r="C221" s="144">
        <v>0</v>
      </c>
      <c r="D221" s="144">
        <v>0</v>
      </c>
      <c r="E221" s="144">
        <v>0</v>
      </c>
      <c r="F221" s="144">
        <v>0</v>
      </c>
      <c r="G221" s="144">
        <v>0</v>
      </c>
      <c r="H221" s="144">
        <v>0</v>
      </c>
    </row>
    <row r="222" spans="1:8">
      <c r="A222" s="22" t="s">
        <v>457</v>
      </c>
      <c r="B222" s="144">
        <v>0</v>
      </c>
      <c r="C222" s="144">
        <v>0</v>
      </c>
      <c r="D222" s="144">
        <v>0</v>
      </c>
      <c r="E222" s="144">
        <v>0</v>
      </c>
      <c r="F222" s="144">
        <v>0</v>
      </c>
      <c r="G222" s="144">
        <v>0</v>
      </c>
      <c r="H222" s="144">
        <v>0</v>
      </c>
    </row>
    <row r="223" spans="1:8">
      <c r="A223" s="22" t="s">
        <v>458</v>
      </c>
      <c r="B223" s="144">
        <v>0</v>
      </c>
      <c r="C223" s="144">
        <v>0</v>
      </c>
      <c r="D223" s="144">
        <v>0</v>
      </c>
      <c r="E223" s="144">
        <v>0</v>
      </c>
      <c r="F223" s="144">
        <v>0</v>
      </c>
      <c r="G223" s="144">
        <v>0</v>
      </c>
      <c r="H223" s="144">
        <v>0</v>
      </c>
    </row>
    <row r="224" spans="1:8">
      <c r="A224" s="22" t="s">
        <v>459</v>
      </c>
      <c r="B224" s="144">
        <v>0</v>
      </c>
      <c r="C224" s="144">
        <v>0</v>
      </c>
      <c r="D224" s="144">
        <v>0</v>
      </c>
      <c r="E224" s="144">
        <v>0</v>
      </c>
      <c r="F224" s="144">
        <v>0</v>
      </c>
      <c r="G224" s="144">
        <v>0</v>
      </c>
      <c r="H224" s="144">
        <v>0</v>
      </c>
    </row>
    <row r="225" spans="1:8">
      <c r="A225" s="22" t="s">
        <v>681</v>
      </c>
      <c r="B225" s="144">
        <v>0</v>
      </c>
      <c r="C225" s="144">
        <v>0</v>
      </c>
      <c r="D225" s="144">
        <v>0</v>
      </c>
      <c r="E225" s="144">
        <v>0</v>
      </c>
      <c r="F225" s="144">
        <v>0</v>
      </c>
      <c r="G225" s="144">
        <v>0</v>
      </c>
      <c r="H225" s="144">
        <v>0</v>
      </c>
    </row>
    <row r="226" spans="1:8">
      <c r="A226" s="22" t="s">
        <v>460</v>
      </c>
      <c r="B226" s="144">
        <v>0</v>
      </c>
      <c r="C226" s="144">
        <v>0</v>
      </c>
      <c r="D226" s="144">
        <v>0</v>
      </c>
      <c r="E226" s="144">
        <v>0</v>
      </c>
      <c r="F226" s="144">
        <v>0</v>
      </c>
      <c r="G226" s="144">
        <v>0</v>
      </c>
      <c r="H226" s="144">
        <v>0</v>
      </c>
    </row>
    <row r="227" spans="1:8">
      <c r="A227" s="22" t="s">
        <v>461</v>
      </c>
      <c r="B227" s="144">
        <v>0</v>
      </c>
      <c r="C227" s="144">
        <v>0</v>
      </c>
      <c r="D227" s="144">
        <v>0</v>
      </c>
      <c r="E227" s="144">
        <v>0</v>
      </c>
      <c r="F227" s="144">
        <v>0</v>
      </c>
      <c r="G227" s="144">
        <v>0</v>
      </c>
      <c r="H227" s="144">
        <v>0</v>
      </c>
    </row>
    <row r="228" spans="1:8">
      <c r="A228" s="22" t="s">
        <v>462</v>
      </c>
      <c r="B228" s="144">
        <v>0</v>
      </c>
      <c r="C228" s="144">
        <v>0</v>
      </c>
      <c r="D228" s="144">
        <v>0</v>
      </c>
      <c r="E228" s="144">
        <v>0</v>
      </c>
      <c r="F228" s="144">
        <v>0</v>
      </c>
      <c r="G228" s="144">
        <v>0</v>
      </c>
      <c r="H228" s="144">
        <v>0</v>
      </c>
    </row>
    <row r="229" spans="1:8">
      <c r="A229" s="22" t="s">
        <v>463</v>
      </c>
      <c r="B229" s="144">
        <v>0</v>
      </c>
      <c r="C229" s="144">
        <v>0</v>
      </c>
      <c r="D229" s="144">
        <v>0</v>
      </c>
      <c r="E229" s="144">
        <v>0</v>
      </c>
      <c r="F229" s="144">
        <v>0</v>
      </c>
      <c r="G229" s="144">
        <v>0</v>
      </c>
      <c r="H229" s="144">
        <v>0</v>
      </c>
    </row>
    <row r="230" spans="1:8">
      <c r="A230" s="22" t="s">
        <v>464</v>
      </c>
      <c r="B230" s="144">
        <v>0</v>
      </c>
      <c r="C230" s="144">
        <v>0</v>
      </c>
      <c r="D230" s="144">
        <v>0</v>
      </c>
      <c r="E230" s="144">
        <v>0</v>
      </c>
      <c r="F230" s="144">
        <v>0</v>
      </c>
      <c r="G230" s="144">
        <v>0</v>
      </c>
      <c r="H230" s="144">
        <v>0</v>
      </c>
    </row>
    <row r="231" spans="1:8">
      <c r="A231" s="22" t="s">
        <v>465</v>
      </c>
      <c r="B231" s="144">
        <v>0</v>
      </c>
      <c r="C231" s="144">
        <v>0</v>
      </c>
      <c r="D231" s="144">
        <v>0</v>
      </c>
      <c r="E231" s="144">
        <v>0</v>
      </c>
      <c r="F231" s="144">
        <v>0</v>
      </c>
      <c r="G231" s="144">
        <v>0</v>
      </c>
      <c r="H231" s="144">
        <v>0</v>
      </c>
    </row>
    <row r="232" spans="1:8">
      <c r="A232" s="22" t="s">
        <v>466</v>
      </c>
      <c r="B232" s="144">
        <v>0</v>
      </c>
      <c r="C232" s="144">
        <v>0</v>
      </c>
      <c r="D232" s="144">
        <v>0</v>
      </c>
      <c r="E232" s="144">
        <v>0</v>
      </c>
      <c r="F232" s="144">
        <v>0</v>
      </c>
      <c r="G232" s="144">
        <v>0</v>
      </c>
      <c r="H232" s="144">
        <v>0</v>
      </c>
    </row>
    <row r="233" spans="1:8">
      <c r="A233" s="22" t="s">
        <v>467</v>
      </c>
      <c r="B233" s="144">
        <v>0</v>
      </c>
      <c r="C233" s="144">
        <v>0</v>
      </c>
      <c r="D233" s="144">
        <v>0</v>
      </c>
      <c r="E233" s="144">
        <v>0</v>
      </c>
      <c r="F233" s="144">
        <v>0</v>
      </c>
      <c r="G233" s="144">
        <v>0</v>
      </c>
      <c r="H233" s="144">
        <v>0</v>
      </c>
    </row>
    <row r="234" spans="1:8">
      <c r="A234" s="22" t="s">
        <v>468</v>
      </c>
      <c r="B234" s="144">
        <v>0</v>
      </c>
      <c r="C234" s="144">
        <v>0</v>
      </c>
      <c r="D234" s="144">
        <v>0</v>
      </c>
      <c r="E234" s="144">
        <v>0</v>
      </c>
      <c r="F234" s="144">
        <v>0</v>
      </c>
      <c r="G234" s="144">
        <v>0</v>
      </c>
      <c r="H234" s="144">
        <v>0</v>
      </c>
    </row>
    <row r="235" spans="1:8">
      <c r="A235" s="22" t="s">
        <v>469</v>
      </c>
      <c r="B235" s="144">
        <v>0</v>
      </c>
      <c r="C235" s="144">
        <v>0</v>
      </c>
      <c r="D235" s="144">
        <v>0</v>
      </c>
      <c r="E235" s="144">
        <v>0</v>
      </c>
      <c r="F235" s="144">
        <v>0</v>
      </c>
      <c r="G235" s="144">
        <v>0</v>
      </c>
      <c r="H235" s="144">
        <v>0</v>
      </c>
    </row>
    <row r="236" spans="1:8">
      <c r="A236" s="22" t="s">
        <v>470</v>
      </c>
      <c r="B236" s="144">
        <v>0</v>
      </c>
      <c r="C236" s="144">
        <v>0</v>
      </c>
      <c r="D236" s="144">
        <v>0</v>
      </c>
      <c r="E236" s="144">
        <v>0</v>
      </c>
      <c r="F236" s="144">
        <v>0</v>
      </c>
      <c r="G236" s="144">
        <v>0</v>
      </c>
      <c r="H236" s="144">
        <v>0</v>
      </c>
    </row>
    <row r="237" spans="1:8">
      <c r="A237" s="22" t="s">
        <v>471</v>
      </c>
      <c r="B237" s="144">
        <v>0</v>
      </c>
      <c r="C237" s="144">
        <v>0</v>
      </c>
      <c r="D237" s="144">
        <v>0</v>
      </c>
      <c r="E237" s="144">
        <v>0</v>
      </c>
      <c r="F237" s="144">
        <v>0</v>
      </c>
      <c r="G237" s="144">
        <v>0</v>
      </c>
      <c r="H237" s="144">
        <v>0</v>
      </c>
    </row>
    <row r="238" spans="1:8">
      <c r="A238" s="22" t="s">
        <v>472</v>
      </c>
      <c r="B238" s="144">
        <v>0</v>
      </c>
      <c r="C238" s="144">
        <v>0</v>
      </c>
      <c r="D238" s="144">
        <v>0</v>
      </c>
      <c r="E238" s="144">
        <v>0</v>
      </c>
      <c r="F238" s="144">
        <v>0</v>
      </c>
      <c r="G238" s="144">
        <v>0</v>
      </c>
      <c r="H238" s="144">
        <v>0</v>
      </c>
    </row>
    <row r="239" spans="1:8">
      <c r="A239" s="22" t="s">
        <v>473</v>
      </c>
      <c r="B239" s="144">
        <v>0</v>
      </c>
      <c r="C239" s="144">
        <v>0</v>
      </c>
      <c r="D239" s="144">
        <v>0</v>
      </c>
      <c r="E239" s="144">
        <v>0</v>
      </c>
      <c r="F239" s="144">
        <v>0</v>
      </c>
      <c r="G239" s="144">
        <v>0</v>
      </c>
      <c r="H239" s="144">
        <v>0</v>
      </c>
    </row>
    <row r="240" spans="1:8">
      <c r="A240" s="22" t="s">
        <v>474</v>
      </c>
      <c r="B240" s="144">
        <v>0</v>
      </c>
      <c r="C240" s="144">
        <v>0</v>
      </c>
      <c r="D240" s="144">
        <v>0</v>
      </c>
      <c r="E240" s="144">
        <v>0</v>
      </c>
      <c r="F240" s="144">
        <v>0</v>
      </c>
      <c r="G240" s="144">
        <v>0</v>
      </c>
      <c r="H240" s="144">
        <v>0</v>
      </c>
    </row>
    <row r="241" spans="1:8">
      <c r="A241" s="22" t="s">
        <v>475</v>
      </c>
      <c r="B241" s="144">
        <v>0</v>
      </c>
      <c r="C241" s="144">
        <v>0</v>
      </c>
      <c r="D241" s="144">
        <v>0</v>
      </c>
      <c r="E241" s="144">
        <v>0</v>
      </c>
      <c r="F241" s="144">
        <v>0</v>
      </c>
      <c r="G241" s="144">
        <v>0</v>
      </c>
      <c r="H241" s="144">
        <v>0</v>
      </c>
    </row>
    <row r="242" spans="1:8">
      <c r="A242" s="22" t="s">
        <v>476</v>
      </c>
      <c r="B242" s="144">
        <v>0</v>
      </c>
      <c r="C242" s="144">
        <v>0</v>
      </c>
      <c r="D242" s="144">
        <v>0</v>
      </c>
      <c r="E242" s="144">
        <v>0</v>
      </c>
      <c r="F242" s="144">
        <v>0</v>
      </c>
      <c r="G242" s="144">
        <v>0</v>
      </c>
      <c r="H242" s="144">
        <v>0</v>
      </c>
    </row>
    <row r="243" spans="1:8">
      <c r="A243" s="22" t="s">
        <v>477</v>
      </c>
      <c r="B243" s="144">
        <v>0</v>
      </c>
      <c r="C243" s="144">
        <v>0</v>
      </c>
      <c r="D243" s="144">
        <v>0</v>
      </c>
      <c r="E243" s="144">
        <v>0</v>
      </c>
      <c r="F243" s="144">
        <v>0</v>
      </c>
      <c r="G243" s="144">
        <v>0</v>
      </c>
      <c r="H243" s="144">
        <v>0</v>
      </c>
    </row>
    <row r="244" spans="1:8">
      <c r="A244" s="22" t="s">
        <v>478</v>
      </c>
      <c r="B244" s="144">
        <v>0</v>
      </c>
      <c r="C244" s="144">
        <v>0</v>
      </c>
      <c r="D244" s="144">
        <v>0</v>
      </c>
      <c r="E244" s="144">
        <v>0</v>
      </c>
      <c r="F244" s="144">
        <v>0</v>
      </c>
      <c r="G244" s="144">
        <v>0</v>
      </c>
      <c r="H244" s="144">
        <v>0</v>
      </c>
    </row>
    <row r="245" spans="1:8">
      <c r="A245" s="22" t="s">
        <v>479</v>
      </c>
      <c r="B245" s="144">
        <v>0</v>
      </c>
      <c r="C245" s="144">
        <v>0</v>
      </c>
      <c r="D245" s="144">
        <v>0</v>
      </c>
      <c r="E245" s="144">
        <v>0</v>
      </c>
      <c r="F245" s="144">
        <v>0</v>
      </c>
      <c r="G245" s="144">
        <v>0</v>
      </c>
      <c r="H245" s="144">
        <v>0</v>
      </c>
    </row>
    <row r="246" spans="1:8">
      <c r="A246" s="22" t="s">
        <v>480</v>
      </c>
      <c r="B246" s="144">
        <v>0</v>
      </c>
      <c r="C246" s="144">
        <v>0</v>
      </c>
      <c r="D246" s="144">
        <v>0</v>
      </c>
      <c r="E246" s="144">
        <v>0</v>
      </c>
      <c r="F246" s="144">
        <v>0</v>
      </c>
      <c r="G246" s="144">
        <v>0</v>
      </c>
      <c r="H246" s="144">
        <v>0</v>
      </c>
    </row>
    <row r="247" spans="1:8">
      <c r="A247" s="22" t="s">
        <v>481</v>
      </c>
      <c r="B247" s="144">
        <v>0</v>
      </c>
      <c r="C247" s="144">
        <v>10</v>
      </c>
      <c r="D247" s="144">
        <v>0</v>
      </c>
      <c r="E247" s="144">
        <v>0</v>
      </c>
      <c r="F247" s="144">
        <v>0</v>
      </c>
      <c r="G247" s="144">
        <v>0</v>
      </c>
      <c r="H247" s="144">
        <v>0</v>
      </c>
    </row>
    <row r="248" spans="1:8">
      <c r="A248" s="22" t="s">
        <v>482</v>
      </c>
      <c r="B248" s="144">
        <v>0</v>
      </c>
      <c r="C248" s="144">
        <v>0</v>
      </c>
      <c r="D248" s="144">
        <v>0</v>
      </c>
      <c r="E248" s="144">
        <v>0</v>
      </c>
      <c r="F248" s="144">
        <v>0</v>
      </c>
      <c r="G248" s="144">
        <v>0</v>
      </c>
      <c r="H248" s="144">
        <v>0</v>
      </c>
    </row>
    <row r="249" spans="1:8">
      <c r="A249" s="22" t="s">
        <v>483</v>
      </c>
      <c r="B249" s="144">
        <v>0</v>
      </c>
      <c r="C249" s="144">
        <v>0</v>
      </c>
      <c r="D249" s="144">
        <v>0</v>
      </c>
      <c r="E249" s="144">
        <v>0</v>
      </c>
      <c r="F249" s="144">
        <v>0</v>
      </c>
      <c r="G249" s="144">
        <v>0</v>
      </c>
      <c r="H249" s="144">
        <v>0</v>
      </c>
    </row>
    <row r="250" spans="1:8">
      <c r="A250" s="22" t="s">
        <v>484</v>
      </c>
      <c r="B250" s="144">
        <v>0</v>
      </c>
      <c r="C250" s="144">
        <v>0</v>
      </c>
      <c r="D250" s="144">
        <v>0</v>
      </c>
      <c r="E250" s="144">
        <v>0</v>
      </c>
      <c r="F250" s="144">
        <v>0</v>
      </c>
      <c r="G250" s="144">
        <v>0</v>
      </c>
      <c r="H250" s="144">
        <v>0</v>
      </c>
    </row>
    <row r="251" spans="1:8">
      <c r="A251" s="22" t="s">
        <v>485</v>
      </c>
      <c r="B251" s="144">
        <v>0</v>
      </c>
      <c r="C251" s="144">
        <v>0</v>
      </c>
      <c r="D251" s="144">
        <v>0</v>
      </c>
      <c r="E251" s="144">
        <v>0</v>
      </c>
      <c r="F251" s="144">
        <v>0</v>
      </c>
      <c r="G251" s="144">
        <v>0</v>
      </c>
      <c r="H251" s="144">
        <v>0</v>
      </c>
    </row>
    <row r="252" spans="1:8">
      <c r="A252" s="22" t="s">
        <v>486</v>
      </c>
      <c r="B252" s="139">
        <v>0</v>
      </c>
      <c r="C252" s="139">
        <v>0</v>
      </c>
      <c r="D252" s="139">
        <v>0</v>
      </c>
      <c r="E252" s="139">
        <v>0</v>
      </c>
      <c r="F252" s="139">
        <v>0</v>
      </c>
      <c r="G252" s="139">
        <v>0</v>
      </c>
      <c r="H252" s="139">
        <v>0</v>
      </c>
    </row>
    <row r="254" spans="1:8">
      <c r="A254" s="22" t="s">
        <v>693</v>
      </c>
    </row>
    <row r="256" spans="1:8">
      <c r="A256" s="79" t="s">
        <v>683</v>
      </c>
    </row>
  </sheetData>
  <sortState xmlns:xlrd2="http://schemas.microsoft.com/office/spreadsheetml/2017/richdata2" ref="A5:H252">
    <sortCondition descending="1" ref="B5:B252"/>
  </sortState>
  <mergeCells count="1">
    <mergeCell ref="B3:H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55020-5C5B-4683-8C45-A48E7E1A357A}">
  <dimension ref="A1:EP62"/>
  <sheetViews>
    <sheetView workbookViewId="0"/>
  </sheetViews>
  <sheetFormatPr baseColWidth="10" defaultColWidth="12.5" defaultRowHeight="16"/>
  <cols>
    <col min="1" max="1" width="18.83203125" style="10" customWidth="1"/>
    <col min="2" max="4" width="20.5" style="10" customWidth="1"/>
    <col min="5" max="16384" width="12.5" style="10"/>
  </cols>
  <sheetData>
    <row r="1" spans="1:146">
      <c r="A1" s="9" t="s">
        <v>12</v>
      </c>
    </row>
    <row r="3" spans="1:146">
      <c r="B3" s="222" t="s">
        <v>117</v>
      </c>
      <c r="C3" s="222"/>
      <c r="D3" s="231"/>
      <c r="E3" s="230" t="s">
        <v>118</v>
      </c>
      <c r="F3" s="222"/>
      <c r="G3" s="222"/>
      <c r="H3" s="222"/>
      <c r="I3" s="222"/>
      <c r="J3" s="222"/>
      <c r="K3" s="222"/>
      <c r="L3" s="222"/>
      <c r="M3" s="231"/>
      <c r="N3" s="230" t="s">
        <v>119</v>
      </c>
      <c r="O3" s="222"/>
      <c r="P3" s="222"/>
      <c r="Q3" s="222"/>
      <c r="R3" s="222"/>
      <c r="S3" s="222"/>
      <c r="T3" s="222"/>
      <c r="U3" s="222"/>
      <c r="V3" s="231"/>
      <c r="W3" s="230" t="s">
        <v>120</v>
      </c>
      <c r="X3" s="222"/>
      <c r="Y3" s="222"/>
      <c r="Z3" s="222"/>
      <c r="AA3" s="222"/>
      <c r="AB3" s="222"/>
      <c r="AC3" s="222"/>
      <c r="AD3" s="222"/>
      <c r="AE3" s="231"/>
      <c r="AF3" s="230" t="s">
        <v>121</v>
      </c>
      <c r="AG3" s="222"/>
      <c r="AH3" s="222"/>
      <c r="AI3" s="222"/>
      <c r="AJ3" s="222"/>
      <c r="AK3" s="222"/>
      <c r="AL3" s="222"/>
      <c r="AM3" s="222"/>
      <c r="AN3" s="231"/>
      <c r="AO3" s="230" t="s">
        <v>122</v>
      </c>
      <c r="AP3" s="222"/>
      <c r="AQ3" s="222"/>
      <c r="AR3" s="222"/>
      <c r="AS3" s="222"/>
      <c r="AT3" s="222"/>
      <c r="AU3" s="222"/>
      <c r="AV3" s="222"/>
      <c r="AW3" s="231"/>
      <c r="AX3" s="230" t="s">
        <v>123</v>
      </c>
      <c r="AY3" s="222"/>
      <c r="AZ3" s="222"/>
      <c r="BA3" s="222"/>
      <c r="BB3" s="222"/>
      <c r="BC3" s="222"/>
      <c r="BD3" s="222"/>
      <c r="BE3" s="222"/>
      <c r="BF3" s="231"/>
      <c r="BG3" s="230" t="s">
        <v>124</v>
      </c>
      <c r="BH3" s="222"/>
      <c r="BI3" s="222"/>
      <c r="BJ3" s="222"/>
      <c r="BK3" s="222"/>
      <c r="BL3" s="222"/>
      <c r="BM3" s="222"/>
      <c r="BN3" s="222"/>
      <c r="BO3" s="231"/>
      <c r="BP3" s="230" t="s">
        <v>125</v>
      </c>
      <c r="BQ3" s="222"/>
      <c r="BR3" s="222"/>
      <c r="BS3" s="222"/>
      <c r="BT3" s="222"/>
      <c r="BU3" s="222"/>
      <c r="BV3" s="222"/>
      <c r="BW3" s="222"/>
      <c r="BX3" s="231"/>
      <c r="BY3" s="230" t="s">
        <v>126</v>
      </c>
      <c r="BZ3" s="222"/>
      <c r="CA3" s="222"/>
      <c r="CB3" s="222"/>
      <c r="CC3" s="222"/>
      <c r="CD3" s="222"/>
      <c r="CE3" s="222"/>
      <c r="CF3" s="222"/>
      <c r="CG3" s="231"/>
      <c r="CH3" s="230" t="s">
        <v>127</v>
      </c>
      <c r="CI3" s="222"/>
      <c r="CJ3" s="222"/>
      <c r="CK3" s="222"/>
      <c r="CL3" s="222"/>
      <c r="CM3" s="222"/>
      <c r="CN3" s="222"/>
      <c r="CO3" s="222"/>
      <c r="CP3" s="231"/>
      <c r="CQ3" s="230" t="s">
        <v>128</v>
      </c>
      <c r="CR3" s="222"/>
      <c r="CS3" s="222"/>
      <c r="CT3" s="222"/>
      <c r="CU3" s="222"/>
      <c r="CV3" s="222"/>
      <c r="CW3" s="222"/>
      <c r="CX3" s="222"/>
      <c r="CY3" s="231"/>
      <c r="CZ3" s="230" t="s">
        <v>244</v>
      </c>
      <c r="DA3" s="222"/>
      <c r="DB3" s="222"/>
      <c r="DC3" s="222"/>
      <c r="DD3" s="222"/>
      <c r="DE3" s="222"/>
      <c r="DF3" s="222"/>
      <c r="DG3" s="222"/>
      <c r="DH3" s="231"/>
      <c r="DI3" s="230" t="s">
        <v>130</v>
      </c>
      <c r="DJ3" s="222"/>
      <c r="DK3" s="222"/>
      <c r="DL3" s="222"/>
      <c r="DM3" s="222"/>
      <c r="DN3" s="222"/>
      <c r="DO3" s="222"/>
      <c r="DP3" s="222"/>
      <c r="DQ3" s="231"/>
      <c r="DR3" s="222" t="s">
        <v>131</v>
      </c>
      <c r="DS3" s="222"/>
      <c r="DT3" s="222"/>
      <c r="DU3" s="222"/>
      <c r="DV3" s="222"/>
      <c r="DW3" s="222"/>
      <c r="DX3" s="222"/>
      <c r="DY3" s="222"/>
      <c r="DZ3" s="222"/>
    </row>
    <row r="4" spans="1:146">
      <c r="B4" s="11" t="s">
        <v>245</v>
      </c>
      <c r="C4" s="11" t="s">
        <v>194</v>
      </c>
      <c r="D4" s="75" t="s">
        <v>195</v>
      </c>
      <c r="E4" s="230" t="s">
        <v>245</v>
      </c>
      <c r="F4" s="222"/>
      <c r="G4" s="222"/>
      <c r="H4" s="222" t="s">
        <v>194</v>
      </c>
      <c r="I4" s="222"/>
      <c r="J4" s="222"/>
      <c r="K4" s="222" t="s">
        <v>195</v>
      </c>
      <c r="L4" s="222"/>
      <c r="M4" s="231"/>
      <c r="N4" s="230" t="s">
        <v>245</v>
      </c>
      <c r="O4" s="222"/>
      <c r="P4" s="222"/>
      <c r="Q4" s="222" t="s">
        <v>194</v>
      </c>
      <c r="R4" s="222"/>
      <c r="S4" s="222"/>
      <c r="T4" s="222" t="s">
        <v>195</v>
      </c>
      <c r="U4" s="222"/>
      <c r="V4" s="231"/>
      <c r="W4" s="230" t="s">
        <v>245</v>
      </c>
      <c r="X4" s="222"/>
      <c r="Y4" s="222"/>
      <c r="Z4" s="222" t="s">
        <v>194</v>
      </c>
      <c r="AA4" s="222"/>
      <c r="AB4" s="222"/>
      <c r="AC4" s="222" t="s">
        <v>195</v>
      </c>
      <c r="AD4" s="222"/>
      <c r="AE4" s="231"/>
      <c r="AF4" s="230" t="s">
        <v>245</v>
      </c>
      <c r="AG4" s="222"/>
      <c r="AH4" s="222"/>
      <c r="AI4" s="222" t="s">
        <v>194</v>
      </c>
      <c r="AJ4" s="222"/>
      <c r="AK4" s="222"/>
      <c r="AL4" s="222" t="s">
        <v>195</v>
      </c>
      <c r="AM4" s="222"/>
      <c r="AN4" s="231"/>
      <c r="AO4" s="230" t="s">
        <v>245</v>
      </c>
      <c r="AP4" s="222"/>
      <c r="AQ4" s="222"/>
      <c r="AR4" s="222" t="s">
        <v>194</v>
      </c>
      <c r="AS4" s="222"/>
      <c r="AT4" s="222"/>
      <c r="AU4" s="222" t="s">
        <v>195</v>
      </c>
      <c r="AV4" s="222"/>
      <c r="AW4" s="231"/>
      <c r="AX4" s="230" t="s">
        <v>245</v>
      </c>
      <c r="AY4" s="222"/>
      <c r="AZ4" s="222"/>
      <c r="BA4" s="222" t="s">
        <v>194</v>
      </c>
      <c r="BB4" s="222"/>
      <c r="BC4" s="222"/>
      <c r="BD4" s="222" t="s">
        <v>195</v>
      </c>
      <c r="BE4" s="222"/>
      <c r="BF4" s="231"/>
      <c r="BG4" s="230" t="s">
        <v>245</v>
      </c>
      <c r="BH4" s="222"/>
      <c r="BI4" s="222"/>
      <c r="BJ4" s="222" t="s">
        <v>194</v>
      </c>
      <c r="BK4" s="222"/>
      <c r="BL4" s="222"/>
      <c r="BM4" s="222" t="s">
        <v>195</v>
      </c>
      <c r="BN4" s="222"/>
      <c r="BO4" s="231"/>
      <c r="BP4" s="230" t="s">
        <v>245</v>
      </c>
      <c r="BQ4" s="222"/>
      <c r="BR4" s="222"/>
      <c r="BS4" s="222" t="s">
        <v>194</v>
      </c>
      <c r="BT4" s="222"/>
      <c r="BU4" s="222"/>
      <c r="BV4" s="222" t="s">
        <v>195</v>
      </c>
      <c r="BW4" s="222"/>
      <c r="BX4" s="231"/>
      <c r="BY4" s="230" t="s">
        <v>245</v>
      </c>
      <c r="BZ4" s="222"/>
      <c r="CA4" s="222"/>
      <c r="CB4" s="222" t="s">
        <v>194</v>
      </c>
      <c r="CC4" s="222"/>
      <c r="CD4" s="222"/>
      <c r="CE4" s="222" t="s">
        <v>195</v>
      </c>
      <c r="CF4" s="222"/>
      <c r="CG4" s="231"/>
      <c r="CH4" s="230" t="s">
        <v>245</v>
      </c>
      <c r="CI4" s="222"/>
      <c r="CJ4" s="222"/>
      <c r="CK4" s="222" t="s">
        <v>194</v>
      </c>
      <c r="CL4" s="222"/>
      <c r="CM4" s="222"/>
      <c r="CN4" s="222" t="s">
        <v>195</v>
      </c>
      <c r="CO4" s="222"/>
      <c r="CP4" s="231"/>
      <c r="CQ4" s="230" t="s">
        <v>245</v>
      </c>
      <c r="CR4" s="222"/>
      <c r="CS4" s="222"/>
      <c r="CT4" s="222" t="s">
        <v>194</v>
      </c>
      <c r="CU4" s="222"/>
      <c r="CV4" s="222"/>
      <c r="CW4" s="222" t="s">
        <v>195</v>
      </c>
      <c r="CX4" s="222"/>
      <c r="CY4" s="231"/>
      <c r="CZ4" s="230" t="s">
        <v>245</v>
      </c>
      <c r="DA4" s="222"/>
      <c r="DB4" s="222"/>
      <c r="DC4" s="222" t="s">
        <v>194</v>
      </c>
      <c r="DD4" s="222"/>
      <c r="DE4" s="222"/>
      <c r="DF4" s="222" t="s">
        <v>195</v>
      </c>
      <c r="DG4" s="222"/>
      <c r="DH4" s="231"/>
      <c r="DI4" s="230" t="s">
        <v>245</v>
      </c>
      <c r="DJ4" s="222"/>
      <c r="DK4" s="222"/>
      <c r="DL4" s="222" t="s">
        <v>194</v>
      </c>
      <c r="DM4" s="222"/>
      <c r="DN4" s="222"/>
      <c r="DO4" s="222" t="s">
        <v>195</v>
      </c>
      <c r="DP4" s="222"/>
      <c r="DQ4" s="231"/>
      <c r="DR4" s="222" t="s">
        <v>245</v>
      </c>
      <c r="DS4" s="222"/>
      <c r="DT4" s="222"/>
      <c r="DU4" s="222" t="s">
        <v>194</v>
      </c>
      <c r="DV4" s="222"/>
      <c r="DW4" s="222"/>
      <c r="DX4" s="222" t="s">
        <v>195</v>
      </c>
      <c r="DY4" s="222"/>
      <c r="DZ4" s="222"/>
      <c r="EA4" s="11"/>
      <c r="EB4" s="11"/>
      <c r="EC4" s="11"/>
      <c r="ED4" s="11"/>
      <c r="EE4" s="11"/>
      <c r="EF4" s="11"/>
      <c r="EG4" s="11"/>
      <c r="EH4" s="11"/>
      <c r="EI4" s="11"/>
      <c r="EJ4" s="11"/>
      <c r="EK4" s="11"/>
      <c r="EL4" s="11"/>
      <c r="EM4" s="11"/>
      <c r="EN4" s="11"/>
      <c r="EO4" s="11"/>
      <c r="EP4" s="11"/>
    </row>
    <row r="5" spans="1:146" ht="32" customHeight="1">
      <c r="B5" s="12" t="s">
        <v>490</v>
      </c>
      <c r="C5" s="12" t="s">
        <v>490</v>
      </c>
      <c r="D5" s="70" t="s">
        <v>490</v>
      </c>
      <c r="E5" s="71" t="s">
        <v>744</v>
      </c>
      <c r="F5" s="12" t="s">
        <v>745</v>
      </c>
      <c r="G5" s="12" t="s">
        <v>246</v>
      </c>
      <c r="H5" s="12" t="s">
        <v>744</v>
      </c>
      <c r="I5" s="12" t="s">
        <v>745</v>
      </c>
      <c r="J5" s="12" t="s">
        <v>246</v>
      </c>
      <c r="K5" s="12" t="s">
        <v>744</v>
      </c>
      <c r="L5" s="12" t="s">
        <v>745</v>
      </c>
      <c r="M5" s="70" t="s">
        <v>246</v>
      </c>
      <c r="N5" s="141" t="s">
        <v>744</v>
      </c>
      <c r="O5" s="138" t="s">
        <v>745</v>
      </c>
      <c r="P5" s="138" t="s">
        <v>246</v>
      </c>
      <c r="Q5" s="138" t="s">
        <v>744</v>
      </c>
      <c r="R5" s="138" t="s">
        <v>745</v>
      </c>
      <c r="S5" s="138" t="s">
        <v>246</v>
      </c>
      <c r="T5" s="138" t="s">
        <v>744</v>
      </c>
      <c r="U5" s="138" t="s">
        <v>745</v>
      </c>
      <c r="V5" s="140" t="s">
        <v>246</v>
      </c>
      <c r="W5" s="141" t="s">
        <v>744</v>
      </c>
      <c r="X5" s="138" t="s">
        <v>745</v>
      </c>
      <c r="Y5" s="138" t="s">
        <v>246</v>
      </c>
      <c r="Z5" s="138" t="s">
        <v>744</v>
      </c>
      <c r="AA5" s="138" t="s">
        <v>745</v>
      </c>
      <c r="AB5" s="138" t="s">
        <v>246</v>
      </c>
      <c r="AC5" s="138" t="s">
        <v>744</v>
      </c>
      <c r="AD5" s="138" t="s">
        <v>745</v>
      </c>
      <c r="AE5" s="140" t="s">
        <v>246</v>
      </c>
      <c r="AF5" s="141" t="s">
        <v>744</v>
      </c>
      <c r="AG5" s="138" t="s">
        <v>745</v>
      </c>
      <c r="AH5" s="138" t="s">
        <v>246</v>
      </c>
      <c r="AI5" s="138" t="s">
        <v>744</v>
      </c>
      <c r="AJ5" s="138" t="s">
        <v>745</v>
      </c>
      <c r="AK5" s="138" t="s">
        <v>246</v>
      </c>
      <c r="AL5" s="138" t="s">
        <v>744</v>
      </c>
      <c r="AM5" s="138" t="s">
        <v>745</v>
      </c>
      <c r="AN5" s="140" t="s">
        <v>246</v>
      </c>
      <c r="AO5" s="141" t="s">
        <v>744</v>
      </c>
      <c r="AP5" s="138" t="s">
        <v>745</v>
      </c>
      <c r="AQ5" s="138" t="s">
        <v>246</v>
      </c>
      <c r="AR5" s="138" t="s">
        <v>744</v>
      </c>
      <c r="AS5" s="138" t="s">
        <v>745</v>
      </c>
      <c r="AT5" s="138" t="s">
        <v>246</v>
      </c>
      <c r="AU5" s="138" t="s">
        <v>744</v>
      </c>
      <c r="AV5" s="138" t="s">
        <v>745</v>
      </c>
      <c r="AW5" s="140" t="s">
        <v>246</v>
      </c>
      <c r="AX5" s="141" t="s">
        <v>744</v>
      </c>
      <c r="AY5" s="138" t="s">
        <v>745</v>
      </c>
      <c r="AZ5" s="138" t="s">
        <v>246</v>
      </c>
      <c r="BA5" s="138" t="s">
        <v>744</v>
      </c>
      <c r="BB5" s="138" t="s">
        <v>745</v>
      </c>
      <c r="BC5" s="138" t="s">
        <v>246</v>
      </c>
      <c r="BD5" s="138" t="s">
        <v>744</v>
      </c>
      <c r="BE5" s="138" t="s">
        <v>745</v>
      </c>
      <c r="BF5" s="140" t="s">
        <v>246</v>
      </c>
      <c r="BG5" s="141" t="s">
        <v>744</v>
      </c>
      <c r="BH5" s="138" t="s">
        <v>745</v>
      </c>
      <c r="BI5" s="138" t="s">
        <v>246</v>
      </c>
      <c r="BJ5" s="138" t="s">
        <v>744</v>
      </c>
      <c r="BK5" s="138" t="s">
        <v>745</v>
      </c>
      <c r="BL5" s="138" t="s">
        <v>246</v>
      </c>
      <c r="BM5" s="138" t="s">
        <v>744</v>
      </c>
      <c r="BN5" s="138" t="s">
        <v>745</v>
      </c>
      <c r="BO5" s="140" t="s">
        <v>246</v>
      </c>
      <c r="BP5" s="141" t="s">
        <v>744</v>
      </c>
      <c r="BQ5" s="138" t="s">
        <v>745</v>
      </c>
      <c r="BR5" s="138" t="s">
        <v>246</v>
      </c>
      <c r="BS5" s="138" t="s">
        <v>744</v>
      </c>
      <c r="BT5" s="138" t="s">
        <v>745</v>
      </c>
      <c r="BU5" s="138" t="s">
        <v>246</v>
      </c>
      <c r="BV5" s="138" t="s">
        <v>744</v>
      </c>
      <c r="BW5" s="138" t="s">
        <v>745</v>
      </c>
      <c r="BX5" s="140" t="s">
        <v>246</v>
      </c>
      <c r="BY5" s="141" t="s">
        <v>744</v>
      </c>
      <c r="BZ5" s="138" t="s">
        <v>745</v>
      </c>
      <c r="CA5" s="138" t="s">
        <v>246</v>
      </c>
      <c r="CB5" s="138" t="s">
        <v>744</v>
      </c>
      <c r="CC5" s="138" t="s">
        <v>745</v>
      </c>
      <c r="CD5" s="138" t="s">
        <v>246</v>
      </c>
      <c r="CE5" s="138" t="s">
        <v>744</v>
      </c>
      <c r="CF5" s="138" t="s">
        <v>745</v>
      </c>
      <c r="CG5" s="140" t="s">
        <v>246</v>
      </c>
      <c r="CH5" s="141" t="s">
        <v>744</v>
      </c>
      <c r="CI5" s="138" t="s">
        <v>745</v>
      </c>
      <c r="CJ5" s="138" t="s">
        <v>246</v>
      </c>
      <c r="CK5" s="138" t="s">
        <v>744</v>
      </c>
      <c r="CL5" s="138" t="s">
        <v>745</v>
      </c>
      <c r="CM5" s="138" t="s">
        <v>246</v>
      </c>
      <c r="CN5" s="138" t="s">
        <v>744</v>
      </c>
      <c r="CO5" s="138" t="s">
        <v>745</v>
      </c>
      <c r="CP5" s="140" t="s">
        <v>246</v>
      </c>
      <c r="CQ5" s="141" t="s">
        <v>744</v>
      </c>
      <c r="CR5" s="138" t="s">
        <v>745</v>
      </c>
      <c r="CS5" s="138" t="s">
        <v>246</v>
      </c>
      <c r="CT5" s="138" t="s">
        <v>744</v>
      </c>
      <c r="CU5" s="138" t="s">
        <v>745</v>
      </c>
      <c r="CV5" s="138" t="s">
        <v>246</v>
      </c>
      <c r="CW5" s="138" t="s">
        <v>744</v>
      </c>
      <c r="CX5" s="138" t="s">
        <v>745</v>
      </c>
      <c r="CY5" s="140" t="s">
        <v>246</v>
      </c>
      <c r="CZ5" s="141" t="s">
        <v>744</v>
      </c>
      <c r="DA5" s="138" t="s">
        <v>745</v>
      </c>
      <c r="DB5" s="138" t="s">
        <v>246</v>
      </c>
      <c r="DC5" s="138" t="s">
        <v>744</v>
      </c>
      <c r="DD5" s="138" t="s">
        <v>745</v>
      </c>
      <c r="DE5" s="138" t="s">
        <v>246</v>
      </c>
      <c r="DF5" s="138" t="s">
        <v>744</v>
      </c>
      <c r="DG5" s="138" t="s">
        <v>745</v>
      </c>
      <c r="DH5" s="140" t="s">
        <v>246</v>
      </c>
      <c r="DI5" s="141" t="s">
        <v>744</v>
      </c>
      <c r="DJ5" s="138" t="s">
        <v>745</v>
      </c>
      <c r="DK5" s="138" t="s">
        <v>246</v>
      </c>
      <c r="DL5" s="138" t="s">
        <v>744</v>
      </c>
      <c r="DM5" s="138" t="s">
        <v>745</v>
      </c>
      <c r="DN5" s="138" t="s">
        <v>246</v>
      </c>
      <c r="DO5" s="138" t="s">
        <v>744</v>
      </c>
      <c r="DP5" s="138" t="s">
        <v>745</v>
      </c>
      <c r="DQ5" s="140" t="s">
        <v>246</v>
      </c>
      <c r="DR5" s="141" t="s">
        <v>744</v>
      </c>
      <c r="DS5" s="138" t="s">
        <v>745</v>
      </c>
      <c r="DT5" s="138" t="s">
        <v>246</v>
      </c>
      <c r="DU5" s="138" t="s">
        <v>744</v>
      </c>
      <c r="DV5" s="138" t="s">
        <v>745</v>
      </c>
      <c r="DW5" s="138" t="s">
        <v>246</v>
      </c>
      <c r="DX5" s="138" t="s">
        <v>744</v>
      </c>
      <c r="DY5" s="138" t="s">
        <v>745</v>
      </c>
      <c r="DZ5" s="140" t="s">
        <v>246</v>
      </c>
      <c r="EA5" s="11"/>
      <c r="EB5" s="11"/>
      <c r="EC5" s="11"/>
      <c r="ED5" s="11"/>
      <c r="EE5" s="11"/>
      <c r="EF5" s="11"/>
      <c r="EG5" s="11"/>
      <c r="EH5" s="11"/>
      <c r="EI5" s="11"/>
      <c r="EJ5" s="11"/>
      <c r="EK5" s="11"/>
      <c r="EL5" s="11"/>
      <c r="EM5" s="11"/>
      <c r="EN5" s="11"/>
      <c r="EO5" s="11"/>
      <c r="EP5" s="11"/>
    </row>
    <row r="6" spans="1:146">
      <c r="A6" s="67">
        <v>1972</v>
      </c>
      <c r="B6" s="13">
        <v>395432</v>
      </c>
      <c r="C6" s="13">
        <v>203775</v>
      </c>
      <c r="D6" s="72">
        <v>191657</v>
      </c>
      <c r="E6" s="74">
        <v>12391</v>
      </c>
      <c r="F6" s="13">
        <v>11527</v>
      </c>
      <c r="G6" s="11">
        <v>864</v>
      </c>
      <c r="H6" s="13">
        <v>6786</v>
      </c>
      <c r="I6" s="13">
        <v>5957</v>
      </c>
      <c r="J6" s="11">
        <v>829</v>
      </c>
      <c r="K6" s="13">
        <v>5605</v>
      </c>
      <c r="L6" s="13">
        <v>5570</v>
      </c>
      <c r="M6" s="75">
        <v>35</v>
      </c>
      <c r="N6" s="74">
        <v>4316</v>
      </c>
      <c r="O6" s="13">
        <v>3967</v>
      </c>
      <c r="P6" s="11">
        <v>349</v>
      </c>
      <c r="Q6" s="13">
        <v>2179</v>
      </c>
      <c r="R6" s="13">
        <v>2078</v>
      </c>
      <c r="S6" s="11">
        <v>101</v>
      </c>
      <c r="T6" s="13">
        <v>2137</v>
      </c>
      <c r="U6" s="13">
        <v>1889</v>
      </c>
      <c r="V6" s="75">
        <v>248</v>
      </c>
      <c r="W6" s="74">
        <v>22711</v>
      </c>
      <c r="X6" s="13">
        <v>23297</v>
      </c>
      <c r="Y6" s="11">
        <v>-586</v>
      </c>
      <c r="Z6" s="13">
        <v>11940</v>
      </c>
      <c r="AA6" s="13">
        <v>12039</v>
      </c>
      <c r="AB6" s="11">
        <v>-99</v>
      </c>
      <c r="AC6" s="13">
        <v>10771</v>
      </c>
      <c r="AD6" s="13">
        <v>11258</v>
      </c>
      <c r="AE6" s="75">
        <v>-487</v>
      </c>
      <c r="AF6" s="74">
        <v>20190</v>
      </c>
      <c r="AG6" s="13">
        <v>19806</v>
      </c>
      <c r="AH6" s="11">
        <v>384</v>
      </c>
      <c r="AI6" s="13">
        <v>10670</v>
      </c>
      <c r="AJ6" s="13">
        <v>10213</v>
      </c>
      <c r="AK6" s="11">
        <v>457</v>
      </c>
      <c r="AL6" s="13">
        <v>9520</v>
      </c>
      <c r="AM6" s="13">
        <v>9593</v>
      </c>
      <c r="AN6" s="75">
        <v>-73</v>
      </c>
      <c r="AO6" s="74">
        <v>38011</v>
      </c>
      <c r="AP6" s="13">
        <v>59648</v>
      </c>
      <c r="AQ6" s="13">
        <v>-21637</v>
      </c>
      <c r="AR6" s="13">
        <v>19181</v>
      </c>
      <c r="AS6" s="13">
        <v>30685</v>
      </c>
      <c r="AT6" s="13">
        <v>-11504</v>
      </c>
      <c r="AU6" s="13">
        <v>18830</v>
      </c>
      <c r="AV6" s="13">
        <v>28963</v>
      </c>
      <c r="AW6" s="72">
        <v>-10133</v>
      </c>
      <c r="AX6" s="74">
        <v>108168</v>
      </c>
      <c r="AY6" s="13">
        <v>93706</v>
      </c>
      <c r="AZ6" s="13">
        <v>14462</v>
      </c>
      <c r="BA6" s="13">
        <v>55283</v>
      </c>
      <c r="BB6" s="13">
        <v>48370</v>
      </c>
      <c r="BC6" s="13">
        <v>6913</v>
      </c>
      <c r="BD6" s="13">
        <v>52885</v>
      </c>
      <c r="BE6" s="13">
        <v>45336</v>
      </c>
      <c r="BF6" s="72">
        <v>7549</v>
      </c>
      <c r="BG6" s="74">
        <v>26017</v>
      </c>
      <c r="BH6" s="13">
        <v>34897</v>
      </c>
      <c r="BI6" s="13">
        <v>-8880</v>
      </c>
      <c r="BJ6" s="13">
        <v>13562</v>
      </c>
      <c r="BK6" s="13">
        <v>17910</v>
      </c>
      <c r="BL6" s="13">
        <v>-4348</v>
      </c>
      <c r="BM6" s="13">
        <v>12455</v>
      </c>
      <c r="BN6" s="13">
        <v>16987</v>
      </c>
      <c r="BO6" s="72">
        <v>-4532</v>
      </c>
      <c r="BP6" s="74">
        <v>19831</v>
      </c>
      <c r="BQ6" s="13">
        <v>38826</v>
      </c>
      <c r="BR6" s="13">
        <v>-18995</v>
      </c>
      <c r="BS6" s="13">
        <v>10108</v>
      </c>
      <c r="BT6" s="13">
        <v>20025</v>
      </c>
      <c r="BU6" s="13">
        <v>-9917</v>
      </c>
      <c r="BV6" s="13">
        <v>9723</v>
      </c>
      <c r="BW6" s="13">
        <v>18801</v>
      </c>
      <c r="BX6" s="72">
        <v>-9078</v>
      </c>
      <c r="BY6" s="74">
        <v>61331</v>
      </c>
      <c r="BZ6" s="13">
        <v>57141</v>
      </c>
      <c r="CA6" s="13">
        <v>4190</v>
      </c>
      <c r="CB6" s="13">
        <v>31725</v>
      </c>
      <c r="CC6" s="13">
        <v>29312</v>
      </c>
      <c r="CD6" s="13">
        <v>2413</v>
      </c>
      <c r="CE6" s="13">
        <v>29606</v>
      </c>
      <c r="CF6" s="13">
        <v>27829</v>
      </c>
      <c r="CG6" s="72">
        <v>1777</v>
      </c>
      <c r="CH6" s="74">
        <v>75424</v>
      </c>
      <c r="CI6" s="13">
        <v>47336</v>
      </c>
      <c r="CJ6" s="13">
        <v>28088</v>
      </c>
      <c r="CK6" s="13">
        <v>38546</v>
      </c>
      <c r="CL6" s="13">
        <v>24437</v>
      </c>
      <c r="CM6" s="13">
        <v>14109</v>
      </c>
      <c r="CN6" s="13">
        <v>36878</v>
      </c>
      <c r="CO6" s="13">
        <v>22899</v>
      </c>
      <c r="CP6" s="72">
        <v>13979</v>
      </c>
      <c r="CQ6" s="74">
        <v>2746</v>
      </c>
      <c r="CR6" s="13">
        <v>2060</v>
      </c>
      <c r="CS6" s="11">
        <v>686</v>
      </c>
      <c r="CT6" s="13">
        <v>1475</v>
      </c>
      <c r="CU6" s="13">
        <v>1076</v>
      </c>
      <c r="CV6" s="11">
        <v>399</v>
      </c>
      <c r="CW6" s="13">
        <v>1271</v>
      </c>
      <c r="CX6" s="11">
        <v>984</v>
      </c>
      <c r="CY6" s="75">
        <v>287</v>
      </c>
      <c r="CZ6" s="74">
        <v>4296</v>
      </c>
      <c r="DA6" s="13">
        <v>3221</v>
      </c>
      <c r="DB6" s="13">
        <v>1075</v>
      </c>
      <c r="DC6" s="13">
        <v>2320</v>
      </c>
      <c r="DD6" s="13">
        <v>1673</v>
      </c>
      <c r="DE6" s="11">
        <v>647</v>
      </c>
      <c r="DF6" s="13">
        <v>1976</v>
      </c>
      <c r="DG6" s="13">
        <v>1548</v>
      </c>
      <c r="DH6" s="75">
        <v>428</v>
      </c>
      <c r="DI6" s="73" t="s">
        <v>250</v>
      </c>
      <c r="DJ6" s="11" t="s">
        <v>250</v>
      </c>
      <c r="DK6" s="11" t="s">
        <v>250</v>
      </c>
      <c r="DL6" s="11" t="s">
        <v>250</v>
      </c>
      <c r="DM6" s="11" t="s">
        <v>250</v>
      </c>
      <c r="DN6" s="11" t="s">
        <v>250</v>
      </c>
      <c r="DO6" s="11" t="s">
        <v>250</v>
      </c>
      <c r="DP6" s="11" t="s">
        <v>250</v>
      </c>
      <c r="DQ6" s="75" t="s">
        <v>250</v>
      </c>
      <c r="DR6" s="11" t="s">
        <v>250</v>
      </c>
      <c r="DS6" s="11" t="s">
        <v>250</v>
      </c>
      <c r="DT6" s="11" t="s">
        <v>250</v>
      </c>
      <c r="DU6" s="11" t="s">
        <v>250</v>
      </c>
      <c r="DV6" s="11" t="s">
        <v>250</v>
      </c>
      <c r="DW6" s="11" t="s">
        <v>250</v>
      </c>
      <c r="DX6" s="11" t="s">
        <v>250</v>
      </c>
      <c r="DY6" s="11" t="s">
        <v>250</v>
      </c>
      <c r="DZ6" s="11" t="s">
        <v>250</v>
      </c>
      <c r="EA6" s="11"/>
      <c r="EB6" s="11"/>
      <c r="EC6" s="11"/>
      <c r="ED6" s="11"/>
      <c r="EE6" s="11"/>
      <c r="EF6" s="11"/>
      <c r="EG6" s="11"/>
      <c r="EH6" s="11"/>
      <c r="EI6" s="11"/>
      <c r="EJ6" s="11"/>
      <c r="EK6" s="11"/>
      <c r="EL6" s="11"/>
      <c r="EM6" s="11"/>
      <c r="EN6" s="11"/>
      <c r="EO6" s="11"/>
      <c r="EP6" s="11"/>
    </row>
    <row r="7" spans="1:146">
      <c r="A7" s="67">
        <v>1973</v>
      </c>
      <c r="B7" s="13">
        <v>396138</v>
      </c>
      <c r="C7" s="13">
        <v>204281</v>
      </c>
      <c r="D7" s="72">
        <v>191857</v>
      </c>
      <c r="E7" s="74">
        <v>11822</v>
      </c>
      <c r="F7" s="13">
        <v>12599</v>
      </c>
      <c r="G7" s="11">
        <v>-777</v>
      </c>
      <c r="H7" s="13">
        <v>6496</v>
      </c>
      <c r="I7" s="13">
        <v>6531</v>
      </c>
      <c r="J7" s="11">
        <v>-35</v>
      </c>
      <c r="K7" s="13">
        <v>5326</v>
      </c>
      <c r="L7" s="13">
        <v>6068</v>
      </c>
      <c r="M7" s="75">
        <v>-742</v>
      </c>
      <c r="N7" s="74">
        <v>4327</v>
      </c>
      <c r="O7" s="13">
        <v>3545</v>
      </c>
      <c r="P7" s="11">
        <v>782</v>
      </c>
      <c r="Q7" s="13">
        <v>2199</v>
      </c>
      <c r="R7" s="13">
        <v>1890</v>
      </c>
      <c r="S7" s="11">
        <v>309</v>
      </c>
      <c r="T7" s="13">
        <v>2128</v>
      </c>
      <c r="U7" s="13">
        <v>1655</v>
      </c>
      <c r="V7" s="75">
        <v>473</v>
      </c>
      <c r="W7" s="74">
        <v>25225</v>
      </c>
      <c r="X7" s="13">
        <v>20374</v>
      </c>
      <c r="Y7" s="13">
        <v>4851</v>
      </c>
      <c r="Z7" s="13">
        <v>13248</v>
      </c>
      <c r="AA7" s="13">
        <v>10556</v>
      </c>
      <c r="AB7" s="13">
        <v>2692</v>
      </c>
      <c r="AC7" s="13">
        <v>11977</v>
      </c>
      <c r="AD7" s="13">
        <v>9818</v>
      </c>
      <c r="AE7" s="72">
        <v>2159</v>
      </c>
      <c r="AF7" s="74">
        <v>20689</v>
      </c>
      <c r="AG7" s="13">
        <v>18587</v>
      </c>
      <c r="AH7" s="13">
        <v>2102</v>
      </c>
      <c r="AI7" s="13">
        <v>10946</v>
      </c>
      <c r="AJ7" s="13">
        <v>9580</v>
      </c>
      <c r="AK7" s="13">
        <v>1366</v>
      </c>
      <c r="AL7" s="13">
        <v>9743</v>
      </c>
      <c r="AM7" s="13">
        <v>9007</v>
      </c>
      <c r="AN7" s="75">
        <v>736</v>
      </c>
      <c r="AO7" s="74">
        <v>36142</v>
      </c>
      <c r="AP7" s="13">
        <v>55896</v>
      </c>
      <c r="AQ7" s="13">
        <v>-19754</v>
      </c>
      <c r="AR7" s="13">
        <v>18245</v>
      </c>
      <c r="AS7" s="13">
        <v>28756</v>
      </c>
      <c r="AT7" s="13">
        <v>-10511</v>
      </c>
      <c r="AU7" s="13">
        <v>17897</v>
      </c>
      <c r="AV7" s="13">
        <v>27140</v>
      </c>
      <c r="AW7" s="72">
        <v>-9243</v>
      </c>
      <c r="AX7" s="74">
        <v>97666</v>
      </c>
      <c r="AY7" s="13">
        <v>96726</v>
      </c>
      <c r="AZ7" s="11">
        <v>940</v>
      </c>
      <c r="BA7" s="13">
        <v>49941</v>
      </c>
      <c r="BB7" s="13">
        <v>49950</v>
      </c>
      <c r="BC7" s="11">
        <v>-9</v>
      </c>
      <c r="BD7" s="13">
        <v>47725</v>
      </c>
      <c r="BE7" s="13">
        <v>46776</v>
      </c>
      <c r="BF7" s="75">
        <v>949</v>
      </c>
      <c r="BG7" s="74">
        <v>29441</v>
      </c>
      <c r="BH7" s="13">
        <v>34930</v>
      </c>
      <c r="BI7" s="13">
        <v>-5489</v>
      </c>
      <c r="BJ7" s="13">
        <v>15338</v>
      </c>
      <c r="BK7" s="13">
        <v>17937</v>
      </c>
      <c r="BL7" s="13">
        <v>-2599</v>
      </c>
      <c r="BM7" s="13">
        <v>14103</v>
      </c>
      <c r="BN7" s="13">
        <v>16993</v>
      </c>
      <c r="BO7" s="72">
        <v>-2890</v>
      </c>
      <c r="BP7" s="74">
        <v>21167</v>
      </c>
      <c r="BQ7" s="13">
        <v>37691</v>
      </c>
      <c r="BR7" s="13">
        <v>-16524</v>
      </c>
      <c r="BS7" s="13">
        <v>10796</v>
      </c>
      <c r="BT7" s="13">
        <v>19454</v>
      </c>
      <c r="BU7" s="13">
        <v>-8658</v>
      </c>
      <c r="BV7" s="13">
        <v>10371</v>
      </c>
      <c r="BW7" s="13">
        <v>18237</v>
      </c>
      <c r="BX7" s="72">
        <v>-7866</v>
      </c>
      <c r="BY7" s="74">
        <v>63529</v>
      </c>
      <c r="BZ7" s="13">
        <v>58031</v>
      </c>
      <c r="CA7" s="13">
        <v>5498</v>
      </c>
      <c r="CB7" s="13">
        <v>32843</v>
      </c>
      <c r="CC7" s="13">
        <v>29779</v>
      </c>
      <c r="CD7" s="13">
        <v>3064</v>
      </c>
      <c r="CE7" s="13">
        <v>30686</v>
      </c>
      <c r="CF7" s="13">
        <v>28252</v>
      </c>
      <c r="CG7" s="72">
        <v>2434</v>
      </c>
      <c r="CH7" s="74">
        <v>78874</v>
      </c>
      <c r="CI7" s="13">
        <v>51681</v>
      </c>
      <c r="CJ7" s="13">
        <v>27193</v>
      </c>
      <c r="CK7" s="13">
        <v>40310</v>
      </c>
      <c r="CL7" s="13">
        <v>26675</v>
      </c>
      <c r="CM7" s="13">
        <v>13635</v>
      </c>
      <c r="CN7" s="13">
        <v>38564</v>
      </c>
      <c r="CO7" s="13">
        <v>25006</v>
      </c>
      <c r="CP7" s="72">
        <v>13558</v>
      </c>
      <c r="CQ7" s="74">
        <v>2829</v>
      </c>
      <c r="CR7" s="13">
        <v>2371</v>
      </c>
      <c r="CS7" s="11">
        <v>458</v>
      </c>
      <c r="CT7" s="13">
        <v>1541</v>
      </c>
      <c r="CU7" s="13">
        <v>1239</v>
      </c>
      <c r="CV7" s="11">
        <v>302</v>
      </c>
      <c r="CW7" s="13">
        <v>1288</v>
      </c>
      <c r="CX7" s="13">
        <v>1132</v>
      </c>
      <c r="CY7" s="75">
        <v>156</v>
      </c>
      <c r="CZ7" s="74">
        <v>4427</v>
      </c>
      <c r="DA7" s="13">
        <v>3707</v>
      </c>
      <c r="DB7" s="11">
        <v>720</v>
      </c>
      <c r="DC7" s="13">
        <v>2378</v>
      </c>
      <c r="DD7" s="13">
        <v>1934</v>
      </c>
      <c r="DE7" s="11">
        <v>444</v>
      </c>
      <c r="DF7" s="13">
        <v>2049</v>
      </c>
      <c r="DG7" s="13">
        <v>1773</v>
      </c>
      <c r="DH7" s="75">
        <v>276</v>
      </c>
      <c r="DI7" s="73" t="s">
        <v>250</v>
      </c>
      <c r="DJ7" s="11" t="s">
        <v>250</v>
      </c>
      <c r="DK7" s="11" t="s">
        <v>250</v>
      </c>
      <c r="DL7" s="11" t="s">
        <v>250</v>
      </c>
      <c r="DM7" s="11" t="s">
        <v>250</v>
      </c>
      <c r="DN7" s="11" t="s">
        <v>250</v>
      </c>
      <c r="DO7" s="11" t="s">
        <v>250</v>
      </c>
      <c r="DP7" s="11" t="s">
        <v>250</v>
      </c>
      <c r="DQ7" s="75" t="s">
        <v>250</v>
      </c>
      <c r="DR7" s="11" t="s">
        <v>250</v>
      </c>
      <c r="DS7" s="11" t="s">
        <v>250</v>
      </c>
      <c r="DT7" s="11" t="s">
        <v>250</v>
      </c>
      <c r="DU7" s="11" t="s">
        <v>250</v>
      </c>
      <c r="DV7" s="11" t="s">
        <v>250</v>
      </c>
      <c r="DW7" s="11" t="s">
        <v>250</v>
      </c>
      <c r="DX7" s="11" t="s">
        <v>250</v>
      </c>
      <c r="DY7" s="11" t="s">
        <v>250</v>
      </c>
      <c r="DZ7" s="11" t="s">
        <v>250</v>
      </c>
      <c r="EA7" s="11"/>
      <c r="EB7" s="11"/>
      <c r="EC7" s="11"/>
      <c r="ED7" s="11"/>
      <c r="EE7" s="11"/>
      <c r="EF7" s="11"/>
      <c r="EG7" s="11"/>
      <c r="EH7" s="11"/>
      <c r="EI7" s="11"/>
      <c r="EJ7" s="11"/>
      <c r="EK7" s="11"/>
      <c r="EL7" s="11"/>
      <c r="EM7" s="11"/>
      <c r="EN7" s="11"/>
      <c r="EO7" s="11"/>
      <c r="EP7" s="11"/>
    </row>
    <row r="8" spans="1:146">
      <c r="A8" s="67">
        <v>1974</v>
      </c>
      <c r="B8" s="13">
        <v>437549</v>
      </c>
      <c r="C8" s="13">
        <v>225392</v>
      </c>
      <c r="D8" s="72">
        <v>212157</v>
      </c>
      <c r="E8" s="74">
        <v>13133</v>
      </c>
      <c r="F8" s="13">
        <v>15852</v>
      </c>
      <c r="G8" s="13">
        <v>-2719</v>
      </c>
      <c r="H8" s="13">
        <v>7194</v>
      </c>
      <c r="I8" s="13">
        <v>8160</v>
      </c>
      <c r="J8" s="11">
        <v>-966</v>
      </c>
      <c r="K8" s="13">
        <v>5939</v>
      </c>
      <c r="L8" s="13">
        <v>7692</v>
      </c>
      <c r="M8" s="72">
        <v>-1753</v>
      </c>
      <c r="N8" s="74">
        <v>4947</v>
      </c>
      <c r="O8" s="13">
        <v>4126</v>
      </c>
      <c r="P8" s="11">
        <v>821</v>
      </c>
      <c r="Q8" s="13">
        <v>2504</v>
      </c>
      <c r="R8" s="13">
        <v>2146</v>
      </c>
      <c r="S8" s="11">
        <v>358</v>
      </c>
      <c r="T8" s="13">
        <v>2443</v>
      </c>
      <c r="U8" s="13">
        <v>1980</v>
      </c>
      <c r="V8" s="75">
        <v>463</v>
      </c>
      <c r="W8" s="74">
        <v>26245</v>
      </c>
      <c r="X8" s="13">
        <v>25231</v>
      </c>
      <c r="Y8" s="13">
        <v>1014</v>
      </c>
      <c r="Z8" s="13">
        <v>13792</v>
      </c>
      <c r="AA8" s="13">
        <v>13033</v>
      </c>
      <c r="AB8" s="11">
        <v>759</v>
      </c>
      <c r="AC8" s="13">
        <v>12453</v>
      </c>
      <c r="AD8" s="13">
        <v>12198</v>
      </c>
      <c r="AE8" s="75">
        <v>255</v>
      </c>
      <c r="AF8" s="74">
        <v>21811</v>
      </c>
      <c r="AG8" s="13">
        <v>19542</v>
      </c>
      <c r="AH8" s="13">
        <v>2269</v>
      </c>
      <c r="AI8" s="13">
        <v>11524</v>
      </c>
      <c r="AJ8" s="13">
        <v>10074</v>
      </c>
      <c r="AK8" s="13">
        <v>1450</v>
      </c>
      <c r="AL8" s="13">
        <v>10287</v>
      </c>
      <c r="AM8" s="13">
        <v>9468</v>
      </c>
      <c r="AN8" s="75">
        <v>819</v>
      </c>
      <c r="AO8" s="74">
        <v>41175</v>
      </c>
      <c r="AP8" s="13">
        <v>53756</v>
      </c>
      <c r="AQ8" s="13">
        <v>-12581</v>
      </c>
      <c r="AR8" s="13">
        <v>20772</v>
      </c>
      <c r="AS8" s="13">
        <v>27658</v>
      </c>
      <c r="AT8" s="13">
        <v>-6886</v>
      </c>
      <c r="AU8" s="13">
        <v>20403</v>
      </c>
      <c r="AV8" s="13">
        <v>26098</v>
      </c>
      <c r="AW8" s="72">
        <v>-5695</v>
      </c>
      <c r="AX8" s="74">
        <v>100684</v>
      </c>
      <c r="AY8" s="13">
        <v>110486</v>
      </c>
      <c r="AZ8" s="13">
        <v>-9802</v>
      </c>
      <c r="BA8" s="13">
        <v>51469</v>
      </c>
      <c r="BB8" s="13">
        <v>57022</v>
      </c>
      <c r="BC8" s="13">
        <v>-5553</v>
      </c>
      <c r="BD8" s="13">
        <v>49215</v>
      </c>
      <c r="BE8" s="13">
        <v>53464</v>
      </c>
      <c r="BF8" s="72">
        <v>-4249</v>
      </c>
      <c r="BG8" s="74">
        <v>33487</v>
      </c>
      <c r="BH8" s="13">
        <v>35143</v>
      </c>
      <c r="BI8" s="13">
        <v>-1656</v>
      </c>
      <c r="BJ8" s="13">
        <v>17431</v>
      </c>
      <c r="BK8" s="13">
        <v>18034</v>
      </c>
      <c r="BL8" s="11">
        <v>-603</v>
      </c>
      <c r="BM8" s="13">
        <v>16056</v>
      </c>
      <c r="BN8" s="13">
        <v>17109</v>
      </c>
      <c r="BO8" s="72">
        <v>-1053</v>
      </c>
      <c r="BP8" s="74">
        <v>27887</v>
      </c>
      <c r="BQ8" s="13">
        <v>38359</v>
      </c>
      <c r="BR8" s="13">
        <v>-10472</v>
      </c>
      <c r="BS8" s="13">
        <v>14212</v>
      </c>
      <c r="BT8" s="13">
        <v>19785</v>
      </c>
      <c r="BU8" s="13">
        <v>-5573</v>
      </c>
      <c r="BV8" s="13">
        <v>13675</v>
      </c>
      <c r="BW8" s="13">
        <v>18574</v>
      </c>
      <c r="BX8" s="72">
        <v>-4899</v>
      </c>
      <c r="BY8" s="74">
        <v>73083</v>
      </c>
      <c r="BZ8" s="13">
        <v>70172</v>
      </c>
      <c r="CA8" s="13">
        <v>2911</v>
      </c>
      <c r="CB8" s="13">
        <v>37773</v>
      </c>
      <c r="CC8" s="13">
        <v>35970</v>
      </c>
      <c r="CD8" s="13">
        <v>1803</v>
      </c>
      <c r="CE8" s="13">
        <v>35310</v>
      </c>
      <c r="CF8" s="13">
        <v>34202</v>
      </c>
      <c r="CG8" s="72">
        <v>1108</v>
      </c>
      <c r="CH8" s="74">
        <v>89182</v>
      </c>
      <c r="CI8" s="13">
        <v>57677</v>
      </c>
      <c r="CJ8" s="13">
        <v>31505</v>
      </c>
      <c r="CK8" s="13">
        <v>45568</v>
      </c>
      <c r="CL8" s="13">
        <v>29737</v>
      </c>
      <c r="CM8" s="13">
        <v>15831</v>
      </c>
      <c r="CN8" s="13">
        <v>43614</v>
      </c>
      <c r="CO8" s="13">
        <v>27940</v>
      </c>
      <c r="CP8" s="72">
        <v>15674</v>
      </c>
      <c r="CQ8" s="74">
        <v>2306</v>
      </c>
      <c r="CR8" s="13">
        <v>2810</v>
      </c>
      <c r="CS8" s="11">
        <v>-504</v>
      </c>
      <c r="CT8" s="13">
        <v>1220</v>
      </c>
      <c r="CU8" s="13">
        <v>1476</v>
      </c>
      <c r="CV8" s="11">
        <v>-256</v>
      </c>
      <c r="CW8" s="13">
        <v>1086</v>
      </c>
      <c r="CX8" s="13">
        <v>1334</v>
      </c>
      <c r="CY8" s="75">
        <v>-248</v>
      </c>
      <c r="CZ8" s="74">
        <v>3609</v>
      </c>
      <c r="DA8" s="13">
        <v>4395</v>
      </c>
      <c r="DB8" s="11">
        <v>-786</v>
      </c>
      <c r="DC8" s="13">
        <v>1933</v>
      </c>
      <c r="DD8" s="13">
        <v>2297</v>
      </c>
      <c r="DE8" s="11">
        <v>-364</v>
      </c>
      <c r="DF8" s="13">
        <v>1676</v>
      </c>
      <c r="DG8" s="13">
        <v>2098</v>
      </c>
      <c r="DH8" s="75">
        <v>-422</v>
      </c>
      <c r="DI8" s="73" t="s">
        <v>250</v>
      </c>
      <c r="DJ8" s="11" t="s">
        <v>250</v>
      </c>
      <c r="DK8" s="11" t="s">
        <v>250</v>
      </c>
      <c r="DL8" s="11" t="s">
        <v>250</v>
      </c>
      <c r="DM8" s="11" t="s">
        <v>250</v>
      </c>
      <c r="DN8" s="11" t="s">
        <v>250</v>
      </c>
      <c r="DO8" s="11" t="s">
        <v>250</v>
      </c>
      <c r="DP8" s="11" t="s">
        <v>250</v>
      </c>
      <c r="DQ8" s="75" t="s">
        <v>250</v>
      </c>
      <c r="DR8" s="11" t="s">
        <v>250</v>
      </c>
      <c r="DS8" s="11" t="s">
        <v>250</v>
      </c>
      <c r="DT8" s="11" t="s">
        <v>250</v>
      </c>
      <c r="DU8" s="11" t="s">
        <v>250</v>
      </c>
      <c r="DV8" s="11" t="s">
        <v>250</v>
      </c>
      <c r="DW8" s="11" t="s">
        <v>250</v>
      </c>
      <c r="DX8" s="11" t="s">
        <v>250</v>
      </c>
      <c r="DY8" s="11" t="s">
        <v>250</v>
      </c>
      <c r="DZ8" s="11" t="s">
        <v>250</v>
      </c>
      <c r="EA8" s="11"/>
      <c r="EB8" s="11"/>
      <c r="EC8" s="11"/>
      <c r="ED8" s="11"/>
      <c r="EE8" s="11"/>
      <c r="EF8" s="11"/>
      <c r="EG8" s="11"/>
      <c r="EH8" s="11"/>
      <c r="EI8" s="11"/>
      <c r="EJ8" s="11"/>
      <c r="EK8" s="11"/>
      <c r="EL8" s="11"/>
      <c r="EM8" s="11"/>
      <c r="EN8" s="11"/>
      <c r="EO8" s="11"/>
      <c r="EP8" s="11"/>
    </row>
    <row r="9" spans="1:146">
      <c r="A9" s="67">
        <v>1975</v>
      </c>
      <c r="B9" s="13">
        <v>411709</v>
      </c>
      <c r="C9" s="13">
        <v>212302</v>
      </c>
      <c r="D9" s="72">
        <v>199407</v>
      </c>
      <c r="E9" s="74">
        <v>12333</v>
      </c>
      <c r="F9" s="13">
        <v>11790</v>
      </c>
      <c r="G9" s="11">
        <v>543</v>
      </c>
      <c r="H9" s="13">
        <v>6764</v>
      </c>
      <c r="I9" s="13">
        <v>6124</v>
      </c>
      <c r="J9" s="11">
        <v>640</v>
      </c>
      <c r="K9" s="13">
        <v>5569</v>
      </c>
      <c r="L9" s="13">
        <v>5666</v>
      </c>
      <c r="M9" s="75">
        <v>-97</v>
      </c>
      <c r="N9" s="74">
        <v>5337</v>
      </c>
      <c r="O9" s="13">
        <v>4003</v>
      </c>
      <c r="P9" s="13">
        <v>1334</v>
      </c>
      <c r="Q9" s="13">
        <v>2717</v>
      </c>
      <c r="R9" s="13">
        <v>2086</v>
      </c>
      <c r="S9" s="11">
        <v>631</v>
      </c>
      <c r="T9" s="13">
        <v>2620</v>
      </c>
      <c r="U9" s="13">
        <v>1917</v>
      </c>
      <c r="V9" s="75">
        <v>703</v>
      </c>
      <c r="W9" s="74">
        <v>26782</v>
      </c>
      <c r="X9" s="13">
        <v>24360</v>
      </c>
      <c r="Y9" s="13">
        <v>2422</v>
      </c>
      <c r="Z9" s="13">
        <v>14071</v>
      </c>
      <c r="AA9" s="13">
        <v>12606</v>
      </c>
      <c r="AB9" s="13">
        <v>1465</v>
      </c>
      <c r="AC9" s="13">
        <v>12711</v>
      </c>
      <c r="AD9" s="13">
        <v>11754</v>
      </c>
      <c r="AE9" s="75">
        <v>957</v>
      </c>
      <c r="AF9" s="74">
        <v>24072</v>
      </c>
      <c r="AG9" s="13">
        <v>18035</v>
      </c>
      <c r="AH9" s="13">
        <v>6037</v>
      </c>
      <c r="AI9" s="13">
        <v>12722</v>
      </c>
      <c r="AJ9" s="13">
        <v>9302</v>
      </c>
      <c r="AK9" s="13">
        <v>3420</v>
      </c>
      <c r="AL9" s="13">
        <v>11350</v>
      </c>
      <c r="AM9" s="13">
        <v>8733</v>
      </c>
      <c r="AN9" s="72">
        <v>2617</v>
      </c>
      <c r="AO9" s="74">
        <v>37225</v>
      </c>
      <c r="AP9" s="13">
        <v>47586</v>
      </c>
      <c r="AQ9" s="13">
        <v>-10361</v>
      </c>
      <c r="AR9" s="13">
        <v>18775</v>
      </c>
      <c r="AS9" s="13">
        <v>24528</v>
      </c>
      <c r="AT9" s="13">
        <v>-5753</v>
      </c>
      <c r="AU9" s="13">
        <v>18450</v>
      </c>
      <c r="AV9" s="13">
        <v>23058</v>
      </c>
      <c r="AW9" s="72">
        <v>-4608</v>
      </c>
      <c r="AX9" s="74">
        <v>85175</v>
      </c>
      <c r="AY9" s="13">
        <v>113369</v>
      </c>
      <c r="AZ9" s="13">
        <v>-28194</v>
      </c>
      <c r="BA9" s="13">
        <v>43538</v>
      </c>
      <c r="BB9" s="13">
        <v>58496</v>
      </c>
      <c r="BC9" s="13">
        <v>-14958</v>
      </c>
      <c r="BD9" s="13">
        <v>41637</v>
      </c>
      <c r="BE9" s="13">
        <v>54873</v>
      </c>
      <c r="BF9" s="72">
        <v>-13236</v>
      </c>
      <c r="BG9" s="74">
        <v>29608</v>
      </c>
      <c r="BH9" s="13">
        <v>35727</v>
      </c>
      <c r="BI9" s="13">
        <v>-6119</v>
      </c>
      <c r="BJ9" s="13">
        <v>15419</v>
      </c>
      <c r="BK9" s="13">
        <v>18373</v>
      </c>
      <c r="BL9" s="13">
        <v>-2954</v>
      </c>
      <c r="BM9" s="13">
        <v>14189</v>
      </c>
      <c r="BN9" s="13">
        <v>17354</v>
      </c>
      <c r="BO9" s="72">
        <v>-3165</v>
      </c>
      <c r="BP9" s="74">
        <v>29697</v>
      </c>
      <c r="BQ9" s="13">
        <v>29000</v>
      </c>
      <c r="BR9" s="11">
        <v>697</v>
      </c>
      <c r="BS9" s="13">
        <v>15112</v>
      </c>
      <c r="BT9" s="13">
        <v>14965</v>
      </c>
      <c r="BU9" s="11">
        <v>147</v>
      </c>
      <c r="BV9" s="13">
        <v>14585</v>
      </c>
      <c r="BW9" s="13">
        <v>14035</v>
      </c>
      <c r="BX9" s="75">
        <v>550</v>
      </c>
      <c r="BY9" s="74">
        <v>79075</v>
      </c>
      <c r="BZ9" s="13">
        <v>55920</v>
      </c>
      <c r="CA9" s="13">
        <v>23155</v>
      </c>
      <c r="CB9" s="13">
        <v>40886</v>
      </c>
      <c r="CC9" s="13">
        <v>28687</v>
      </c>
      <c r="CD9" s="13">
        <v>12199</v>
      </c>
      <c r="CE9" s="13">
        <v>38189</v>
      </c>
      <c r="CF9" s="13">
        <v>27233</v>
      </c>
      <c r="CG9" s="72">
        <v>10956</v>
      </c>
      <c r="CH9" s="74">
        <v>74976</v>
      </c>
      <c r="CI9" s="13">
        <v>65361</v>
      </c>
      <c r="CJ9" s="13">
        <v>9615</v>
      </c>
      <c r="CK9" s="13">
        <v>38302</v>
      </c>
      <c r="CL9" s="13">
        <v>33708</v>
      </c>
      <c r="CM9" s="13">
        <v>4594</v>
      </c>
      <c r="CN9" s="13">
        <v>36674</v>
      </c>
      <c r="CO9" s="13">
        <v>31653</v>
      </c>
      <c r="CP9" s="72">
        <v>5021</v>
      </c>
      <c r="CQ9" s="74">
        <v>2897</v>
      </c>
      <c r="CR9" s="13">
        <v>2558</v>
      </c>
      <c r="CS9" s="11">
        <v>339</v>
      </c>
      <c r="CT9" s="13">
        <v>1561</v>
      </c>
      <c r="CU9" s="13">
        <v>1334</v>
      </c>
      <c r="CV9" s="11">
        <v>227</v>
      </c>
      <c r="CW9" s="13">
        <v>1336</v>
      </c>
      <c r="CX9" s="13">
        <v>1224</v>
      </c>
      <c r="CY9" s="75">
        <v>112</v>
      </c>
      <c r="CZ9" s="74">
        <v>4532</v>
      </c>
      <c r="DA9" s="13">
        <v>4000</v>
      </c>
      <c r="DB9" s="11">
        <v>532</v>
      </c>
      <c r="DC9" s="13">
        <v>2435</v>
      </c>
      <c r="DD9" s="13">
        <v>2093</v>
      </c>
      <c r="DE9" s="11">
        <v>342</v>
      </c>
      <c r="DF9" s="13">
        <v>2097</v>
      </c>
      <c r="DG9" s="13">
        <v>1907</v>
      </c>
      <c r="DH9" s="75">
        <v>190</v>
      </c>
      <c r="DI9" s="73" t="s">
        <v>250</v>
      </c>
      <c r="DJ9" s="11" t="s">
        <v>250</v>
      </c>
      <c r="DK9" s="11" t="s">
        <v>250</v>
      </c>
      <c r="DL9" s="11" t="s">
        <v>250</v>
      </c>
      <c r="DM9" s="11" t="s">
        <v>250</v>
      </c>
      <c r="DN9" s="11" t="s">
        <v>250</v>
      </c>
      <c r="DO9" s="11" t="s">
        <v>250</v>
      </c>
      <c r="DP9" s="11" t="s">
        <v>250</v>
      </c>
      <c r="DQ9" s="75" t="s">
        <v>250</v>
      </c>
      <c r="DR9" s="11" t="s">
        <v>250</v>
      </c>
      <c r="DS9" s="11" t="s">
        <v>250</v>
      </c>
      <c r="DT9" s="11" t="s">
        <v>250</v>
      </c>
      <c r="DU9" s="11" t="s">
        <v>250</v>
      </c>
      <c r="DV9" s="11" t="s">
        <v>250</v>
      </c>
      <c r="DW9" s="11" t="s">
        <v>250</v>
      </c>
      <c r="DX9" s="11" t="s">
        <v>250</v>
      </c>
      <c r="DY9" s="11" t="s">
        <v>250</v>
      </c>
      <c r="DZ9" s="11" t="s">
        <v>250</v>
      </c>
      <c r="EA9" s="11"/>
      <c r="EB9" s="11"/>
      <c r="EC9" s="11"/>
      <c r="ED9" s="11"/>
      <c r="EE9" s="11"/>
      <c r="EF9" s="11"/>
      <c r="EG9" s="11"/>
      <c r="EH9" s="11"/>
      <c r="EI9" s="11"/>
      <c r="EJ9" s="11"/>
      <c r="EK9" s="11"/>
      <c r="EL9" s="11"/>
      <c r="EM9" s="11"/>
      <c r="EN9" s="11"/>
      <c r="EO9" s="11"/>
      <c r="EP9" s="11"/>
    </row>
    <row r="10" spans="1:146">
      <c r="A10" s="67">
        <v>1976</v>
      </c>
      <c r="B10" s="13">
        <v>375351</v>
      </c>
      <c r="C10" s="13">
        <v>193669</v>
      </c>
      <c r="D10" s="72">
        <v>181682</v>
      </c>
      <c r="E10" s="74">
        <v>11699</v>
      </c>
      <c r="F10" s="13">
        <v>11567</v>
      </c>
      <c r="G10" s="11">
        <v>132</v>
      </c>
      <c r="H10" s="13">
        <v>6416</v>
      </c>
      <c r="I10" s="13">
        <v>5980</v>
      </c>
      <c r="J10" s="11">
        <v>436</v>
      </c>
      <c r="K10" s="13">
        <v>5283</v>
      </c>
      <c r="L10" s="13">
        <v>5587</v>
      </c>
      <c r="M10" s="75">
        <v>-304</v>
      </c>
      <c r="N10" s="74">
        <v>4268</v>
      </c>
      <c r="O10" s="13">
        <v>3812</v>
      </c>
      <c r="P10" s="11">
        <v>456</v>
      </c>
      <c r="Q10" s="13">
        <v>2164</v>
      </c>
      <c r="R10" s="13">
        <v>2014</v>
      </c>
      <c r="S10" s="11">
        <v>150</v>
      </c>
      <c r="T10" s="13">
        <v>2104</v>
      </c>
      <c r="U10" s="13">
        <v>1798</v>
      </c>
      <c r="V10" s="75">
        <v>306</v>
      </c>
      <c r="W10" s="74">
        <v>24512</v>
      </c>
      <c r="X10" s="13">
        <v>20873</v>
      </c>
      <c r="Y10" s="13">
        <v>3639</v>
      </c>
      <c r="Z10" s="13">
        <v>12895</v>
      </c>
      <c r="AA10" s="13">
        <v>10802</v>
      </c>
      <c r="AB10" s="13">
        <v>2093</v>
      </c>
      <c r="AC10" s="13">
        <v>11617</v>
      </c>
      <c r="AD10" s="13">
        <v>10071</v>
      </c>
      <c r="AE10" s="72">
        <v>1546</v>
      </c>
      <c r="AF10" s="74">
        <v>22898</v>
      </c>
      <c r="AG10" s="13">
        <v>16991</v>
      </c>
      <c r="AH10" s="13">
        <v>5907</v>
      </c>
      <c r="AI10" s="13">
        <v>12091</v>
      </c>
      <c r="AJ10" s="13">
        <v>8775</v>
      </c>
      <c r="AK10" s="13">
        <v>3316</v>
      </c>
      <c r="AL10" s="13">
        <v>10807</v>
      </c>
      <c r="AM10" s="13">
        <v>8216</v>
      </c>
      <c r="AN10" s="72">
        <v>2591</v>
      </c>
      <c r="AO10" s="74">
        <v>32562</v>
      </c>
      <c r="AP10" s="13">
        <v>45916</v>
      </c>
      <c r="AQ10" s="13">
        <v>-13354</v>
      </c>
      <c r="AR10" s="13">
        <v>16429</v>
      </c>
      <c r="AS10" s="13">
        <v>23668</v>
      </c>
      <c r="AT10" s="13">
        <v>-7239</v>
      </c>
      <c r="AU10" s="13">
        <v>16133</v>
      </c>
      <c r="AV10" s="13">
        <v>22248</v>
      </c>
      <c r="AW10" s="72">
        <v>-6115</v>
      </c>
      <c r="AX10" s="74">
        <v>81717</v>
      </c>
      <c r="AY10" s="13">
        <v>100649</v>
      </c>
      <c r="AZ10" s="13">
        <v>-18932</v>
      </c>
      <c r="BA10" s="13">
        <v>41788</v>
      </c>
      <c r="BB10" s="13">
        <v>51992</v>
      </c>
      <c r="BC10" s="13">
        <v>-10204</v>
      </c>
      <c r="BD10" s="13">
        <v>39929</v>
      </c>
      <c r="BE10" s="13">
        <v>48657</v>
      </c>
      <c r="BF10" s="72">
        <v>-8728</v>
      </c>
      <c r="BG10" s="74">
        <v>26356</v>
      </c>
      <c r="BH10" s="13">
        <v>31338</v>
      </c>
      <c r="BI10" s="13">
        <v>-4982</v>
      </c>
      <c r="BJ10" s="13">
        <v>13720</v>
      </c>
      <c r="BK10" s="13">
        <v>16113</v>
      </c>
      <c r="BL10" s="13">
        <v>-2393</v>
      </c>
      <c r="BM10" s="13">
        <v>12636</v>
      </c>
      <c r="BN10" s="13">
        <v>15225</v>
      </c>
      <c r="BO10" s="72">
        <v>-2589</v>
      </c>
      <c r="BP10" s="74">
        <v>28299</v>
      </c>
      <c r="BQ10" s="13">
        <v>23003</v>
      </c>
      <c r="BR10" s="13">
        <v>5296</v>
      </c>
      <c r="BS10" s="13">
        <v>14428</v>
      </c>
      <c r="BT10" s="13">
        <v>11897</v>
      </c>
      <c r="BU10" s="13">
        <v>2531</v>
      </c>
      <c r="BV10" s="13">
        <v>13871</v>
      </c>
      <c r="BW10" s="13">
        <v>11106</v>
      </c>
      <c r="BX10" s="72">
        <v>2765</v>
      </c>
      <c r="BY10" s="74">
        <v>77821</v>
      </c>
      <c r="BZ10" s="13">
        <v>51242</v>
      </c>
      <c r="CA10" s="13">
        <v>26579</v>
      </c>
      <c r="CB10" s="13">
        <v>40218</v>
      </c>
      <c r="CC10" s="13">
        <v>26281</v>
      </c>
      <c r="CD10" s="13">
        <v>13937</v>
      </c>
      <c r="CE10" s="13">
        <v>37603</v>
      </c>
      <c r="CF10" s="13">
        <v>24961</v>
      </c>
      <c r="CG10" s="72">
        <v>12642</v>
      </c>
      <c r="CH10" s="74">
        <v>58567</v>
      </c>
      <c r="CI10" s="13">
        <v>63602</v>
      </c>
      <c r="CJ10" s="13">
        <v>-5035</v>
      </c>
      <c r="CK10" s="13">
        <v>29927</v>
      </c>
      <c r="CL10" s="13">
        <v>32805</v>
      </c>
      <c r="CM10" s="13">
        <v>-2878</v>
      </c>
      <c r="CN10" s="13">
        <v>28640</v>
      </c>
      <c r="CO10" s="13">
        <v>30797</v>
      </c>
      <c r="CP10" s="72">
        <v>-2157</v>
      </c>
      <c r="CQ10" s="74">
        <v>2594</v>
      </c>
      <c r="CR10" s="13">
        <v>2479</v>
      </c>
      <c r="CS10" s="11">
        <v>115</v>
      </c>
      <c r="CT10" s="13">
        <v>1401</v>
      </c>
      <c r="CU10" s="13">
        <v>1312</v>
      </c>
      <c r="CV10" s="11">
        <v>89</v>
      </c>
      <c r="CW10" s="13">
        <v>1193</v>
      </c>
      <c r="CX10" s="13">
        <v>1167</v>
      </c>
      <c r="CY10" s="75">
        <v>26</v>
      </c>
      <c r="CZ10" s="74">
        <v>4058</v>
      </c>
      <c r="DA10" s="13">
        <v>3879</v>
      </c>
      <c r="DB10" s="11">
        <v>179</v>
      </c>
      <c r="DC10" s="13">
        <v>2192</v>
      </c>
      <c r="DD10" s="13">
        <v>2030</v>
      </c>
      <c r="DE10" s="11">
        <v>162</v>
      </c>
      <c r="DF10" s="13">
        <v>1866</v>
      </c>
      <c r="DG10" s="13">
        <v>1849</v>
      </c>
      <c r="DH10" s="75">
        <v>17</v>
      </c>
      <c r="DI10" s="73" t="s">
        <v>250</v>
      </c>
      <c r="DJ10" s="11" t="s">
        <v>250</v>
      </c>
      <c r="DK10" s="11" t="s">
        <v>250</v>
      </c>
      <c r="DL10" s="11" t="s">
        <v>250</v>
      </c>
      <c r="DM10" s="11" t="s">
        <v>250</v>
      </c>
      <c r="DN10" s="11" t="s">
        <v>250</v>
      </c>
      <c r="DO10" s="11" t="s">
        <v>250</v>
      </c>
      <c r="DP10" s="11" t="s">
        <v>250</v>
      </c>
      <c r="DQ10" s="75" t="s">
        <v>250</v>
      </c>
      <c r="DR10" s="11" t="s">
        <v>250</v>
      </c>
      <c r="DS10" s="11" t="s">
        <v>250</v>
      </c>
      <c r="DT10" s="11" t="s">
        <v>250</v>
      </c>
      <c r="DU10" s="11" t="s">
        <v>250</v>
      </c>
      <c r="DV10" s="11" t="s">
        <v>250</v>
      </c>
      <c r="DW10" s="11" t="s">
        <v>250</v>
      </c>
      <c r="DX10" s="11" t="s">
        <v>250</v>
      </c>
      <c r="DY10" s="11" t="s">
        <v>250</v>
      </c>
      <c r="DZ10" s="11" t="s">
        <v>250</v>
      </c>
      <c r="EA10" s="11"/>
      <c r="EB10" s="11"/>
      <c r="EC10" s="11"/>
      <c r="ED10" s="11"/>
      <c r="EE10" s="11"/>
      <c r="EF10" s="11"/>
      <c r="EG10" s="11"/>
      <c r="EH10" s="11"/>
      <c r="EI10" s="11"/>
      <c r="EJ10" s="11"/>
      <c r="EK10" s="11"/>
      <c r="EL10" s="11"/>
      <c r="EM10" s="11"/>
      <c r="EN10" s="11"/>
      <c r="EO10" s="11"/>
      <c r="EP10" s="11"/>
    </row>
    <row r="11" spans="1:146">
      <c r="A11" s="67">
        <v>1977</v>
      </c>
      <c r="B11" s="13">
        <v>357389</v>
      </c>
      <c r="C11" s="13">
        <v>190078</v>
      </c>
      <c r="D11" s="72">
        <v>167311</v>
      </c>
      <c r="E11" s="74">
        <v>8304</v>
      </c>
      <c r="F11" s="13">
        <v>12453</v>
      </c>
      <c r="G11" s="13">
        <v>-4149</v>
      </c>
      <c r="H11" s="13">
        <v>4493</v>
      </c>
      <c r="I11" s="13">
        <v>6782</v>
      </c>
      <c r="J11" s="13">
        <v>-2289</v>
      </c>
      <c r="K11" s="13">
        <v>3811</v>
      </c>
      <c r="L11" s="13">
        <v>5671</v>
      </c>
      <c r="M11" s="72">
        <v>-1860</v>
      </c>
      <c r="N11" s="74">
        <v>3837</v>
      </c>
      <c r="O11" s="13">
        <v>3683</v>
      </c>
      <c r="P11" s="11">
        <v>154</v>
      </c>
      <c r="Q11" s="13">
        <v>1991</v>
      </c>
      <c r="R11" s="13">
        <v>1939</v>
      </c>
      <c r="S11" s="11">
        <v>52</v>
      </c>
      <c r="T11" s="13">
        <v>1846</v>
      </c>
      <c r="U11" s="13">
        <v>1744</v>
      </c>
      <c r="V11" s="75">
        <v>102</v>
      </c>
      <c r="W11" s="74">
        <v>20849</v>
      </c>
      <c r="X11" s="13">
        <v>21648</v>
      </c>
      <c r="Y11" s="11">
        <v>-799</v>
      </c>
      <c r="Z11" s="13">
        <v>10992</v>
      </c>
      <c r="AA11" s="13">
        <v>11569</v>
      </c>
      <c r="AB11" s="11">
        <v>-577</v>
      </c>
      <c r="AC11" s="13">
        <v>9857</v>
      </c>
      <c r="AD11" s="13">
        <v>10079</v>
      </c>
      <c r="AE11" s="75">
        <v>-222</v>
      </c>
      <c r="AF11" s="74">
        <v>15965</v>
      </c>
      <c r="AG11" s="13">
        <v>16047</v>
      </c>
      <c r="AH11" s="11">
        <v>-82</v>
      </c>
      <c r="AI11" s="13">
        <v>8452</v>
      </c>
      <c r="AJ11" s="13">
        <v>8487</v>
      </c>
      <c r="AK11" s="11">
        <v>-35</v>
      </c>
      <c r="AL11" s="13">
        <v>7513</v>
      </c>
      <c r="AM11" s="13">
        <v>7560</v>
      </c>
      <c r="AN11" s="75">
        <v>-47</v>
      </c>
      <c r="AO11" s="74">
        <v>28867</v>
      </c>
      <c r="AP11" s="13">
        <v>55233</v>
      </c>
      <c r="AQ11" s="13">
        <v>-26366</v>
      </c>
      <c r="AR11" s="13">
        <v>15301</v>
      </c>
      <c r="AS11" s="13">
        <v>28375</v>
      </c>
      <c r="AT11" s="13">
        <v>-13074</v>
      </c>
      <c r="AU11" s="13">
        <v>13566</v>
      </c>
      <c r="AV11" s="13">
        <v>26858</v>
      </c>
      <c r="AW11" s="72">
        <v>-13292</v>
      </c>
      <c r="AX11" s="74">
        <v>86187</v>
      </c>
      <c r="AY11" s="13">
        <v>92589</v>
      </c>
      <c r="AZ11" s="13">
        <v>-6402</v>
      </c>
      <c r="BA11" s="13">
        <v>44696</v>
      </c>
      <c r="BB11" s="13">
        <v>50258</v>
      </c>
      <c r="BC11" s="13">
        <v>-5562</v>
      </c>
      <c r="BD11" s="13">
        <v>41491</v>
      </c>
      <c r="BE11" s="13">
        <v>42331</v>
      </c>
      <c r="BF11" s="75">
        <v>-840</v>
      </c>
      <c r="BG11" s="74">
        <v>22864</v>
      </c>
      <c r="BH11" s="13">
        <v>26395</v>
      </c>
      <c r="BI11" s="13">
        <v>-3531</v>
      </c>
      <c r="BJ11" s="13">
        <v>12172</v>
      </c>
      <c r="BK11" s="13">
        <v>14163</v>
      </c>
      <c r="BL11" s="13">
        <v>-1991</v>
      </c>
      <c r="BM11" s="13">
        <v>10692</v>
      </c>
      <c r="BN11" s="13">
        <v>12232</v>
      </c>
      <c r="BO11" s="72">
        <v>-1540</v>
      </c>
      <c r="BP11" s="74">
        <v>24058</v>
      </c>
      <c r="BQ11" s="13">
        <v>20876</v>
      </c>
      <c r="BR11" s="13">
        <v>3182</v>
      </c>
      <c r="BS11" s="13">
        <v>12686</v>
      </c>
      <c r="BT11" s="13">
        <v>10849</v>
      </c>
      <c r="BU11" s="13">
        <v>1837</v>
      </c>
      <c r="BV11" s="13">
        <v>11372</v>
      </c>
      <c r="BW11" s="13">
        <v>10027</v>
      </c>
      <c r="BX11" s="72">
        <v>1345</v>
      </c>
      <c r="BY11" s="74">
        <v>81332</v>
      </c>
      <c r="BZ11" s="13">
        <v>46622</v>
      </c>
      <c r="CA11" s="13">
        <v>34710</v>
      </c>
      <c r="CB11" s="13">
        <v>44699</v>
      </c>
      <c r="CC11" s="13">
        <v>24461</v>
      </c>
      <c r="CD11" s="13">
        <v>20238</v>
      </c>
      <c r="CE11" s="13">
        <v>36633</v>
      </c>
      <c r="CF11" s="13">
        <v>22161</v>
      </c>
      <c r="CG11" s="72">
        <v>14472</v>
      </c>
      <c r="CH11" s="74">
        <v>58199</v>
      </c>
      <c r="CI11" s="13">
        <v>53183</v>
      </c>
      <c r="CJ11" s="13">
        <v>5016</v>
      </c>
      <c r="CK11" s="13">
        <v>30785</v>
      </c>
      <c r="CL11" s="13">
        <v>28518</v>
      </c>
      <c r="CM11" s="13">
        <v>2267</v>
      </c>
      <c r="CN11" s="13">
        <v>27414</v>
      </c>
      <c r="CO11" s="13">
        <v>24665</v>
      </c>
      <c r="CP11" s="72">
        <v>2749</v>
      </c>
      <c r="CQ11" s="74">
        <v>2702</v>
      </c>
      <c r="CR11" s="13">
        <v>3102</v>
      </c>
      <c r="CS11" s="11">
        <v>-400</v>
      </c>
      <c r="CT11" s="13">
        <v>1518</v>
      </c>
      <c r="CU11" s="13">
        <v>1683</v>
      </c>
      <c r="CV11" s="11">
        <v>-165</v>
      </c>
      <c r="CW11" s="13">
        <v>1184</v>
      </c>
      <c r="CX11" s="13">
        <v>1419</v>
      </c>
      <c r="CY11" s="75">
        <v>-235</v>
      </c>
      <c r="CZ11" s="74">
        <v>4225</v>
      </c>
      <c r="DA11" s="13">
        <v>5558</v>
      </c>
      <c r="DB11" s="13">
        <v>-1333</v>
      </c>
      <c r="DC11" s="13">
        <v>2293</v>
      </c>
      <c r="DD11" s="13">
        <v>2994</v>
      </c>
      <c r="DE11" s="11">
        <v>-701</v>
      </c>
      <c r="DF11" s="13">
        <v>1932</v>
      </c>
      <c r="DG11" s="13">
        <v>2564</v>
      </c>
      <c r="DH11" s="75">
        <v>-632</v>
      </c>
      <c r="DI11" s="73" t="s">
        <v>250</v>
      </c>
      <c r="DJ11" s="11" t="s">
        <v>250</v>
      </c>
      <c r="DK11" s="11" t="s">
        <v>250</v>
      </c>
      <c r="DL11" s="11" t="s">
        <v>250</v>
      </c>
      <c r="DM11" s="11" t="s">
        <v>250</v>
      </c>
      <c r="DN11" s="11" t="s">
        <v>250</v>
      </c>
      <c r="DO11" s="11" t="s">
        <v>250</v>
      </c>
      <c r="DP11" s="11" t="s">
        <v>250</v>
      </c>
      <c r="DQ11" s="75" t="s">
        <v>250</v>
      </c>
      <c r="DR11" s="11" t="s">
        <v>250</v>
      </c>
      <c r="DS11" s="11" t="s">
        <v>250</v>
      </c>
      <c r="DT11" s="11" t="s">
        <v>250</v>
      </c>
      <c r="DU11" s="11" t="s">
        <v>250</v>
      </c>
      <c r="DV11" s="11" t="s">
        <v>250</v>
      </c>
      <c r="DW11" s="11" t="s">
        <v>250</v>
      </c>
      <c r="DX11" s="11" t="s">
        <v>250</v>
      </c>
      <c r="DY11" s="11" t="s">
        <v>250</v>
      </c>
      <c r="DZ11" s="11" t="s">
        <v>250</v>
      </c>
      <c r="EA11" s="11"/>
      <c r="EB11" s="11"/>
      <c r="EC11" s="11"/>
      <c r="ED11" s="11"/>
      <c r="EE11" s="11"/>
      <c r="EF11" s="11"/>
      <c r="EG11" s="11"/>
      <c r="EH11" s="11"/>
      <c r="EI11" s="11"/>
      <c r="EJ11" s="11"/>
      <c r="EK11" s="11"/>
      <c r="EL11" s="11"/>
      <c r="EM11" s="11"/>
      <c r="EN11" s="11"/>
      <c r="EO11" s="11"/>
      <c r="EP11" s="11"/>
    </row>
    <row r="12" spans="1:146">
      <c r="A12" s="67">
        <v>1978</v>
      </c>
      <c r="B12" s="13">
        <v>364421</v>
      </c>
      <c r="C12" s="13">
        <v>193534</v>
      </c>
      <c r="D12" s="72">
        <v>170887</v>
      </c>
      <c r="E12" s="74">
        <v>8181</v>
      </c>
      <c r="F12" s="13">
        <v>12492</v>
      </c>
      <c r="G12" s="13">
        <v>-4311</v>
      </c>
      <c r="H12" s="13">
        <v>4433</v>
      </c>
      <c r="I12" s="13">
        <v>6775</v>
      </c>
      <c r="J12" s="13">
        <v>-2342</v>
      </c>
      <c r="K12" s="13">
        <v>3748</v>
      </c>
      <c r="L12" s="13">
        <v>5717</v>
      </c>
      <c r="M12" s="72">
        <v>-1969</v>
      </c>
      <c r="N12" s="74">
        <v>3933</v>
      </c>
      <c r="O12" s="13">
        <v>3233</v>
      </c>
      <c r="P12" s="11">
        <v>700</v>
      </c>
      <c r="Q12" s="13">
        <v>2074</v>
      </c>
      <c r="R12" s="13">
        <v>1641</v>
      </c>
      <c r="S12" s="11">
        <v>433</v>
      </c>
      <c r="T12" s="13">
        <v>1859</v>
      </c>
      <c r="U12" s="13">
        <v>1592</v>
      </c>
      <c r="V12" s="75">
        <v>267</v>
      </c>
      <c r="W12" s="74">
        <v>20055</v>
      </c>
      <c r="X12" s="13">
        <v>20471</v>
      </c>
      <c r="Y12" s="11">
        <v>-416</v>
      </c>
      <c r="Z12" s="13">
        <v>10701</v>
      </c>
      <c r="AA12" s="13">
        <v>10889</v>
      </c>
      <c r="AB12" s="11">
        <v>-188</v>
      </c>
      <c r="AC12" s="13">
        <v>9354</v>
      </c>
      <c r="AD12" s="13">
        <v>9582</v>
      </c>
      <c r="AE12" s="75">
        <v>-228</v>
      </c>
      <c r="AF12" s="74">
        <v>15135</v>
      </c>
      <c r="AG12" s="13">
        <v>16483</v>
      </c>
      <c r="AH12" s="13">
        <v>-1348</v>
      </c>
      <c r="AI12" s="13">
        <v>7952</v>
      </c>
      <c r="AJ12" s="13">
        <v>8821</v>
      </c>
      <c r="AK12" s="11">
        <v>-869</v>
      </c>
      <c r="AL12" s="13">
        <v>7183</v>
      </c>
      <c r="AM12" s="13">
        <v>7662</v>
      </c>
      <c r="AN12" s="75">
        <v>-479</v>
      </c>
      <c r="AO12" s="74">
        <v>23945</v>
      </c>
      <c r="AP12" s="13">
        <v>70374</v>
      </c>
      <c r="AQ12" s="13">
        <v>-46429</v>
      </c>
      <c r="AR12" s="13">
        <v>12798</v>
      </c>
      <c r="AS12" s="13">
        <v>35686</v>
      </c>
      <c r="AT12" s="13">
        <v>-22888</v>
      </c>
      <c r="AU12" s="13">
        <v>11147</v>
      </c>
      <c r="AV12" s="13">
        <v>34688</v>
      </c>
      <c r="AW12" s="72">
        <v>-23541</v>
      </c>
      <c r="AX12" s="74">
        <v>97825</v>
      </c>
      <c r="AY12" s="13">
        <v>89315</v>
      </c>
      <c r="AZ12" s="13">
        <v>8510</v>
      </c>
      <c r="BA12" s="13">
        <v>50520</v>
      </c>
      <c r="BB12" s="13">
        <v>48732</v>
      </c>
      <c r="BC12" s="13">
        <v>1788</v>
      </c>
      <c r="BD12" s="13">
        <v>47305</v>
      </c>
      <c r="BE12" s="13">
        <v>40583</v>
      </c>
      <c r="BF12" s="72">
        <v>6722</v>
      </c>
      <c r="BG12" s="74">
        <v>20761</v>
      </c>
      <c r="BH12" s="13">
        <v>25435</v>
      </c>
      <c r="BI12" s="13">
        <v>-4674</v>
      </c>
      <c r="BJ12" s="13">
        <v>10991</v>
      </c>
      <c r="BK12" s="13">
        <v>13490</v>
      </c>
      <c r="BL12" s="13">
        <v>-2499</v>
      </c>
      <c r="BM12" s="13">
        <v>9770</v>
      </c>
      <c r="BN12" s="13">
        <v>11945</v>
      </c>
      <c r="BO12" s="72">
        <v>-2175</v>
      </c>
      <c r="BP12" s="74">
        <v>20875</v>
      </c>
      <c r="BQ12" s="13">
        <v>22594</v>
      </c>
      <c r="BR12" s="13">
        <v>-1719</v>
      </c>
      <c r="BS12" s="13">
        <v>10985</v>
      </c>
      <c r="BT12" s="13">
        <v>11794</v>
      </c>
      <c r="BU12" s="11">
        <v>-809</v>
      </c>
      <c r="BV12" s="13">
        <v>9890</v>
      </c>
      <c r="BW12" s="13">
        <v>10800</v>
      </c>
      <c r="BX12" s="75">
        <v>-910</v>
      </c>
      <c r="BY12" s="74">
        <v>83270</v>
      </c>
      <c r="BZ12" s="13">
        <v>50727</v>
      </c>
      <c r="CA12" s="13">
        <v>32543</v>
      </c>
      <c r="CB12" s="13">
        <v>45634</v>
      </c>
      <c r="CC12" s="13">
        <v>27138</v>
      </c>
      <c r="CD12" s="13">
        <v>18496</v>
      </c>
      <c r="CE12" s="13">
        <v>37636</v>
      </c>
      <c r="CF12" s="13">
        <v>23589</v>
      </c>
      <c r="CG12" s="72">
        <v>14047</v>
      </c>
      <c r="CH12" s="74">
        <v>63371</v>
      </c>
      <c r="CI12" s="13">
        <v>45795</v>
      </c>
      <c r="CJ12" s="13">
        <v>17576</v>
      </c>
      <c r="CK12" s="13">
        <v>33626</v>
      </c>
      <c r="CL12" s="13">
        <v>24511</v>
      </c>
      <c r="CM12" s="13">
        <v>9115</v>
      </c>
      <c r="CN12" s="13">
        <v>29745</v>
      </c>
      <c r="CO12" s="13">
        <v>21284</v>
      </c>
      <c r="CP12" s="72">
        <v>8461</v>
      </c>
      <c r="CQ12" s="74">
        <v>2800</v>
      </c>
      <c r="CR12" s="13">
        <v>2539</v>
      </c>
      <c r="CS12" s="11">
        <v>261</v>
      </c>
      <c r="CT12" s="13">
        <v>1518</v>
      </c>
      <c r="CU12" s="13">
        <v>1391</v>
      </c>
      <c r="CV12" s="11">
        <v>127</v>
      </c>
      <c r="CW12" s="13">
        <v>1282</v>
      </c>
      <c r="CX12" s="13">
        <v>1148</v>
      </c>
      <c r="CY12" s="75">
        <v>134</v>
      </c>
      <c r="CZ12" s="74">
        <v>4270</v>
      </c>
      <c r="DA12" s="13">
        <v>4963</v>
      </c>
      <c r="DB12" s="11">
        <v>-693</v>
      </c>
      <c r="DC12" s="13">
        <v>2302</v>
      </c>
      <c r="DD12" s="13">
        <v>2666</v>
      </c>
      <c r="DE12" s="11">
        <v>-364</v>
      </c>
      <c r="DF12" s="13">
        <v>1968</v>
      </c>
      <c r="DG12" s="13">
        <v>2297</v>
      </c>
      <c r="DH12" s="75">
        <v>-329</v>
      </c>
      <c r="DI12" s="73" t="s">
        <v>250</v>
      </c>
      <c r="DJ12" s="11" t="s">
        <v>250</v>
      </c>
      <c r="DK12" s="11" t="s">
        <v>250</v>
      </c>
      <c r="DL12" s="11" t="s">
        <v>250</v>
      </c>
      <c r="DM12" s="11" t="s">
        <v>250</v>
      </c>
      <c r="DN12" s="11" t="s">
        <v>250</v>
      </c>
      <c r="DO12" s="11" t="s">
        <v>250</v>
      </c>
      <c r="DP12" s="11" t="s">
        <v>250</v>
      </c>
      <c r="DQ12" s="75" t="s">
        <v>250</v>
      </c>
      <c r="DR12" s="11" t="s">
        <v>250</v>
      </c>
      <c r="DS12" s="11" t="s">
        <v>250</v>
      </c>
      <c r="DT12" s="11" t="s">
        <v>250</v>
      </c>
      <c r="DU12" s="11" t="s">
        <v>250</v>
      </c>
      <c r="DV12" s="11" t="s">
        <v>250</v>
      </c>
      <c r="DW12" s="11" t="s">
        <v>250</v>
      </c>
      <c r="DX12" s="11" t="s">
        <v>250</v>
      </c>
      <c r="DY12" s="11" t="s">
        <v>250</v>
      </c>
      <c r="DZ12" s="11" t="s">
        <v>250</v>
      </c>
      <c r="EA12" s="11"/>
      <c r="EB12" s="11"/>
      <c r="EC12" s="11"/>
      <c r="ED12" s="11"/>
      <c r="EE12" s="11"/>
      <c r="EF12" s="11"/>
      <c r="EG12" s="11"/>
      <c r="EH12" s="11"/>
      <c r="EI12" s="11"/>
      <c r="EJ12" s="11"/>
      <c r="EK12" s="11"/>
      <c r="EL12" s="11"/>
      <c r="EM12" s="11"/>
      <c r="EN12" s="11"/>
      <c r="EO12" s="11"/>
      <c r="EP12" s="11"/>
    </row>
    <row r="13" spans="1:146">
      <c r="A13" s="67">
        <v>1979</v>
      </c>
      <c r="B13" s="13">
        <v>358805</v>
      </c>
      <c r="C13" s="13">
        <v>189375</v>
      </c>
      <c r="D13" s="72">
        <v>169430</v>
      </c>
      <c r="E13" s="74">
        <v>8462</v>
      </c>
      <c r="F13" s="13">
        <v>11836</v>
      </c>
      <c r="G13" s="13">
        <v>-3374</v>
      </c>
      <c r="H13" s="13">
        <v>4565</v>
      </c>
      <c r="I13" s="13">
        <v>6396</v>
      </c>
      <c r="J13" s="13">
        <v>-1831</v>
      </c>
      <c r="K13" s="13">
        <v>3897</v>
      </c>
      <c r="L13" s="13">
        <v>5440</v>
      </c>
      <c r="M13" s="72">
        <v>-1543</v>
      </c>
      <c r="N13" s="74">
        <v>3584</v>
      </c>
      <c r="O13" s="13">
        <v>3658</v>
      </c>
      <c r="P13" s="11">
        <v>-74</v>
      </c>
      <c r="Q13" s="13">
        <v>1831</v>
      </c>
      <c r="R13" s="13">
        <v>1856</v>
      </c>
      <c r="S13" s="11">
        <v>-25</v>
      </c>
      <c r="T13" s="13">
        <v>1753</v>
      </c>
      <c r="U13" s="13">
        <v>1802</v>
      </c>
      <c r="V13" s="75">
        <v>-49</v>
      </c>
      <c r="W13" s="74">
        <v>19905</v>
      </c>
      <c r="X13" s="13">
        <v>20262</v>
      </c>
      <c r="Y13" s="11">
        <v>-357</v>
      </c>
      <c r="Z13" s="13">
        <v>10394</v>
      </c>
      <c r="AA13" s="13">
        <v>10893</v>
      </c>
      <c r="AB13" s="11">
        <v>-499</v>
      </c>
      <c r="AC13" s="13">
        <v>9511</v>
      </c>
      <c r="AD13" s="13">
        <v>9369</v>
      </c>
      <c r="AE13" s="75">
        <v>142</v>
      </c>
      <c r="AF13" s="74">
        <v>14929</v>
      </c>
      <c r="AG13" s="13">
        <v>16100</v>
      </c>
      <c r="AH13" s="13">
        <v>-1171</v>
      </c>
      <c r="AI13" s="13">
        <v>7908</v>
      </c>
      <c r="AJ13" s="13">
        <v>8431</v>
      </c>
      <c r="AK13" s="11">
        <v>-523</v>
      </c>
      <c r="AL13" s="13">
        <v>7021</v>
      </c>
      <c r="AM13" s="13">
        <v>7669</v>
      </c>
      <c r="AN13" s="75">
        <v>-648</v>
      </c>
      <c r="AO13" s="74">
        <v>25524</v>
      </c>
      <c r="AP13" s="13">
        <v>56408</v>
      </c>
      <c r="AQ13" s="13">
        <v>-30884</v>
      </c>
      <c r="AR13" s="13">
        <v>13639</v>
      </c>
      <c r="AS13" s="13">
        <v>28564</v>
      </c>
      <c r="AT13" s="13">
        <v>-14925</v>
      </c>
      <c r="AU13" s="13">
        <v>11885</v>
      </c>
      <c r="AV13" s="13">
        <v>27844</v>
      </c>
      <c r="AW13" s="72">
        <v>-15959</v>
      </c>
      <c r="AX13" s="74">
        <v>87125</v>
      </c>
      <c r="AY13" s="13">
        <v>91450</v>
      </c>
      <c r="AZ13" s="13">
        <v>-4325</v>
      </c>
      <c r="BA13" s="13">
        <v>45201</v>
      </c>
      <c r="BB13" s="13">
        <v>48859</v>
      </c>
      <c r="BC13" s="13">
        <v>-3658</v>
      </c>
      <c r="BD13" s="13">
        <v>41924</v>
      </c>
      <c r="BE13" s="13">
        <v>42591</v>
      </c>
      <c r="BF13" s="75">
        <v>-667</v>
      </c>
      <c r="BG13" s="74">
        <v>18774</v>
      </c>
      <c r="BH13" s="13">
        <v>29520</v>
      </c>
      <c r="BI13" s="13">
        <v>-10746</v>
      </c>
      <c r="BJ13" s="13">
        <v>9854</v>
      </c>
      <c r="BK13" s="13">
        <v>15493</v>
      </c>
      <c r="BL13" s="13">
        <v>-5639</v>
      </c>
      <c r="BM13" s="13">
        <v>8920</v>
      </c>
      <c r="BN13" s="13">
        <v>14027</v>
      </c>
      <c r="BO13" s="72">
        <v>-5107</v>
      </c>
      <c r="BP13" s="74">
        <v>20528</v>
      </c>
      <c r="BQ13" s="13">
        <v>23406</v>
      </c>
      <c r="BR13" s="13">
        <v>-2878</v>
      </c>
      <c r="BS13" s="13">
        <v>10772</v>
      </c>
      <c r="BT13" s="13">
        <v>12261</v>
      </c>
      <c r="BU13" s="13">
        <v>-1489</v>
      </c>
      <c r="BV13" s="13">
        <v>9756</v>
      </c>
      <c r="BW13" s="13">
        <v>11145</v>
      </c>
      <c r="BX13" s="72">
        <v>-1389</v>
      </c>
      <c r="BY13" s="74">
        <v>86057</v>
      </c>
      <c r="BZ13" s="13">
        <v>52631</v>
      </c>
      <c r="CA13" s="13">
        <v>33426</v>
      </c>
      <c r="CB13" s="13">
        <v>46864</v>
      </c>
      <c r="CC13" s="13">
        <v>27972</v>
      </c>
      <c r="CD13" s="13">
        <v>18892</v>
      </c>
      <c r="CE13" s="13">
        <v>39193</v>
      </c>
      <c r="CF13" s="13">
        <v>24659</v>
      </c>
      <c r="CG13" s="72">
        <v>14534</v>
      </c>
      <c r="CH13" s="74">
        <v>67506</v>
      </c>
      <c r="CI13" s="13">
        <v>45501</v>
      </c>
      <c r="CJ13" s="13">
        <v>22005</v>
      </c>
      <c r="CK13" s="13">
        <v>34982</v>
      </c>
      <c r="CL13" s="13">
        <v>24394</v>
      </c>
      <c r="CM13" s="13">
        <v>10588</v>
      </c>
      <c r="CN13" s="13">
        <v>32524</v>
      </c>
      <c r="CO13" s="13">
        <v>21107</v>
      </c>
      <c r="CP13" s="72">
        <v>11417</v>
      </c>
      <c r="CQ13" s="74">
        <v>2446</v>
      </c>
      <c r="CR13" s="13">
        <v>3089</v>
      </c>
      <c r="CS13" s="11">
        <v>-643</v>
      </c>
      <c r="CT13" s="13">
        <v>1254</v>
      </c>
      <c r="CU13" s="13">
        <v>1713</v>
      </c>
      <c r="CV13" s="11">
        <v>-459</v>
      </c>
      <c r="CW13" s="13">
        <v>1192</v>
      </c>
      <c r="CX13" s="13">
        <v>1376</v>
      </c>
      <c r="CY13" s="75">
        <v>-184</v>
      </c>
      <c r="CZ13" s="74">
        <v>3965</v>
      </c>
      <c r="DA13" s="13">
        <v>4944</v>
      </c>
      <c r="DB13" s="11">
        <v>-979</v>
      </c>
      <c r="DC13" s="13">
        <v>2111</v>
      </c>
      <c r="DD13" s="13">
        <v>2543</v>
      </c>
      <c r="DE13" s="11">
        <v>-432</v>
      </c>
      <c r="DF13" s="13">
        <v>1854</v>
      </c>
      <c r="DG13" s="13">
        <v>2401</v>
      </c>
      <c r="DH13" s="75">
        <v>-547</v>
      </c>
      <c r="DI13" s="73" t="s">
        <v>250</v>
      </c>
      <c r="DJ13" s="11" t="s">
        <v>250</v>
      </c>
      <c r="DK13" s="11" t="s">
        <v>250</v>
      </c>
      <c r="DL13" s="11" t="s">
        <v>250</v>
      </c>
      <c r="DM13" s="11" t="s">
        <v>250</v>
      </c>
      <c r="DN13" s="11" t="s">
        <v>250</v>
      </c>
      <c r="DO13" s="11" t="s">
        <v>250</v>
      </c>
      <c r="DP13" s="11" t="s">
        <v>250</v>
      </c>
      <c r="DQ13" s="75" t="s">
        <v>250</v>
      </c>
      <c r="DR13" s="11" t="s">
        <v>250</v>
      </c>
      <c r="DS13" s="11" t="s">
        <v>250</v>
      </c>
      <c r="DT13" s="11" t="s">
        <v>250</v>
      </c>
      <c r="DU13" s="11" t="s">
        <v>250</v>
      </c>
      <c r="DV13" s="11" t="s">
        <v>250</v>
      </c>
      <c r="DW13" s="11" t="s">
        <v>250</v>
      </c>
      <c r="DX13" s="11" t="s">
        <v>250</v>
      </c>
      <c r="DY13" s="11" t="s">
        <v>250</v>
      </c>
      <c r="DZ13" s="11" t="s">
        <v>250</v>
      </c>
      <c r="EA13" s="11"/>
      <c r="EB13" s="11"/>
      <c r="EC13" s="11"/>
      <c r="ED13" s="11"/>
      <c r="EE13" s="11"/>
      <c r="EF13" s="11"/>
      <c r="EG13" s="11"/>
      <c r="EH13" s="11"/>
      <c r="EI13" s="11"/>
      <c r="EJ13" s="11"/>
      <c r="EK13" s="11"/>
      <c r="EL13" s="11"/>
      <c r="EM13" s="11"/>
      <c r="EN13" s="11"/>
      <c r="EO13" s="11"/>
      <c r="EP13" s="11"/>
    </row>
    <row r="14" spans="1:146">
      <c r="A14" s="67">
        <v>1980</v>
      </c>
      <c r="B14" s="13">
        <v>371388</v>
      </c>
      <c r="C14" s="13">
        <v>197180</v>
      </c>
      <c r="D14" s="72">
        <v>174208</v>
      </c>
      <c r="E14" s="74">
        <v>9066</v>
      </c>
      <c r="F14" s="13">
        <v>12663</v>
      </c>
      <c r="G14" s="13">
        <v>-3597</v>
      </c>
      <c r="H14" s="13">
        <v>4818</v>
      </c>
      <c r="I14" s="13">
        <v>7018</v>
      </c>
      <c r="J14" s="13">
        <v>-2200</v>
      </c>
      <c r="K14" s="13">
        <v>4248</v>
      </c>
      <c r="L14" s="13">
        <v>5645</v>
      </c>
      <c r="M14" s="72">
        <v>-1397</v>
      </c>
      <c r="N14" s="74">
        <v>3185</v>
      </c>
      <c r="O14" s="13">
        <v>3543</v>
      </c>
      <c r="P14" s="11">
        <v>-358</v>
      </c>
      <c r="Q14" s="13">
        <v>1607</v>
      </c>
      <c r="R14" s="13">
        <v>1862</v>
      </c>
      <c r="S14" s="11">
        <v>-255</v>
      </c>
      <c r="T14" s="13">
        <v>1578</v>
      </c>
      <c r="U14" s="13">
        <v>1681</v>
      </c>
      <c r="V14" s="75">
        <v>-103</v>
      </c>
      <c r="W14" s="74">
        <v>17682</v>
      </c>
      <c r="X14" s="13">
        <v>20414</v>
      </c>
      <c r="Y14" s="13">
        <v>-2732</v>
      </c>
      <c r="Z14" s="13">
        <v>9222</v>
      </c>
      <c r="AA14" s="13">
        <v>11068</v>
      </c>
      <c r="AB14" s="13">
        <v>-1846</v>
      </c>
      <c r="AC14" s="13">
        <v>8460</v>
      </c>
      <c r="AD14" s="13">
        <v>9346</v>
      </c>
      <c r="AE14" s="75">
        <v>-886</v>
      </c>
      <c r="AF14" s="74">
        <v>13855</v>
      </c>
      <c r="AG14" s="13">
        <v>16616</v>
      </c>
      <c r="AH14" s="13">
        <v>-2761</v>
      </c>
      <c r="AI14" s="13">
        <v>7235</v>
      </c>
      <c r="AJ14" s="13">
        <v>8966</v>
      </c>
      <c r="AK14" s="13">
        <v>-1731</v>
      </c>
      <c r="AL14" s="13">
        <v>6620</v>
      </c>
      <c r="AM14" s="13">
        <v>7650</v>
      </c>
      <c r="AN14" s="72">
        <v>-1030</v>
      </c>
      <c r="AO14" s="74">
        <v>22018</v>
      </c>
      <c r="AP14" s="13">
        <v>51994</v>
      </c>
      <c r="AQ14" s="13">
        <v>-29976</v>
      </c>
      <c r="AR14" s="13">
        <v>11720</v>
      </c>
      <c r="AS14" s="13">
        <v>27098</v>
      </c>
      <c r="AT14" s="13">
        <v>-15378</v>
      </c>
      <c r="AU14" s="13">
        <v>10298</v>
      </c>
      <c r="AV14" s="13">
        <v>24896</v>
      </c>
      <c r="AW14" s="72">
        <v>-14598</v>
      </c>
      <c r="AX14" s="74">
        <v>79556</v>
      </c>
      <c r="AY14" s="13">
        <v>101918</v>
      </c>
      <c r="AZ14" s="13">
        <v>-22362</v>
      </c>
      <c r="BA14" s="13">
        <v>41404</v>
      </c>
      <c r="BB14" s="13">
        <v>54943</v>
      </c>
      <c r="BC14" s="13">
        <v>-13539</v>
      </c>
      <c r="BD14" s="13">
        <v>38152</v>
      </c>
      <c r="BE14" s="13">
        <v>46975</v>
      </c>
      <c r="BF14" s="72">
        <v>-8823</v>
      </c>
      <c r="BG14" s="74">
        <v>18690</v>
      </c>
      <c r="BH14" s="13">
        <v>32554</v>
      </c>
      <c r="BI14" s="13">
        <v>-13864</v>
      </c>
      <c r="BJ14" s="13">
        <v>9878</v>
      </c>
      <c r="BK14" s="13">
        <v>17130</v>
      </c>
      <c r="BL14" s="13">
        <v>-7252</v>
      </c>
      <c r="BM14" s="13">
        <v>8812</v>
      </c>
      <c r="BN14" s="13">
        <v>15424</v>
      </c>
      <c r="BO14" s="72">
        <v>-6612</v>
      </c>
      <c r="BP14" s="74">
        <v>20293</v>
      </c>
      <c r="BQ14" s="13">
        <v>24786</v>
      </c>
      <c r="BR14" s="13">
        <v>-4493</v>
      </c>
      <c r="BS14" s="13">
        <v>10523</v>
      </c>
      <c r="BT14" s="13">
        <v>13133</v>
      </c>
      <c r="BU14" s="13">
        <v>-2610</v>
      </c>
      <c r="BV14" s="13">
        <v>9770</v>
      </c>
      <c r="BW14" s="13">
        <v>11653</v>
      </c>
      <c r="BX14" s="72">
        <v>-1883</v>
      </c>
      <c r="BY14" s="74">
        <v>100710</v>
      </c>
      <c r="BZ14" s="13">
        <v>59275</v>
      </c>
      <c r="CA14" s="13">
        <v>41435</v>
      </c>
      <c r="CB14" s="13">
        <v>55559</v>
      </c>
      <c r="CC14" s="13">
        <v>31028</v>
      </c>
      <c r="CD14" s="13">
        <v>24531</v>
      </c>
      <c r="CE14" s="13">
        <v>45151</v>
      </c>
      <c r="CF14" s="13">
        <v>28247</v>
      </c>
      <c r="CG14" s="72">
        <v>16904</v>
      </c>
      <c r="CH14" s="74">
        <v>80656</v>
      </c>
      <c r="CI14" s="13">
        <v>40492</v>
      </c>
      <c r="CJ14" s="13">
        <v>40164</v>
      </c>
      <c r="CK14" s="13">
        <v>42184</v>
      </c>
      <c r="CL14" s="13">
        <v>21235</v>
      </c>
      <c r="CM14" s="13">
        <v>20949</v>
      </c>
      <c r="CN14" s="13">
        <v>38472</v>
      </c>
      <c r="CO14" s="13">
        <v>19257</v>
      </c>
      <c r="CP14" s="72">
        <v>19215</v>
      </c>
      <c r="CQ14" s="74">
        <v>2292</v>
      </c>
      <c r="CR14" s="13">
        <v>2756</v>
      </c>
      <c r="CS14" s="11">
        <v>-464</v>
      </c>
      <c r="CT14" s="13">
        <v>1218</v>
      </c>
      <c r="CU14" s="13">
        <v>1436</v>
      </c>
      <c r="CV14" s="11">
        <v>-218</v>
      </c>
      <c r="CW14" s="13">
        <v>1074</v>
      </c>
      <c r="CX14" s="13">
        <v>1320</v>
      </c>
      <c r="CY14" s="75">
        <v>-246</v>
      </c>
      <c r="CZ14" s="74">
        <v>3385</v>
      </c>
      <c r="DA14" s="13">
        <v>4377</v>
      </c>
      <c r="DB14" s="11">
        <v>-992</v>
      </c>
      <c r="DC14" s="13">
        <v>1812</v>
      </c>
      <c r="DD14" s="13">
        <v>2263</v>
      </c>
      <c r="DE14" s="11">
        <v>-451</v>
      </c>
      <c r="DF14" s="13">
        <v>1573</v>
      </c>
      <c r="DG14" s="13">
        <v>2114</v>
      </c>
      <c r="DH14" s="75">
        <v>-541</v>
      </c>
      <c r="DI14" s="73" t="s">
        <v>250</v>
      </c>
      <c r="DJ14" s="11" t="s">
        <v>250</v>
      </c>
      <c r="DK14" s="11" t="s">
        <v>250</v>
      </c>
      <c r="DL14" s="11" t="s">
        <v>250</v>
      </c>
      <c r="DM14" s="11" t="s">
        <v>250</v>
      </c>
      <c r="DN14" s="11" t="s">
        <v>250</v>
      </c>
      <c r="DO14" s="11" t="s">
        <v>250</v>
      </c>
      <c r="DP14" s="11" t="s">
        <v>250</v>
      </c>
      <c r="DQ14" s="75" t="s">
        <v>250</v>
      </c>
      <c r="DR14" s="11" t="s">
        <v>250</v>
      </c>
      <c r="DS14" s="11" t="s">
        <v>250</v>
      </c>
      <c r="DT14" s="11" t="s">
        <v>250</v>
      </c>
      <c r="DU14" s="11" t="s">
        <v>250</v>
      </c>
      <c r="DV14" s="11" t="s">
        <v>250</v>
      </c>
      <c r="DW14" s="11" t="s">
        <v>250</v>
      </c>
      <c r="DX14" s="11" t="s">
        <v>250</v>
      </c>
      <c r="DY14" s="11" t="s">
        <v>250</v>
      </c>
      <c r="DZ14" s="11" t="s">
        <v>250</v>
      </c>
      <c r="EA14" s="11"/>
      <c r="EB14" s="11"/>
      <c r="EC14" s="11"/>
      <c r="ED14" s="11"/>
      <c r="EE14" s="11"/>
      <c r="EF14" s="11"/>
      <c r="EG14" s="11"/>
      <c r="EH14" s="11"/>
      <c r="EI14" s="11"/>
      <c r="EJ14" s="11"/>
      <c r="EK14" s="11"/>
      <c r="EL14" s="11"/>
      <c r="EM14" s="11"/>
      <c r="EN14" s="11"/>
      <c r="EO14" s="11"/>
      <c r="EP14" s="11"/>
    </row>
    <row r="15" spans="1:146">
      <c r="A15" s="67">
        <v>1981</v>
      </c>
      <c r="B15" s="13">
        <v>382932</v>
      </c>
      <c r="C15" s="13">
        <v>203694</v>
      </c>
      <c r="D15" s="72">
        <v>179238</v>
      </c>
      <c r="E15" s="74">
        <v>9238</v>
      </c>
      <c r="F15" s="13">
        <v>12790</v>
      </c>
      <c r="G15" s="13">
        <v>-3552</v>
      </c>
      <c r="H15" s="13">
        <v>4911</v>
      </c>
      <c r="I15" s="13">
        <v>7006</v>
      </c>
      <c r="J15" s="13">
        <v>-2095</v>
      </c>
      <c r="K15" s="13">
        <v>4327</v>
      </c>
      <c r="L15" s="13">
        <v>5784</v>
      </c>
      <c r="M15" s="72">
        <v>-1457</v>
      </c>
      <c r="N15" s="74">
        <v>3116</v>
      </c>
      <c r="O15" s="13">
        <v>4367</v>
      </c>
      <c r="P15" s="13">
        <v>-1251</v>
      </c>
      <c r="Q15" s="13">
        <v>1597</v>
      </c>
      <c r="R15" s="13">
        <v>2317</v>
      </c>
      <c r="S15" s="11">
        <v>-720</v>
      </c>
      <c r="T15" s="13">
        <v>1519</v>
      </c>
      <c r="U15" s="13">
        <v>2050</v>
      </c>
      <c r="V15" s="75">
        <v>-531</v>
      </c>
      <c r="W15" s="74">
        <v>18737</v>
      </c>
      <c r="X15" s="13">
        <v>21573</v>
      </c>
      <c r="Y15" s="13">
        <v>-2836</v>
      </c>
      <c r="Z15" s="13">
        <v>9786</v>
      </c>
      <c r="AA15" s="13">
        <v>11684</v>
      </c>
      <c r="AB15" s="13">
        <v>-1898</v>
      </c>
      <c r="AC15" s="13">
        <v>8951</v>
      </c>
      <c r="AD15" s="13">
        <v>9889</v>
      </c>
      <c r="AE15" s="75">
        <v>-938</v>
      </c>
      <c r="AF15" s="74">
        <v>13356</v>
      </c>
      <c r="AG15" s="13">
        <v>18345</v>
      </c>
      <c r="AH15" s="13">
        <v>-4989</v>
      </c>
      <c r="AI15" s="13">
        <v>6935</v>
      </c>
      <c r="AJ15" s="13">
        <v>9868</v>
      </c>
      <c r="AK15" s="13">
        <v>-2933</v>
      </c>
      <c r="AL15" s="13">
        <v>6421</v>
      </c>
      <c r="AM15" s="13">
        <v>8477</v>
      </c>
      <c r="AN15" s="72">
        <v>-2056</v>
      </c>
      <c r="AO15" s="74">
        <v>22905</v>
      </c>
      <c r="AP15" s="13">
        <v>45746</v>
      </c>
      <c r="AQ15" s="13">
        <v>-22841</v>
      </c>
      <c r="AR15" s="13">
        <v>12057</v>
      </c>
      <c r="AS15" s="13">
        <v>24125</v>
      </c>
      <c r="AT15" s="13">
        <v>-12068</v>
      </c>
      <c r="AU15" s="13">
        <v>10848</v>
      </c>
      <c r="AV15" s="13">
        <v>21621</v>
      </c>
      <c r="AW15" s="72">
        <v>-10773</v>
      </c>
      <c r="AX15" s="74">
        <v>77090</v>
      </c>
      <c r="AY15" s="13">
        <v>110337</v>
      </c>
      <c r="AZ15" s="13">
        <v>-33247</v>
      </c>
      <c r="BA15" s="13">
        <v>40383</v>
      </c>
      <c r="BB15" s="13">
        <v>59116</v>
      </c>
      <c r="BC15" s="13">
        <v>-18733</v>
      </c>
      <c r="BD15" s="13">
        <v>36707</v>
      </c>
      <c r="BE15" s="13">
        <v>51221</v>
      </c>
      <c r="BF15" s="72">
        <v>-14514</v>
      </c>
      <c r="BG15" s="74">
        <v>20468</v>
      </c>
      <c r="BH15" s="13">
        <v>29871</v>
      </c>
      <c r="BI15" s="13">
        <v>-9403</v>
      </c>
      <c r="BJ15" s="13">
        <v>10640</v>
      </c>
      <c r="BK15" s="13">
        <v>15839</v>
      </c>
      <c r="BL15" s="13">
        <v>-5199</v>
      </c>
      <c r="BM15" s="13">
        <v>9828</v>
      </c>
      <c r="BN15" s="13">
        <v>14032</v>
      </c>
      <c r="BO15" s="72">
        <v>-4204</v>
      </c>
      <c r="BP15" s="74">
        <v>21924</v>
      </c>
      <c r="BQ15" s="13">
        <v>25732</v>
      </c>
      <c r="BR15" s="13">
        <v>-3808</v>
      </c>
      <c r="BS15" s="13">
        <v>11394</v>
      </c>
      <c r="BT15" s="13">
        <v>13700</v>
      </c>
      <c r="BU15" s="13">
        <v>-2306</v>
      </c>
      <c r="BV15" s="13">
        <v>10530</v>
      </c>
      <c r="BW15" s="13">
        <v>12032</v>
      </c>
      <c r="BX15" s="72">
        <v>-1502</v>
      </c>
      <c r="BY15" s="74">
        <v>109383</v>
      </c>
      <c r="BZ15" s="13">
        <v>65133</v>
      </c>
      <c r="CA15" s="13">
        <v>44250</v>
      </c>
      <c r="CB15" s="13">
        <v>60195</v>
      </c>
      <c r="CC15" s="13">
        <v>34520</v>
      </c>
      <c r="CD15" s="13">
        <v>25675</v>
      </c>
      <c r="CE15" s="13">
        <v>49188</v>
      </c>
      <c r="CF15" s="13">
        <v>30613</v>
      </c>
      <c r="CG15" s="72">
        <v>18575</v>
      </c>
      <c r="CH15" s="74">
        <v>80515</v>
      </c>
      <c r="CI15" s="13">
        <v>42651</v>
      </c>
      <c r="CJ15" s="13">
        <v>37864</v>
      </c>
      <c r="CK15" s="13">
        <v>42470</v>
      </c>
      <c r="CL15" s="13">
        <v>22184</v>
      </c>
      <c r="CM15" s="13">
        <v>20286</v>
      </c>
      <c r="CN15" s="13">
        <v>38045</v>
      </c>
      <c r="CO15" s="13">
        <v>20467</v>
      </c>
      <c r="CP15" s="72">
        <v>17578</v>
      </c>
      <c r="CQ15" s="74">
        <v>2649</v>
      </c>
      <c r="CR15" s="13">
        <v>2336</v>
      </c>
      <c r="CS15" s="11">
        <v>313</v>
      </c>
      <c r="CT15" s="13">
        <v>1400</v>
      </c>
      <c r="CU15" s="13">
        <v>1232</v>
      </c>
      <c r="CV15" s="11">
        <v>168</v>
      </c>
      <c r="CW15" s="13">
        <v>1249</v>
      </c>
      <c r="CX15" s="13">
        <v>1104</v>
      </c>
      <c r="CY15" s="75">
        <v>145</v>
      </c>
      <c r="CZ15" s="74">
        <v>3551</v>
      </c>
      <c r="DA15" s="13">
        <v>4051</v>
      </c>
      <c r="DB15" s="11">
        <v>-500</v>
      </c>
      <c r="DC15" s="13">
        <v>1926</v>
      </c>
      <c r="DD15" s="13">
        <v>2103</v>
      </c>
      <c r="DE15" s="11">
        <v>-177</v>
      </c>
      <c r="DF15" s="13">
        <v>1625</v>
      </c>
      <c r="DG15" s="13">
        <v>1948</v>
      </c>
      <c r="DH15" s="75">
        <v>-323</v>
      </c>
      <c r="DI15" s="73" t="s">
        <v>250</v>
      </c>
      <c r="DJ15" s="11" t="s">
        <v>250</v>
      </c>
      <c r="DK15" s="11" t="s">
        <v>250</v>
      </c>
      <c r="DL15" s="11" t="s">
        <v>250</v>
      </c>
      <c r="DM15" s="11" t="s">
        <v>250</v>
      </c>
      <c r="DN15" s="11" t="s">
        <v>250</v>
      </c>
      <c r="DO15" s="11" t="s">
        <v>250</v>
      </c>
      <c r="DP15" s="11" t="s">
        <v>250</v>
      </c>
      <c r="DQ15" s="75" t="s">
        <v>250</v>
      </c>
      <c r="DR15" s="11" t="s">
        <v>250</v>
      </c>
      <c r="DS15" s="11" t="s">
        <v>250</v>
      </c>
      <c r="DT15" s="11" t="s">
        <v>250</v>
      </c>
      <c r="DU15" s="11" t="s">
        <v>250</v>
      </c>
      <c r="DV15" s="11" t="s">
        <v>250</v>
      </c>
      <c r="DW15" s="11" t="s">
        <v>250</v>
      </c>
      <c r="DX15" s="11" t="s">
        <v>250</v>
      </c>
      <c r="DY15" s="11" t="s">
        <v>250</v>
      </c>
      <c r="DZ15" s="11" t="s">
        <v>250</v>
      </c>
      <c r="EA15" s="11"/>
      <c r="EB15" s="11"/>
      <c r="EC15" s="11"/>
      <c r="ED15" s="11"/>
      <c r="EE15" s="11"/>
      <c r="EF15" s="11"/>
      <c r="EG15" s="11"/>
      <c r="EH15" s="11"/>
      <c r="EI15" s="11"/>
      <c r="EJ15" s="11"/>
      <c r="EK15" s="11"/>
      <c r="EL15" s="11"/>
      <c r="EM15" s="11"/>
      <c r="EN15" s="11"/>
      <c r="EO15" s="11"/>
      <c r="EP15" s="11"/>
    </row>
    <row r="16" spans="1:146">
      <c r="A16" s="67">
        <v>1982</v>
      </c>
      <c r="B16" s="13">
        <v>357919</v>
      </c>
      <c r="C16" s="13">
        <v>189406</v>
      </c>
      <c r="D16" s="72">
        <v>168513</v>
      </c>
      <c r="E16" s="74">
        <v>8763</v>
      </c>
      <c r="F16" s="13">
        <v>14456</v>
      </c>
      <c r="G16" s="13">
        <v>-5693</v>
      </c>
      <c r="H16" s="13">
        <v>4741</v>
      </c>
      <c r="I16" s="13">
        <v>7821</v>
      </c>
      <c r="J16" s="13">
        <v>-3080</v>
      </c>
      <c r="K16" s="13">
        <v>4022</v>
      </c>
      <c r="L16" s="13">
        <v>6635</v>
      </c>
      <c r="M16" s="72">
        <v>-2613</v>
      </c>
      <c r="N16" s="74">
        <v>3375</v>
      </c>
      <c r="O16" s="13">
        <v>4231</v>
      </c>
      <c r="P16" s="11">
        <v>-856</v>
      </c>
      <c r="Q16" s="13">
        <v>1789</v>
      </c>
      <c r="R16" s="13">
        <v>2250</v>
      </c>
      <c r="S16" s="11">
        <v>-461</v>
      </c>
      <c r="T16" s="13">
        <v>1586</v>
      </c>
      <c r="U16" s="13">
        <v>1981</v>
      </c>
      <c r="V16" s="75">
        <v>-395</v>
      </c>
      <c r="W16" s="74">
        <v>18899</v>
      </c>
      <c r="X16" s="13">
        <v>20835</v>
      </c>
      <c r="Y16" s="13">
        <v>-1936</v>
      </c>
      <c r="Z16" s="13">
        <v>9935</v>
      </c>
      <c r="AA16" s="13">
        <v>11118</v>
      </c>
      <c r="AB16" s="13">
        <v>-1183</v>
      </c>
      <c r="AC16" s="13">
        <v>8964</v>
      </c>
      <c r="AD16" s="13">
        <v>9717</v>
      </c>
      <c r="AE16" s="75">
        <v>-753</v>
      </c>
      <c r="AF16" s="74">
        <v>13857</v>
      </c>
      <c r="AG16" s="13">
        <v>16699</v>
      </c>
      <c r="AH16" s="13">
        <v>-2842</v>
      </c>
      <c r="AI16" s="13">
        <v>7338</v>
      </c>
      <c r="AJ16" s="13">
        <v>8852</v>
      </c>
      <c r="AK16" s="13">
        <v>-1514</v>
      </c>
      <c r="AL16" s="13">
        <v>6519</v>
      </c>
      <c r="AM16" s="13">
        <v>7847</v>
      </c>
      <c r="AN16" s="72">
        <v>-1328</v>
      </c>
      <c r="AO16" s="74">
        <v>21349</v>
      </c>
      <c r="AP16" s="13">
        <v>47139</v>
      </c>
      <c r="AQ16" s="13">
        <v>-25790</v>
      </c>
      <c r="AR16" s="13">
        <v>11201</v>
      </c>
      <c r="AS16" s="13">
        <v>24946</v>
      </c>
      <c r="AT16" s="13">
        <v>-13745</v>
      </c>
      <c r="AU16" s="13">
        <v>10148</v>
      </c>
      <c r="AV16" s="13">
        <v>22193</v>
      </c>
      <c r="AW16" s="72">
        <v>-12045</v>
      </c>
      <c r="AX16" s="74">
        <v>83619</v>
      </c>
      <c r="AY16" s="13">
        <v>89284</v>
      </c>
      <c r="AZ16" s="13">
        <v>-5665</v>
      </c>
      <c r="BA16" s="13">
        <v>43578</v>
      </c>
      <c r="BB16" s="13">
        <v>47162</v>
      </c>
      <c r="BC16" s="13">
        <v>-3584</v>
      </c>
      <c r="BD16" s="13">
        <v>40041</v>
      </c>
      <c r="BE16" s="13">
        <v>42122</v>
      </c>
      <c r="BF16" s="72">
        <v>-2081</v>
      </c>
      <c r="BG16" s="74">
        <v>21601</v>
      </c>
      <c r="BH16" s="13">
        <v>24226</v>
      </c>
      <c r="BI16" s="13">
        <v>-2625</v>
      </c>
      <c r="BJ16" s="13">
        <v>11262</v>
      </c>
      <c r="BK16" s="13">
        <v>12789</v>
      </c>
      <c r="BL16" s="13">
        <v>-1527</v>
      </c>
      <c r="BM16" s="13">
        <v>10339</v>
      </c>
      <c r="BN16" s="13">
        <v>11437</v>
      </c>
      <c r="BO16" s="72">
        <v>-1098</v>
      </c>
      <c r="BP16" s="74">
        <v>21808</v>
      </c>
      <c r="BQ16" s="13">
        <v>22131</v>
      </c>
      <c r="BR16" s="11">
        <v>-323</v>
      </c>
      <c r="BS16" s="13">
        <v>11273</v>
      </c>
      <c r="BT16" s="13">
        <v>11668</v>
      </c>
      <c r="BU16" s="11">
        <v>-395</v>
      </c>
      <c r="BV16" s="13">
        <v>10535</v>
      </c>
      <c r="BW16" s="13">
        <v>10463</v>
      </c>
      <c r="BX16" s="75">
        <v>72</v>
      </c>
      <c r="BY16" s="74">
        <v>100046</v>
      </c>
      <c r="BZ16" s="13">
        <v>63484</v>
      </c>
      <c r="CA16" s="13">
        <v>36562</v>
      </c>
      <c r="CB16" s="13">
        <v>54166</v>
      </c>
      <c r="CC16" s="13">
        <v>34009</v>
      </c>
      <c r="CD16" s="13">
        <v>20157</v>
      </c>
      <c r="CE16" s="13">
        <v>45880</v>
      </c>
      <c r="CF16" s="13">
        <v>29475</v>
      </c>
      <c r="CG16" s="72">
        <v>16405</v>
      </c>
      <c r="CH16" s="74">
        <v>57983</v>
      </c>
      <c r="CI16" s="13">
        <v>49278</v>
      </c>
      <c r="CJ16" s="13">
        <v>8705</v>
      </c>
      <c r="CK16" s="13">
        <v>30499</v>
      </c>
      <c r="CL16" s="13">
        <v>25500</v>
      </c>
      <c r="CM16" s="13">
        <v>4999</v>
      </c>
      <c r="CN16" s="13">
        <v>27484</v>
      </c>
      <c r="CO16" s="13">
        <v>23778</v>
      </c>
      <c r="CP16" s="72">
        <v>3706</v>
      </c>
      <c r="CQ16" s="74">
        <v>2412</v>
      </c>
      <c r="CR16" s="13">
        <v>2331</v>
      </c>
      <c r="CS16" s="11">
        <v>81</v>
      </c>
      <c r="CT16" s="13">
        <v>1264</v>
      </c>
      <c r="CU16" s="13">
        <v>1228</v>
      </c>
      <c r="CV16" s="11">
        <v>36</v>
      </c>
      <c r="CW16" s="13">
        <v>1148</v>
      </c>
      <c r="CX16" s="13">
        <v>1103</v>
      </c>
      <c r="CY16" s="75">
        <v>45</v>
      </c>
      <c r="CZ16" s="74">
        <v>4207</v>
      </c>
      <c r="DA16" s="13">
        <v>3825</v>
      </c>
      <c r="DB16" s="11">
        <v>382</v>
      </c>
      <c r="DC16" s="13">
        <v>2360</v>
      </c>
      <c r="DD16" s="13">
        <v>2063</v>
      </c>
      <c r="DE16" s="11">
        <v>297</v>
      </c>
      <c r="DF16" s="13">
        <v>1847</v>
      </c>
      <c r="DG16" s="13">
        <v>1762</v>
      </c>
      <c r="DH16" s="75">
        <v>85</v>
      </c>
      <c r="DI16" s="73" t="s">
        <v>250</v>
      </c>
      <c r="DJ16" s="11" t="s">
        <v>250</v>
      </c>
      <c r="DK16" s="11" t="s">
        <v>250</v>
      </c>
      <c r="DL16" s="11" t="s">
        <v>250</v>
      </c>
      <c r="DM16" s="11" t="s">
        <v>250</v>
      </c>
      <c r="DN16" s="11" t="s">
        <v>250</v>
      </c>
      <c r="DO16" s="11" t="s">
        <v>250</v>
      </c>
      <c r="DP16" s="11" t="s">
        <v>250</v>
      </c>
      <c r="DQ16" s="75" t="s">
        <v>250</v>
      </c>
      <c r="DR16" s="11" t="s">
        <v>250</v>
      </c>
      <c r="DS16" s="11" t="s">
        <v>250</v>
      </c>
      <c r="DT16" s="11" t="s">
        <v>250</v>
      </c>
      <c r="DU16" s="11" t="s">
        <v>250</v>
      </c>
      <c r="DV16" s="11" t="s">
        <v>250</v>
      </c>
      <c r="DW16" s="11" t="s">
        <v>250</v>
      </c>
      <c r="DX16" s="11" t="s">
        <v>250</v>
      </c>
      <c r="DY16" s="11" t="s">
        <v>250</v>
      </c>
      <c r="DZ16" s="11" t="s">
        <v>250</v>
      </c>
      <c r="EA16" s="11"/>
      <c r="EB16" s="11"/>
      <c r="EC16" s="11"/>
      <c r="ED16" s="11"/>
      <c r="EE16" s="11"/>
      <c r="EF16" s="11"/>
      <c r="EG16" s="11"/>
      <c r="EH16" s="11"/>
      <c r="EI16" s="11"/>
      <c r="EJ16" s="11"/>
      <c r="EK16" s="11"/>
      <c r="EL16" s="11"/>
      <c r="EM16" s="11"/>
      <c r="EN16" s="11"/>
      <c r="EO16" s="11"/>
      <c r="EP16" s="11"/>
    </row>
    <row r="17" spans="1:146">
      <c r="A17" s="67">
        <v>1983</v>
      </c>
      <c r="B17" s="13">
        <v>305486</v>
      </c>
      <c r="C17" s="13">
        <v>160499</v>
      </c>
      <c r="D17" s="72">
        <v>144987</v>
      </c>
      <c r="E17" s="74">
        <v>10193</v>
      </c>
      <c r="F17" s="13">
        <v>8364</v>
      </c>
      <c r="G17" s="13">
        <v>1829</v>
      </c>
      <c r="H17" s="13">
        <v>5542</v>
      </c>
      <c r="I17" s="13">
        <v>4340</v>
      </c>
      <c r="J17" s="13">
        <v>1202</v>
      </c>
      <c r="K17" s="13">
        <v>4651</v>
      </c>
      <c r="L17" s="13">
        <v>4024</v>
      </c>
      <c r="M17" s="75">
        <v>627</v>
      </c>
      <c r="N17" s="74">
        <v>3403</v>
      </c>
      <c r="O17" s="13">
        <v>2767</v>
      </c>
      <c r="P17" s="11">
        <v>636</v>
      </c>
      <c r="Q17" s="13">
        <v>1799</v>
      </c>
      <c r="R17" s="13">
        <v>1341</v>
      </c>
      <c r="S17" s="11">
        <v>458</v>
      </c>
      <c r="T17" s="13">
        <v>1604</v>
      </c>
      <c r="U17" s="13">
        <v>1426</v>
      </c>
      <c r="V17" s="75">
        <v>178</v>
      </c>
      <c r="W17" s="74">
        <v>19166</v>
      </c>
      <c r="X17" s="13">
        <v>15375</v>
      </c>
      <c r="Y17" s="13">
        <v>3791</v>
      </c>
      <c r="Z17" s="13">
        <v>10239</v>
      </c>
      <c r="AA17" s="13">
        <v>7960</v>
      </c>
      <c r="AB17" s="13">
        <v>2279</v>
      </c>
      <c r="AC17" s="13">
        <v>8927</v>
      </c>
      <c r="AD17" s="13">
        <v>7415</v>
      </c>
      <c r="AE17" s="72">
        <v>1512</v>
      </c>
      <c r="AF17" s="74">
        <v>15016</v>
      </c>
      <c r="AG17" s="13">
        <v>11462</v>
      </c>
      <c r="AH17" s="13">
        <v>3554</v>
      </c>
      <c r="AI17" s="13">
        <v>8040</v>
      </c>
      <c r="AJ17" s="13">
        <v>5930</v>
      </c>
      <c r="AK17" s="13">
        <v>2110</v>
      </c>
      <c r="AL17" s="13">
        <v>6976</v>
      </c>
      <c r="AM17" s="13">
        <v>5532</v>
      </c>
      <c r="AN17" s="72">
        <v>1444</v>
      </c>
      <c r="AO17" s="74">
        <v>20881</v>
      </c>
      <c r="AP17" s="13">
        <v>45559</v>
      </c>
      <c r="AQ17" s="13">
        <v>-24678</v>
      </c>
      <c r="AR17" s="13">
        <v>11318</v>
      </c>
      <c r="AS17" s="13">
        <v>23519</v>
      </c>
      <c r="AT17" s="13">
        <v>-12201</v>
      </c>
      <c r="AU17" s="13">
        <v>9563</v>
      </c>
      <c r="AV17" s="13">
        <v>22040</v>
      </c>
      <c r="AW17" s="72">
        <v>-12477</v>
      </c>
      <c r="AX17" s="74">
        <v>86885</v>
      </c>
      <c r="AY17" s="13">
        <v>63300</v>
      </c>
      <c r="AZ17" s="13">
        <v>23585</v>
      </c>
      <c r="BA17" s="13">
        <v>45283</v>
      </c>
      <c r="BB17" s="13">
        <v>32905</v>
      </c>
      <c r="BC17" s="13">
        <v>12378</v>
      </c>
      <c r="BD17" s="13">
        <v>41602</v>
      </c>
      <c r="BE17" s="13">
        <v>30395</v>
      </c>
      <c r="BF17" s="72">
        <v>11207</v>
      </c>
      <c r="BG17" s="74">
        <v>20454</v>
      </c>
      <c r="BH17" s="13">
        <v>17910</v>
      </c>
      <c r="BI17" s="13">
        <v>2544</v>
      </c>
      <c r="BJ17" s="13">
        <v>10801</v>
      </c>
      <c r="BK17" s="13">
        <v>9144</v>
      </c>
      <c r="BL17" s="13">
        <v>1657</v>
      </c>
      <c r="BM17" s="13">
        <v>9653</v>
      </c>
      <c r="BN17" s="13">
        <v>8766</v>
      </c>
      <c r="BO17" s="75">
        <v>887</v>
      </c>
      <c r="BP17" s="74">
        <v>21081</v>
      </c>
      <c r="BQ17" s="13">
        <v>17501</v>
      </c>
      <c r="BR17" s="13">
        <v>3580</v>
      </c>
      <c r="BS17" s="13">
        <v>11011</v>
      </c>
      <c r="BT17" s="13">
        <v>9104</v>
      </c>
      <c r="BU17" s="13">
        <v>1907</v>
      </c>
      <c r="BV17" s="13">
        <v>10070</v>
      </c>
      <c r="BW17" s="13">
        <v>8397</v>
      </c>
      <c r="BX17" s="72">
        <v>1673</v>
      </c>
      <c r="BY17" s="74">
        <v>59381</v>
      </c>
      <c r="BZ17" s="13">
        <v>71031</v>
      </c>
      <c r="CA17" s="13">
        <v>-11650</v>
      </c>
      <c r="CB17" s="13">
        <v>30881</v>
      </c>
      <c r="CC17" s="13">
        <v>38985</v>
      </c>
      <c r="CD17" s="13">
        <v>-8104</v>
      </c>
      <c r="CE17" s="13">
        <v>28500</v>
      </c>
      <c r="CF17" s="13">
        <v>32046</v>
      </c>
      <c r="CG17" s="72">
        <v>-3546</v>
      </c>
      <c r="CH17" s="74">
        <v>44221</v>
      </c>
      <c r="CI17" s="13">
        <v>45710</v>
      </c>
      <c r="CJ17" s="13">
        <v>-1489</v>
      </c>
      <c r="CK17" s="13">
        <v>23004</v>
      </c>
      <c r="CL17" s="13">
        <v>23728</v>
      </c>
      <c r="CM17" s="11">
        <v>-724</v>
      </c>
      <c r="CN17" s="13">
        <v>21217</v>
      </c>
      <c r="CO17" s="13">
        <v>21982</v>
      </c>
      <c r="CP17" s="75">
        <v>-765</v>
      </c>
      <c r="CQ17" s="74">
        <v>1323</v>
      </c>
      <c r="CR17" s="13">
        <v>2976</v>
      </c>
      <c r="CS17" s="13">
        <v>-1653</v>
      </c>
      <c r="CT17" s="11">
        <v>661</v>
      </c>
      <c r="CU17" s="13">
        <v>1581</v>
      </c>
      <c r="CV17" s="11">
        <v>-920</v>
      </c>
      <c r="CW17" s="11">
        <v>662</v>
      </c>
      <c r="CX17" s="13">
        <v>1395</v>
      </c>
      <c r="CY17" s="75">
        <v>-733</v>
      </c>
      <c r="CZ17" s="74">
        <v>3482</v>
      </c>
      <c r="DA17" s="13">
        <v>3531</v>
      </c>
      <c r="DB17" s="11">
        <v>-49</v>
      </c>
      <c r="DC17" s="13">
        <v>1920</v>
      </c>
      <c r="DD17" s="13">
        <v>1962</v>
      </c>
      <c r="DE17" s="11">
        <v>-42</v>
      </c>
      <c r="DF17" s="13">
        <v>1562</v>
      </c>
      <c r="DG17" s="13">
        <v>1569</v>
      </c>
      <c r="DH17" s="75">
        <v>-7</v>
      </c>
      <c r="DI17" s="73" t="s">
        <v>250</v>
      </c>
      <c r="DJ17" s="11" t="s">
        <v>250</v>
      </c>
      <c r="DK17" s="11" t="s">
        <v>250</v>
      </c>
      <c r="DL17" s="11" t="s">
        <v>250</v>
      </c>
      <c r="DM17" s="11" t="s">
        <v>250</v>
      </c>
      <c r="DN17" s="11" t="s">
        <v>250</v>
      </c>
      <c r="DO17" s="11" t="s">
        <v>250</v>
      </c>
      <c r="DP17" s="11" t="s">
        <v>250</v>
      </c>
      <c r="DQ17" s="75" t="s">
        <v>250</v>
      </c>
      <c r="DR17" s="11" t="s">
        <v>250</v>
      </c>
      <c r="DS17" s="11" t="s">
        <v>250</v>
      </c>
      <c r="DT17" s="11" t="s">
        <v>250</v>
      </c>
      <c r="DU17" s="11" t="s">
        <v>250</v>
      </c>
      <c r="DV17" s="11" t="s">
        <v>250</v>
      </c>
      <c r="DW17" s="11" t="s">
        <v>250</v>
      </c>
      <c r="DX17" s="11" t="s">
        <v>250</v>
      </c>
      <c r="DY17" s="11" t="s">
        <v>250</v>
      </c>
      <c r="DZ17" s="11" t="s">
        <v>250</v>
      </c>
      <c r="EA17" s="11"/>
      <c r="EB17" s="11"/>
      <c r="EC17" s="11"/>
      <c r="ED17" s="11"/>
      <c r="EE17" s="11"/>
      <c r="EF17" s="11"/>
      <c r="EG17" s="11"/>
      <c r="EH17" s="11"/>
      <c r="EI17" s="11"/>
      <c r="EJ17" s="11"/>
      <c r="EK17" s="11"/>
      <c r="EL17" s="11"/>
      <c r="EM17" s="11"/>
      <c r="EN17" s="11"/>
      <c r="EO17" s="11"/>
      <c r="EP17" s="11"/>
    </row>
    <row r="18" spans="1:146">
      <c r="A18" s="67">
        <v>1984</v>
      </c>
      <c r="B18" s="13">
        <v>279372</v>
      </c>
      <c r="C18" s="13">
        <v>144761</v>
      </c>
      <c r="D18" s="72">
        <v>134611</v>
      </c>
      <c r="E18" s="74">
        <v>6753</v>
      </c>
      <c r="F18" s="13">
        <v>8779</v>
      </c>
      <c r="G18" s="13">
        <v>-2026</v>
      </c>
      <c r="H18" s="13">
        <v>3592</v>
      </c>
      <c r="I18" s="13">
        <v>4614</v>
      </c>
      <c r="J18" s="13">
        <v>-1022</v>
      </c>
      <c r="K18" s="13">
        <v>3161</v>
      </c>
      <c r="L18" s="13">
        <v>4165</v>
      </c>
      <c r="M18" s="72">
        <v>-1004</v>
      </c>
      <c r="N18" s="74">
        <v>3219</v>
      </c>
      <c r="O18" s="13">
        <v>2422</v>
      </c>
      <c r="P18" s="11">
        <v>797</v>
      </c>
      <c r="Q18" s="13">
        <v>1695</v>
      </c>
      <c r="R18" s="13">
        <v>1198</v>
      </c>
      <c r="S18" s="11">
        <v>497</v>
      </c>
      <c r="T18" s="13">
        <v>1524</v>
      </c>
      <c r="U18" s="13">
        <v>1224</v>
      </c>
      <c r="V18" s="75">
        <v>300</v>
      </c>
      <c r="W18" s="74">
        <v>18024</v>
      </c>
      <c r="X18" s="13">
        <v>14220</v>
      </c>
      <c r="Y18" s="13">
        <v>3804</v>
      </c>
      <c r="Z18" s="13">
        <v>9439</v>
      </c>
      <c r="AA18" s="13">
        <v>7295</v>
      </c>
      <c r="AB18" s="13">
        <v>2144</v>
      </c>
      <c r="AC18" s="13">
        <v>8585</v>
      </c>
      <c r="AD18" s="13">
        <v>6925</v>
      </c>
      <c r="AE18" s="72">
        <v>1660</v>
      </c>
      <c r="AF18" s="74">
        <v>12450</v>
      </c>
      <c r="AG18" s="13">
        <v>10658</v>
      </c>
      <c r="AH18" s="13">
        <v>1792</v>
      </c>
      <c r="AI18" s="13">
        <v>6538</v>
      </c>
      <c r="AJ18" s="13">
        <v>5539</v>
      </c>
      <c r="AK18" s="11">
        <v>999</v>
      </c>
      <c r="AL18" s="13">
        <v>5912</v>
      </c>
      <c r="AM18" s="13">
        <v>5119</v>
      </c>
      <c r="AN18" s="75">
        <v>793</v>
      </c>
      <c r="AO18" s="74">
        <v>23031</v>
      </c>
      <c r="AP18" s="13">
        <v>40448</v>
      </c>
      <c r="AQ18" s="13">
        <v>-17417</v>
      </c>
      <c r="AR18" s="13">
        <v>12230</v>
      </c>
      <c r="AS18" s="13">
        <v>20531</v>
      </c>
      <c r="AT18" s="13">
        <v>-8301</v>
      </c>
      <c r="AU18" s="13">
        <v>10801</v>
      </c>
      <c r="AV18" s="13">
        <v>19917</v>
      </c>
      <c r="AW18" s="72">
        <v>-9116</v>
      </c>
      <c r="AX18" s="74">
        <v>89002</v>
      </c>
      <c r="AY18" s="13">
        <v>52602</v>
      </c>
      <c r="AZ18" s="13">
        <v>36400</v>
      </c>
      <c r="BA18" s="13">
        <v>45851</v>
      </c>
      <c r="BB18" s="13">
        <v>27144</v>
      </c>
      <c r="BC18" s="13">
        <v>18707</v>
      </c>
      <c r="BD18" s="13">
        <v>43151</v>
      </c>
      <c r="BE18" s="13">
        <v>25458</v>
      </c>
      <c r="BF18" s="72">
        <v>17693</v>
      </c>
      <c r="BG18" s="74">
        <v>17731</v>
      </c>
      <c r="BH18" s="13">
        <v>17392</v>
      </c>
      <c r="BI18" s="11">
        <v>339</v>
      </c>
      <c r="BJ18" s="13">
        <v>9212</v>
      </c>
      <c r="BK18" s="13">
        <v>8892</v>
      </c>
      <c r="BL18" s="11">
        <v>320</v>
      </c>
      <c r="BM18" s="13">
        <v>8519</v>
      </c>
      <c r="BN18" s="13">
        <v>8500</v>
      </c>
      <c r="BO18" s="75">
        <v>19</v>
      </c>
      <c r="BP18" s="74">
        <v>18901</v>
      </c>
      <c r="BQ18" s="13">
        <v>16768</v>
      </c>
      <c r="BR18" s="13">
        <v>2133</v>
      </c>
      <c r="BS18" s="13">
        <v>9786</v>
      </c>
      <c r="BT18" s="13">
        <v>8496</v>
      </c>
      <c r="BU18" s="13">
        <v>1290</v>
      </c>
      <c r="BV18" s="13">
        <v>9115</v>
      </c>
      <c r="BW18" s="13">
        <v>8272</v>
      </c>
      <c r="BX18" s="75">
        <v>843</v>
      </c>
      <c r="BY18" s="74">
        <v>41126</v>
      </c>
      <c r="BZ18" s="13">
        <v>73112</v>
      </c>
      <c r="CA18" s="13">
        <v>-31986</v>
      </c>
      <c r="CB18" s="13">
        <v>20938</v>
      </c>
      <c r="CC18" s="13">
        <v>38926</v>
      </c>
      <c r="CD18" s="13">
        <v>-17988</v>
      </c>
      <c r="CE18" s="13">
        <v>20188</v>
      </c>
      <c r="CF18" s="13">
        <v>34186</v>
      </c>
      <c r="CG18" s="72">
        <v>-13998</v>
      </c>
      <c r="CH18" s="74">
        <v>44088</v>
      </c>
      <c r="CI18" s="13">
        <v>37452</v>
      </c>
      <c r="CJ18" s="13">
        <v>6636</v>
      </c>
      <c r="CK18" s="13">
        <v>22776</v>
      </c>
      <c r="CL18" s="13">
        <v>19210</v>
      </c>
      <c r="CM18" s="13">
        <v>3566</v>
      </c>
      <c r="CN18" s="13">
        <v>21312</v>
      </c>
      <c r="CO18" s="13">
        <v>18242</v>
      </c>
      <c r="CP18" s="72">
        <v>3070</v>
      </c>
      <c r="CQ18" s="74">
        <v>1686</v>
      </c>
      <c r="CR18" s="13">
        <v>2121</v>
      </c>
      <c r="CS18" s="11">
        <v>-435</v>
      </c>
      <c r="CT18" s="11">
        <v>845</v>
      </c>
      <c r="CU18" s="13">
        <v>1103</v>
      </c>
      <c r="CV18" s="11">
        <v>-258</v>
      </c>
      <c r="CW18" s="11">
        <v>841</v>
      </c>
      <c r="CX18" s="13">
        <v>1018</v>
      </c>
      <c r="CY18" s="75">
        <v>-177</v>
      </c>
      <c r="CZ18" s="74">
        <v>3361</v>
      </c>
      <c r="DA18" s="13">
        <v>3398</v>
      </c>
      <c r="DB18" s="11">
        <v>-37</v>
      </c>
      <c r="DC18" s="13">
        <v>1859</v>
      </c>
      <c r="DD18" s="13">
        <v>1813</v>
      </c>
      <c r="DE18" s="11">
        <v>46</v>
      </c>
      <c r="DF18" s="13">
        <v>1502</v>
      </c>
      <c r="DG18" s="13">
        <v>1585</v>
      </c>
      <c r="DH18" s="75">
        <v>-83</v>
      </c>
      <c r="DI18" s="73" t="s">
        <v>250</v>
      </c>
      <c r="DJ18" s="11" t="s">
        <v>250</v>
      </c>
      <c r="DK18" s="11" t="s">
        <v>250</v>
      </c>
      <c r="DL18" s="11" t="s">
        <v>250</v>
      </c>
      <c r="DM18" s="11" t="s">
        <v>250</v>
      </c>
      <c r="DN18" s="11" t="s">
        <v>250</v>
      </c>
      <c r="DO18" s="11" t="s">
        <v>250</v>
      </c>
      <c r="DP18" s="11" t="s">
        <v>250</v>
      </c>
      <c r="DQ18" s="75" t="s">
        <v>250</v>
      </c>
      <c r="DR18" s="11" t="s">
        <v>250</v>
      </c>
      <c r="DS18" s="11" t="s">
        <v>250</v>
      </c>
      <c r="DT18" s="11" t="s">
        <v>250</v>
      </c>
      <c r="DU18" s="11" t="s">
        <v>250</v>
      </c>
      <c r="DV18" s="11" t="s">
        <v>250</v>
      </c>
      <c r="DW18" s="11" t="s">
        <v>250</v>
      </c>
      <c r="DX18" s="11" t="s">
        <v>250</v>
      </c>
      <c r="DY18" s="11" t="s">
        <v>250</v>
      </c>
      <c r="DZ18" s="11" t="s">
        <v>250</v>
      </c>
      <c r="EA18" s="11"/>
      <c r="EB18" s="11"/>
      <c r="EC18" s="11"/>
      <c r="ED18" s="11"/>
      <c r="EE18" s="11"/>
      <c r="EF18" s="11"/>
      <c r="EG18" s="11"/>
      <c r="EH18" s="11"/>
      <c r="EI18" s="11"/>
      <c r="EJ18" s="11"/>
      <c r="EK18" s="11"/>
      <c r="EL18" s="11"/>
      <c r="EM18" s="11"/>
      <c r="EN18" s="11"/>
      <c r="EO18" s="11"/>
      <c r="EP18" s="11"/>
    </row>
    <row r="19" spans="1:146">
      <c r="A19" s="67">
        <v>1985</v>
      </c>
      <c r="B19" s="13">
        <v>270565</v>
      </c>
      <c r="C19" s="13">
        <v>139583</v>
      </c>
      <c r="D19" s="72">
        <v>130982</v>
      </c>
      <c r="E19" s="74">
        <v>5989</v>
      </c>
      <c r="F19" s="13">
        <v>9434</v>
      </c>
      <c r="G19" s="13">
        <v>-3445</v>
      </c>
      <c r="H19" s="13">
        <v>3174</v>
      </c>
      <c r="I19" s="13">
        <v>5000</v>
      </c>
      <c r="J19" s="13">
        <v>-1826</v>
      </c>
      <c r="K19" s="13">
        <v>2815</v>
      </c>
      <c r="L19" s="13">
        <v>4434</v>
      </c>
      <c r="M19" s="72">
        <v>-1619</v>
      </c>
      <c r="N19" s="74">
        <v>2904</v>
      </c>
      <c r="O19" s="13">
        <v>2654</v>
      </c>
      <c r="P19" s="11">
        <v>250</v>
      </c>
      <c r="Q19" s="13">
        <v>1453</v>
      </c>
      <c r="R19" s="13">
        <v>1319</v>
      </c>
      <c r="S19" s="11">
        <v>134</v>
      </c>
      <c r="T19" s="13">
        <v>1451</v>
      </c>
      <c r="U19" s="13">
        <v>1335</v>
      </c>
      <c r="V19" s="75">
        <v>116</v>
      </c>
      <c r="W19" s="74">
        <v>17253</v>
      </c>
      <c r="X19" s="13">
        <v>14696</v>
      </c>
      <c r="Y19" s="13">
        <v>2557</v>
      </c>
      <c r="Z19" s="13">
        <v>8881</v>
      </c>
      <c r="AA19" s="13">
        <v>7574</v>
      </c>
      <c r="AB19" s="13">
        <v>1307</v>
      </c>
      <c r="AC19" s="13">
        <v>8372</v>
      </c>
      <c r="AD19" s="13">
        <v>7122</v>
      </c>
      <c r="AE19" s="72">
        <v>1250</v>
      </c>
      <c r="AF19" s="74">
        <v>10971</v>
      </c>
      <c r="AG19" s="13">
        <v>11649</v>
      </c>
      <c r="AH19" s="11">
        <v>-678</v>
      </c>
      <c r="AI19" s="13">
        <v>5646</v>
      </c>
      <c r="AJ19" s="13">
        <v>6018</v>
      </c>
      <c r="AK19" s="11">
        <v>-372</v>
      </c>
      <c r="AL19" s="13">
        <v>5325</v>
      </c>
      <c r="AM19" s="13">
        <v>5631</v>
      </c>
      <c r="AN19" s="75">
        <v>-306</v>
      </c>
      <c r="AO19" s="74">
        <v>24983</v>
      </c>
      <c r="AP19" s="13">
        <v>33003</v>
      </c>
      <c r="AQ19" s="13">
        <v>-8020</v>
      </c>
      <c r="AR19" s="13">
        <v>13081</v>
      </c>
      <c r="AS19" s="13">
        <v>16681</v>
      </c>
      <c r="AT19" s="13">
        <v>-3600</v>
      </c>
      <c r="AU19" s="13">
        <v>11902</v>
      </c>
      <c r="AV19" s="13">
        <v>16322</v>
      </c>
      <c r="AW19" s="72">
        <v>-4420</v>
      </c>
      <c r="AX19" s="74">
        <v>86724</v>
      </c>
      <c r="AY19" s="13">
        <v>52839</v>
      </c>
      <c r="AZ19" s="13">
        <v>33885</v>
      </c>
      <c r="BA19" s="13">
        <v>44642</v>
      </c>
      <c r="BB19" s="13">
        <v>27119</v>
      </c>
      <c r="BC19" s="13">
        <v>17523</v>
      </c>
      <c r="BD19" s="13">
        <v>42082</v>
      </c>
      <c r="BE19" s="13">
        <v>25720</v>
      </c>
      <c r="BF19" s="72">
        <v>16362</v>
      </c>
      <c r="BG19" s="74">
        <v>16982</v>
      </c>
      <c r="BH19" s="13">
        <v>17577</v>
      </c>
      <c r="BI19" s="11">
        <v>-595</v>
      </c>
      <c r="BJ19" s="13">
        <v>8811</v>
      </c>
      <c r="BK19" s="13">
        <v>8934</v>
      </c>
      <c r="BL19" s="11">
        <v>-123</v>
      </c>
      <c r="BM19" s="13">
        <v>8171</v>
      </c>
      <c r="BN19" s="13">
        <v>8643</v>
      </c>
      <c r="BO19" s="75">
        <v>-472</v>
      </c>
      <c r="BP19" s="74">
        <v>16388</v>
      </c>
      <c r="BQ19" s="13">
        <v>17813</v>
      </c>
      <c r="BR19" s="13">
        <v>-1425</v>
      </c>
      <c r="BS19" s="13">
        <v>8486</v>
      </c>
      <c r="BT19" s="13">
        <v>9063</v>
      </c>
      <c r="BU19" s="11">
        <v>-577</v>
      </c>
      <c r="BV19" s="13">
        <v>7902</v>
      </c>
      <c r="BW19" s="13">
        <v>8750</v>
      </c>
      <c r="BX19" s="75">
        <v>-848</v>
      </c>
      <c r="BY19" s="74">
        <v>42908</v>
      </c>
      <c r="BZ19" s="13">
        <v>63679</v>
      </c>
      <c r="CA19" s="13">
        <v>-20771</v>
      </c>
      <c r="CB19" s="13">
        <v>22119</v>
      </c>
      <c r="CC19" s="13">
        <v>33231</v>
      </c>
      <c r="CD19" s="13">
        <v>-11112</v>
      </c>
      <c r="CE19" s="13">
        <v>20789</v>
      </c>
      <c r="CF19" s="13">
        <v>30448</v>
      </c>
      <c r="CG19" s="72">
        <v>-9659</v>
      </c>
      <c r="CH19" s="74">
        <v>40120</v>
      </c>
      <c r="CI19" s="13">
        <v>42089</v>
      </c>
      <c r="CJ19" s="13">
        <v>-1969</v>
      </c>
      <c r="CK19" s="13">
        <v>20408</v>
      </c>
      <c r="CL19" s="13">
        <v>21886</v>
      </c>
      <c r="CM19" s="13">
        <v>-1478</v>
      </c>
      <c r="CN19" s="13">
        <v>19712</v>
      </c>
      <c r="CO19" s="13">
        <v>20203</v>
      </c>
      <c r="CP19" s="75">
        <v>-491</v>
      </c>
      <c r="CQ19" s="74">
        <v>1516</v>
      </c>
      <c r="CR19" s="13">
        <v>1739</v>
      </c>
      <c r="CS19" s="11">
        <v>-223</v>
      </c>
      <c r="CT19" s="11">
        <v>768</v>
      </c>
      <c r="CU19" s="11">
        <v>917</v>
      </c>
      <c r="CV19" s="11">
        <v>-149</v>
      </c>
      <c r="CW19" s="11">
        <v>748</v>
      </c>
      <c r="CX19" s="11">
        <v>822</v>
      </c>
      <c r="CY19" s="75">
        <v>-74</v>
      </c>
      <c r="CZ19" s="74">
        <v>3827</v>
      </c>
      <c r="DA19" s="13">
        <v>3393</v>
      </c>
      <c r="DB19" s="11">
        <v>434</v>
      </c>
      <c r="DC19" s="13">
        <v>2114</v>
      </c>
      <c r="DD19" s="13">
        <v>1841</v>
      </c>
      <c r="DE19" s="11">
        <v>273</v>
      </c>
      <c r="DF19" s="13">
        <v>1713</v>
      </c>
      <c r="DG19" s="13">
        <v>1552</v>
      </c>
      <c r="DH19" s="75">
        <v>161</v>
      </c>
      <c r="DI19" s="73" t="s">
        <v>250</v>
      </c>
      <c r="DJ19" s="11" t="s">
        <v>250</v>
      </c>
      <c r="DK19" s="11" t="s">
        <v>250</v>
      </c>
      <c r="DL19" s="11" t="s">
        <v>250</v>
      </c>
      <c r="DM19" s="11" t="s">
        <v>250</v>
      </c>
      <c r="DN19" s="11" t="s">
        <v>250</v>
      </c>
      <c r="DO19" s="11" t="s">
        <v>250</v>
      </c>
      <c r="DP19" s="11" t="s">
        <v>250</v>
      </c>
      <c r="DQ19" s="75" t="s">
        <v>250</v>
      </c>
      <c r="DR19" s="11" t="s">
        <v>250</v>
      </c>
      <c r="DS19" s="11" t="s">
        <v>250</v>
      </c>
      <c r="DT19" s="11" t="s">
        <v>250</v>
      </c>
      <c r="DU19" s="11" t="s">
        <v>250</v>
      </c>
      <c r="DV19" s="11" t="s">
        <v>250</v>
      </c>
      <c r="DW19" s="11" t="s">
        <v>250</v>
      </c>
      <c r="DX19" s="11" t="s">
        <v>250</v>
      </c>
      <c r="DY19" s="11" t="s">
        <v>250</v>
      </c>
      <c r="DZ19" s="11" t="s">
        <v>250</v>
      </c>
      <c r="EA19" s="11"/>
      <c r="EB19" s="11"/>
      <c r="EC19" s="11"/>
      <c r="ED19" s="11"/>
      <c r="EE19" s="11"/>
      <c r="EF19" s="11"/>
      <c r="EG19" s="11"/>
      <c r="EH19" s="11"/>
      <c r="EI19" s="11"/>
      <c r="EJ19" s="11"/>
      <c r="EK19" s="11"/>
      <c r="EL19" s="11"/>
      <c r="EM19" s="11"/>
      <c r="EN19" s="11"/>
      <c r="EO19" s="11"/>
      <c r="EP19" s="11"/>
    </row>
    <row r="20" spans="1:146">
      <c r="A20" s="67">
        <v>1986</v>
      </c>
      <c r="B20" s="13">
        <v>287260</v>
      </c>
      <c r="C20" s="13">
        <v>147717</v>
      </c>
      <c r="D20" s="72">
        <v>139543</v>
      </c>
      <c r="E20" s="74">
        <v>5930</v>
      </c>
      <c r="F20" s="13">
        <v>11646</v>
      </c>
      <c r="G20" s="13">
        <v>-5716</v>
      </c>
      <c r="H20" s="13">
        <v>3038</v>
      </c>
      <c r="I20" s="13">
        <v>6315</v>
      </c>
      <c r="J20" s="13">
        <v>-3277</v>
      </c>
      <c r="K20" s="13">
        <v>2892</v>
      </c>
      <c r="L20" s="13">
        <v>5331</v>
      </c>
      <c r="M20" s="72">
        <v>-2439</v>
      </c>
      <c r="N20" s="74">
        <v>2830</v>
      </c>
      <c r="O20" s="13">
        <v>2906</v>
      </c>
      <c r="P20" s="11">
        <v>-76</v>
      </c>
      <c r="Q20" s="13">
        <v>1359</v>
      </c>
      <c r="R20" s="13">
        <v>1493</v>
      </c>
      <c r="S20" s="11">
        <v>-134</v>
      </c>
      <c r="T20" s="13">
        <v>1471</v>
      </c>
      <c r="U20" s="13">
        <v>1413</v>
      </c>
      <c r="V20" s="75">
        <v>58</v>
      </c>
      <c r="W20" s="74">
        <v>16485</v>
      </c>
      <c r="X20" s="13">
        <v>17806</v>
      </c>
      <c r="Y20" s="13">
        <v>-1321</v>
      </c>
      <c r="Z20" s="13">
        <v>8422</v>
      </c>
      <c r="AA20" s="13">
        <v>9260</v>
      </c>
      <c r="AB20" s="11">
        <v>-838</v>
      </c>
      <c r="AC20" s="13">
        <v>8063</v>
      </c>
      <c r="AD20" s="13">
        <v>8546</v>
      </c>
      <c r="AE20" s="75">
        <v>-483</v>
      </c>
      <c r="AF20" s="74">
        <v>11708</v>
      </c>
      <c r="AG20" s="13">
        <v>13599</v>
      </c>
      <c r="AH20" s="13">
        <v>-1891</v>
      </c>
      <c r="AI20" s="13">
        <v>6016</v>
      </c>
      <c r="AJ20" s="13">
        <v>6994</v>
      </c>
      <c r="AK20" s="11">
        <v>-978</v>
      </c>
      <c r="AL20" s="13">
        <v>5692</v>
      </c>
      <c r="AM20" s="13">
        <v>6605</v>
      </c>
      <c r="AN20" s="75">
        <v>-913</v>
      </c>
      <c r="AO20" s="74">
        <v>25615</v>
      </c>
      <c r="AP20" s="13">
        <v>30964</v>
      </c>
      <c r="AQ20" s="13">
        <v>-5349</v>
      </c>
      <c r="AR20" s="13">
        <v>13206</v>
      </c>
      <c r="AS20" s="13">
        <v>15874</v>
      </c>
      <c r="AT20" s="13">
        <v>-2668</v>
      </c>
      <c r="AU20" s="13">
        <v>12409</v>
      </c>
      <c r="AV20" s="13">
        <v>15090</v>
      </c>
      <c r="AW20" s="72">
        <v>-2681</v>
      </c>
      <c r="AX20" s="74">
        <v>89397</v>
      </c>
      <c r="AY20" s="13">
        <v>55835</v>
      </c>
      <c r="AZ20" s="13">
        <v>33562</v>
      </c>
      <c r="BA20" s="13">
        <v>46238</v>
      </c>
      <c r="BB20" s="13">
        <v>28478</v>
      </c>
      <c r="BC20" s="13">
        <v>17760</v>
      </c>
      <c r="BD20" s="13">
        <v>43159</v>
      </c>
      <c r="BE20" s="13">
        <v>27357</v>
      </c>
      <c r="BF20" s="72">
        <v>15802</v>
      </c>
      <c r="BG20" s="74">
        <v>17310</v>
      </c>
      <c r="BH20" s="13">
        <v>19607</v>
      </c>
      <c r="BI20" s="13">
        <v>-2297</v>
      </c>
      <c r="BJ20" s="13">
        <v>8904</v>
      </c>
      <c r="BK20" s="13">
        <v>9848</v>
      </c>
      <c r="BL20" s="11">
        <v>-944</v>
      </c>
      <c r="BM20" s="13">
        <v>8406</v>
      </c>
      <c r="BN20" s="13">
        <v>9759</v>
      </c>
      <c r="BO20" s="72">
        <v>-1353</v>
      </c>
      <c r="BP20" s="74">
        <v>15491</v>
      </c>
      <c r="BQ20" s="13">
        <v>22430</v>
      </c>
      <c r="BR20" s="13">
        <v>-6939</v>
      </c>
      <c r="BS20" s="13">
        <v>7994</v>
      </c>
      <c r="BT20" s="13">
        <v>11285</v>
      </c>
      <c r="BU20" s="13">
        <v>-3291</v>
      </c>
      <c r="BV20" s="13">
        <v>7497</v>
      </c>
      <c r="BW20" s="13">
        <v>11145</v>
      </c>
      <c r="BX20" s="72">
        <v>-3648</v>
      </c>
      <c r="BY20" s="74">
        <v>54031</v>
      </c>
      <c r="BZ20" s="13">
        <v>57862</v>
      </c>
      <c r="CA20" s="13">
        <v>-3831</v>
      </c>
      <c r="CB20" s="13">
        <v>27894</v>
      </c>
      <c r="CC20" s="13">
        <v>29747</v>
      </c>
      <c r="CD20" s="13">
        <v>-1853</v>
      </c>
      <c r="CE20" s="13">
        <v>26137</v>
      </c>
      <c r="CF20" s="13">
        <v>28115</v>
      </c>
      <c r="CG20" s="72">
        <v>-1978</v>
      </c>
      <c r="CH20" s="74">
        <v>43620</v>
      </c>
      <c r="CI20" s="13">
        <v>48121</v>
      </c>
      <c r="CJ20" s="13">
        <v>-4501</v>
      </c>
      <c r="CK20" s="13">
        <v>22091</v>
      </c>
      <c r="CL20" s="13">
        <v>25007</v>
      </c>
      <c r="CM20" s="13">
        <v>-2916</v>
      </c>
      <c r="CN20" s="13">
        <v>21529</v>
      </c>
      <c r="CO20" s="13">
        <v>23114</v>
      </c>
      <c r="CP20" s="72">
        <v>-1585</v>
      </c>
      <c r="CQ20" s="74">
        <v>1614</v>
      </c>
      <c r="CR20" s="13">
        <v>2159</v>
      </c>
      <c r="CS20" s="11">
        <v>-545</v>
      </c>
      <c r="CT20" s="11">
        <v>819</v>
      </c>
      <c r="CU20" s="13">
        <v>1077</v>
      </c>
      <c r="CV20" s="11">
        <v>-258</v>
      </c>
      <c r="CW20" s="11">
        <v>795</v>
      </c>
      <c r="CX20" s="13">
        <v>1082</v>
      </c>
      <c r="CY20" s="75">
        <v>-287</v>
      </c>
      <c r="CZ20" s="74">
        <v>3229</v>
      </c>
      <c r="DA20" s="13">
        <v>4325</v>
      </c>
      <c r="DB20" s="13">
        <v>-1096</v>
      </c>
      <c r="DC20" s="13">
        <v>1736</v>
      </c>
      <c r="DD20" s="13">
        <v>2339</v>
      </c>
      <c r="DE20" s="11">
        <v>-603</v>
      </c>
      <c r="DF20" s="13">
        <v>1493</v>
      </c>
      <c r="DG20" s="13">
        <v>1986</v>
      </c>
      <c r="DH20" s="75">
        <v>-493</v>
      </c>
      <c r="DI20" s="73" t="s">
        <v>250</v>
      </c>
      <c r="DJ20" s="11" t="s">
        <v>250</v>
      </c>
      <c r="DK20" s="11" t="s">
        <v>250</v>
      </c>
      <c r="DL20" s="11" t="s">
        <v>250</v>
      </c>
      <c r="DM20" s="11" t="s">
        <v>250</v>
      </c>
      <c r="DN20" s="11" t="s">
        <v>250</v>
      </c>
      <c r="DO20" s="11" t="s">
        <v>250</v>
      </c>
      <c r="DP20" s="11" t="s">
        <v>250</v>
      </c>
      <c r="DQ20" s="75" t="s">
        <v>250</v>
      </c>
      <c r="DR20" s="11" t="s">
        <v>250</v>
      </c>
      <c r="DS20" s="11" t="s">
        <v>250</v>
      </c>
      <c r="DT20" s="11" t="s">
        <v>250</v>
      </c>
      <c r="DU20" s="11" t="s">
        <v>250</v>
      </c>
      <c r="DV20" s="11" t="s">
        <v>250</v>
      </c>
      <c r="DW20" s="11" t="s">
        <v>250</v>
      </c>
      <c r="DX20" s="11" t="s">
        <v>250</v>
      </c>
      <c r="DY20" s="11" t="s">
        <v>250</v>
      </c>
      <c r="DZ20" s="11" t="s">
        <v>250</v>
      </c>
      <c r="EA20" s="11"/>
      <c r="EB20" s="11"/>
      <c r="EC20" s="11"/>
      <c r="ED20" s="11"/>
      <c r="EE20" s="11"/>
      <c r="EF20" s="11"/>
      <c r="EG20" s="11"/>
      <c r="EH20" s="11"/>
      <c r="EI20" s="11"/>
      <c r="EJ20" s="11"/>
      <c r="EK20" s="11"/>
      <c r="EL20" s="11"/>
      <c r="EM20" s="11"/>
      <c r="EN20" s="11"/>
      <c r="EO20" s="11"/>
      <c r="EP20" s="11"/>
    </row>
    <row r="21" spans="1:146">
      <c r="A21" s="67">
        <v>1987</v>
      </c>
      <c r="B21" s="13">
        <v>302602</v>
      </c>
      <c r="C21" s="13">
        <v>158786</v>
      </c>
      <c r="D21" s="72">
        <v>143816</v>
      </c>
      <c r="E21" s="74">
        <v>8024</v>
      </c>
      <c r="F21" s="13">
        <v>12447</v>
      </c>
      <c r="G21" s="13">
        <v>-4423</v>
      </c>
      <c r="H21" s="13">
        <v>4356</v>
      </c>
      <c r="I21" s="13">
        <v>6856</v>
      </c>
      <c r="J21" s="13">
        <v>-2500</v>
      </c>
      <c r="K21" s="13">
        <v>3668</v>
      </c>
      <c r="L21" s="13">
        <v>5591</v>
      </c>
      <c r="M21" s="72">
        <v>-1923</v>
      </c>
      <c r="N21" s="74">
        <v>2720</v>
      </c>
      <c r="O21" s="13">
        <v>2925</v>
      </c>
      <c r="P21" s="11">
        <v>-205</v>
      </c>
      <c r="Q21" s="13">
        <v>1409</v>
      </c>
      <c r="R21" s="13">
        <v>1506</v>
      </c>
      <c r="S21" s="11">
        <v>-97</v>
      </c>
      <c r="T21" s="13">
        <v>1311</v>
      </c>
      <c r="U21" s="13">
        <v>1419</v>
      </c>
      <c r="V21" s="75">
        <v>-108</v>
      </c>
      <c r="W21" s="74">
        <v>16726</v>
      </c>
      <c r="X21" s="13">
        <v>17667</v>
      </c>
      <c r="Y21" s="11">
        <v>-941</v>
      </c>
      <c r="Z21" s="13">
        <v>8686</v>
      </c>
      <c r="AA21" s="13">
        <v>9403</v>
      </c>
      <c r="AB21" s="11">
        <v>-717</v>
      </c>
      <c r="AC21" s="13">
        <v>8040</v>
      </c>
      <c r="AD21" s="13">
        <v>8264</v>
      </c>
      <c r="AE21" s="75">
        <v>-224</v>
      </c>
      <c r="AF21" s="74">
        <v>11853</v>
      </c>
      <c r="AG21" s="13">
        <v>13879</v>
      </c>
      <c r="AH21" s="13">
        <v>-2026</v>
      </c>
      <c r="AI21" s="13">
        <v>6121</v>
      </c>
      <c r="AJ21" s="13">
        <v>7416</v>
      </c>
      <c r="AK21" s="13">
        <v>-1295</v>
      </c>
      <c r="AL21" s="13">
        <v>5732</v>
      </c>
      <c r="AM21" s="13">
        <v>6463</v>
      </c>
      <c r="AN21" s="75">
        <v>-731</v>
      </c>
      <c r="AO21" s="74">
        <v>25508</v>
      </c>
      <c r="AP21" s="13">
        <v>29237</v>
      </c>
      <c r="AQ21" s="13">
        <v>-3729</v>
      </c>
      <c r="AR21" s="13">
        <v>13224</v>
      </c>
      <c r="AS21" s="13">
        <v>15030</v>
      </c>
      <c r="AT21" s="13">
        <v>-1806</v>
      </c>
      <c r="AU21" s="13">
        <v>12284</v>
      </c>
      <c r="AV21" s="13">
        <v>14207</v>
      </c>
      <c r="AW21" s="72">
        <v>-1923</v>
      </c>
      <c r="AX21" s="74">
        <v>101043</v>
      </c>
      <c r="AY21" s="13">
        <v>58442</v>
      </c>
      <c r="AZ21" s="13">
        <v>42601</v>
      </c>
      <c r="BA21" s="13">
        <v>54244</v>
      </c>
      <c r="BB21" s="13">
        <v>30244</v>
      </c>
      <c r="BC21" s="13">
        <v>24000</v>
      </c>
      <c r="BD21" s="13">
        <v>46799</v>
      </c>
      <c r="BE21" s="13">
        <v>28198</v>
      </c>
      <c r="BF21" s="72">
        <v>18601</v>
      </c>
      <c r="BG21" s="74">
        <v>17844</v>
      </c>
      <c r="BH21" s="13">
        <v>20603</v>
      </c>
      <c r="BI21" s="13">
        <v>-2759</v>
      </c>
      <c r="BJ21" s="13">
        <v>9359</v>
      </c>
      <c r="BK21" s="13">
        <v>10620</v>
      </c>
      <c r="BL21" s="13">
        <v>-1261</v>
      </c>
      <c r="BM21" s="13">
        <v>8485</v>
      </c>
      <c r="BN21" s="13">
        <v>9983</v>
      </c>
      <c r="BO21" s="72">
        <v>-1498</v>
      </c>
      <c r="BP21" s="74">
        <v>16722</v>
      </c>
      <c r="BQ21" s="13">
        <v>21679</v>
      </c>
      <c r="BR21" s="13">
        <v>-4957</v>
      </c>
      <c r="BS21" s="13">
        <v>8612</v>
      </c>
      <c r="BT21" s="13">
        <v>11175</v>
      </c>
      <c r="BU21" s="13">
        <v>-2563</v>
      </c>
      <c r="BV21" s="13">
        <v>8110</v>
      </c>
      <c r="BW21" s="13">
        <v>10504</v>
      </c>
      <c r="BX21" s="72">
        <v>-2394</v>
      </c>
      <c r="BY21" s="74">
        <v>44104</v>
      </c>
      <c r="BZ21" s="13">
        <v>74102</v>
      </c>
      <c r="CA21" s="13">
        <v>-29998</v>
      </c>
      <c r="CB21" s="13">
        <v>22622</v>
      </c>
      <c r="CC21" s="13">
        <v>39357</v>
      </c>
      <c r="CD21" s="13">
        <v>-16735</v>
      </c>
      <c r="CE21" s="13">
        <v>21482</v>
      </c>
      <c r="CF21" s="13">
        <v>34745</v>
      </c>
      <c r="CG21" s="72">
        <v>-13263</v>
      </c>
      <c r="CH21" s="74">
        <v>52441</v>
      </c>
      <c r="CI21" s="13">
        <v>45015</v>
      </c>
      <c r="CJ21" s="13">
        <v>7426</v>
      </c>
      <c r="CK21" s="13">
        <v>27163</v>
      </c>
      <c r="CL21" s="13">
        <v>23638</v>
      </c>
      <c r="CM21" s="13">
        <v>3525</v>
      </c>
      <c r="CN21" s="13">
        <v>25278</v>
      </c>
      <c r="CO21" s="13">
        <v>21377</v>
      </c>
      <c r="CP21" s="72">
        <v>3901</v>
      </c>
      <c r="CQ21" s="74">
        <v>2393</v>
      </c>
      <c r="CR21" s="13">
        <v>1818</v>
      </c>
      <c r="CS21" s="11">
        <v>575</v>
      </c>
      <c r="CT21" s="13">
        <v>1297</v>
      </c>
      <c r="CU21" s="11">
        <v>965</v>
      </c>
      <c r="CV21" s="11">
        <v>332</v>
      </c>
      <c r="CW21" s="13">
        <v>1096</v>
      </c>
      <c r="CX21" s="11">
        <v>853</v>
      </c>
      <c r="CY21" s="75">
        <v>243</v>
      </c>
      <c r="CZ21" s="74">
        <v>3224</v>
      </c>
      <c r="DA21" s="13">
        <v>4788</v>
      </c>
      <c r="DB21" s="13">
        <v>-1564</v>
      </c>
      <c r="DC21" s="13">
        <v>1693</v>
      </c>
      <c r="DD21" s="13">
        <v>2576</v>
      </c>
      <c r="DE21" s="11">
        <v>-883</v>
      </c>
      <c r="DF21" s="13">
        <v>1531</v>
      </c>
      <c r="DG21" s="13">
        <v>2212</v>
      </c>
      <c r="DH21" s="75">
        <v>-681</v>
      </c>
      <c r="DI21" s="73" t="s">
        <v>250</v>
      </c>
      <c r="DJ21" s="11" t="s">
        <v>250</v>
      </c>
      <c r="DK21" s="11" t="s">
        <v>250</v>
      </c>
      <c r="DL21" s="11" t="s">
        <v>250</v>
      </c>
      <c r="DM21" s="11" t="s">
        <v>250</v>
      </c>
      <c r="DN21" s="11" t="s">
        <v>250</v>
      </c>
      <c r="DO21" s="11" t="s">
        <v>250</v>
      </c>
      <c r="DP21" s="11" t="s">
        <v>250</v>
      </c>
      <c r="DQ21" s="75" t="s">
        <v>250</v>
      </c>
      <c r="DR21" s="11" t="s">
        <v>250</v>
      </c>
      <c r="DS21" s="11" t="s">
        <v>250</v>
      </c>
      <c r="DT21" s="11" t="s">
        <v>250</v>
      </c>
      <c r="DU21" s="11" t="s">
        <v>250</v>
      </c>
      <c r="DV21" s="11" t="s">
        <v>250</v>
      </c>
      <c r="DW21" s="11" t="s">
        <v>250</v>
      </c>
      <c r="DX21" s="11" t="s">
        <v>250</v>
      </c>
      <c r="DY21" s="11" t="s">
        <v>250</v>
      </c>
      <c r="DZ21" s="11" t="s">
        <v>250</v>
      </c>
      <c r="EA21" s="11"/>
      <c r="EB21" s="11"/>
      <c r="EC21" s="11"/>
      <c r="ED21" s="11"/>
      <c r="EE21" s="11"/>
      <c r="EF21" s="11"/>
      <c r="EG21" s="11"/>
      <c r="EH21" s="11"/>
      <c r="EI21" s="11"/>
      <c r="EJ21" s="11"/>
      <c r="EK21" s="11"/>
      <c r="EL21" s="11"/>
      <c r="EM21" s="11"/>
      <c r="EN21" s="11"/>
      <c r="EO21" s="11"/>
      <c r="EP21" s="11"/>
    </row>
    <row r="22" spans="1:146">
      <c r="A22" s="67">
        <v>1988</v>
      </c>
      <c r="B22" s="13">
        <v>322375</v>
      </c>
      <c r="C22" s="13">
        <v>166099</v>
      </c>
      <c r="D22" s="72">
        <v>156276</v>
      </c>
      <c r="E22" s="74">
        <v>9098</v>
      </c>
      <c r="F22" s="13">
        <v>12602</v>
      </c>
      <c r="G22" s="13">
        <v>-3504</v>
      </c>
      <c r="H22" s="13">
        <v>4923</v>
      </c>
      <c r="I22" s="13">
        <v>6712</v>
      </c>
      <c r="J22" s="13">
        <v>-1789</v>
      </c>
      <c r="K22" s="13">
        <v>4175</v>
      </c>
      <c r="L22" s="13">
        <v>5890</v>
      </c>
      <c r="M22" s="72">
        <v>-1715</v>
      </c>
      <c r="N22" s="74">
        <v>3163</v>
      </c>
      <c r="O22" s="13">
        <v>2868</v>
      </c>
      <c r="P22" s="11">
        <v>295</v>
      </c>
      <c r="Q22" s="13">
        <v>1609</v>
      </c>
      <c r="R22" s="13">
        <v>1513</v>
      </c>
      <c r="S22" s="11">
        <v>96</v>
      </c>
      <c r="T22" s="13">
        <v>1554</v>
      </c>
      <c r="U22" s="13">
        <v>1355</v>
      </c>
      <c r="V22" s="75">
        <v>199</v>
      </c>
      <c r="W22" s="74">
        <v>17966</v>
      </c>
      <c r="X22" s="13">
        <v>19754</v>
      </c>
      <c r="Y22" s="13">
        <v>-1788</v>
      </c>
      <c r="Z22" s="13">
        <v>9131</v>
      </c>
      <c r="AA22" s="13">
        <v>10286</v>
      </c>
      <c r="AB22" s="13">
        <v>-1155</v>
      </c>
      <c r="AC22" s="13">
        <v>8835</v>
      </c>
      <c r="AD22" s="13">
        <v>9468</v>
      </c>
      <c r="AE22" s="75">
        <v>-633</v>
      </c>
      <c r="AF22" s="74">
        <v>13100</v>
      </c>
      <c r="AG22" s="13">
        <v>15057</v>
      </c>
      <c r="AH22" s="13">
        <v>-1957</v>
      </c>
      <c r="AI22" s="13">
        <v>6802</v>
      </c>
      <c r="AJ22" s="13">
        <v>7767</v>
      </c>
      <c r="AK22" s="11">
        <v>-965</v>
      </c>
      <c r="AL22" s="13">
        <v>6298</v>
      </c>
      <c r="AM22" s="13">
        <v>7290</v>
      </c>
      <c r="AN22" s="75">
        <v>-992</v>
      </c>
      <c r="AO22" s="74">
        <v>26375</v>
      </c>
      <c r="AP22" s="13">
        <v>34068</v>
      </c>
      <c r="AQ22" s="13">
        <v>-7693</v>
      </c>
      <c r="AR22" s="13">
        <v>13600</v>
      </c>
      <c r="AS22" s="13">
        <v>17428</v>
      </c>
      <c r="AT22" s="13">
        <v>-3828</v>
      </c>
      <c r="AU22" s="13">
        <v>12775</v>
      </c>
      <c r="AV22" s="13">
        <v>16640</v>
      </c>
      <c r="AW22" s="72">
        <v>-3865</v>
      </c>
      <c r="AX22" s="74">
        <v>102766</v>
      </c>
      <c r="AY22" s="13">
        <v>67551</v>
      </c>
      <c r="AZ22" s="13">
        <v>35215</v>
      </c>
      <c r="BA22" s="13">
        <v>53777</v>
      </c>
      <c r="BB22" s="13">
        <v>35106</v>
      </c>
      <c r="BC22" s="13">
        <v>18671</v>
      </c>
      <c r="BD22" s="13">
        <v>48989</v>
      </c>
      <c r="BE22" s="13">
        <v>32445</v>
      </c>
      <c r="BF22" s="72">
        <v>16544</v>
      </c>
      <c r="BG22" s="74">
        <v>17566</v>
      </c>
      <c r="BH22" s="13">
        <v>23441</v>
      </c>
      <c r="BI22" s="13">
        <v>-5875</v>
      </c>
      <c r="BJ22" s="13">
        <v>9083</v>
      </c>
      <c r="BK22" s="13">
        <v>11962</v>
      </c>
      <c r="BL22" s="13">
        <v>-2879</v>
      </c>
      <c r="BM22" s="13">
        <v>8483</v>
      </c>
      <c r="BN22" s="13">
        <v>11479</v>
      </c>
      <c r="BO22" s="72">
        <v>-2996</v>
      </c>
      <c r="BP22" s="74">
        <v>14533</v>
      </c>
      <c r="BQ22" s="13">
        <v>26640</v>
      </c>
      <c r="BR22" s="13">
        <v>-12107</v>
      </c>
      <c r="BS22" s="13">
        <v>7338</v>
      </c>
      <c r="BT22" s="13">
        <v>13511</v>
      </c>
      <c r="BU22" s="13">
        <v>-6173</v>
      </c>
      <c r="BV22" s="13">
        <v>7195</v>
      </c>
      <c r="BW22" s="13">
        <v>13129</v>
      </c>
      <c r="BX22" s="72">
        <v>-5934</v>
      </c>
      <c r="BY22" s="74">
        <v>47536</v>
      </c>
      <c r="BZ22" s="13">
        <v>70759</v>
      </c>
      <c r="CA22" s="13">
        <v>-23223</v>
      </c>
      <c r="CB22" s="13">
        <v>24055</v>
      </c>
      <c r="CC22" s="13">
        <v>36212</v>
      </c>
      <c r="CD22" s="13">
        <v>-12157</v>
      </c>
      <c r="CE22" s="13">
        <v>23481</v>
      </c>
      <c r="CF22" s="13">
        <v>34547</v>
      </c>
      <c r="CG22" s="72">
        <v>-11066</v>
      </c>
      <c r="CH22" s="74">
        <v>64241</v>
      </c>
      <c r="CI22" s="13">
        <v>42762</v>
      </c>
      <c r="CJ22" s="13">
        <v>21479</v>
      </c>
      <c r="CK22" s="13">
        <v>32514</v>
      </c>
      <c r="CL22" s="13">
        <v>21983</v>
      </c>
      <c r="CM22" s="13">
        <v>10531</v>
      </c>
      <c r="CN22" s="13">
        <v>31727</v>
      </c>
      <c r="CO22" s="13">
        <v>20779</v>
      </c>
      <c r="CP22" s="72">
        <v>10948</v>
      </c>
      <c r="CQ22" s="74">
        <v>2491</v>
      </c>
      <c r="CR22" s="13">
        <v>2142</v>
      </c>
      <c r="CS22" s="11">
        <v>349</v>
      </c>
      <c r="CT22" s="13">
        <v>1373</v>
      </c>
      <c r="CU22" s="13">
        <v>1104</v>
      </c>
      <c r="CV22" s="11">
        <v>269</v>
      </c>
      <c r="CW22" s="13">
        <v>1118</v>
      </c>
      <c r="CX22" s="13">
        <v>1038</v>
      </c>
      <c r="CY22" s="75">
        <v>80</v>
      </c>
      <c r="CZ22" s="74">
        <v>3540</v>
      </c>
      <c r="DA22" s="13">
        <v>4731</v>
      </c>
      <c r="DB22" s="13">
        <v>-1191</v>
      </c>
      <c r="DC22" s="13">
        <v>1894</v>
      </c>
      <c r="DD22" s="13">
        <v>2515</v>
      </c>
      <c r="DE22" s="11">
        <v>-621</v>
      </c>
      <c r="DF22" s="13">
        <v>1646</v>
      </c>
      <c r="DG22" s="13">
        <v>2216</v>
      </c>
      <c r="DH22" s="75">
        <v>-570</v>
      </c>
      <c r="DI22" s="73" t="s">
        <v>250</v>
      </c>
      <c r="DJ22" s="11" t="s">
        <v>250</v>
      </c>
      <c r="DK22" s="11" t="s">
        <v>250</v>
      </c>
      <c r="DL22" s="11" t="s">
        <v>250</v>
      </c>
      <c r="DM22" s="11" t="s">
        <v>250</v>
      </c>
      <c r="DN22" s="11" t="s">
        <v>250</v>
      </c>
      <c r="DO22" s="11" t="s">
        <v>250</v>
      </c>
      <c r="DP22" s="11" t="s">
        <v>250</v>
      </c>
      <c r="DQ22" s="75" t="s">
        <v>250</v>
      </c>
      <c r="DR22" s="11" t="s">
        <v>250</v>
      </c>
      <c r="DS22" s="11" t="s">
        <v>250</v>
      </c>
      <c r="DT22" s="11" t="s">
        <v>250</v>
      </c>
      <c r="DU22" s="11" t="s">
        <v>250</v>
      </c>
      <c r="DV22" s="11" t="s">
        <v>250</v>
      </c>
      <c r="DW22" s="11" t="s">
        <v>250</v>
      </c>
      <c r="DX22" s="11" t="s">
        <v>250</v>
      </c>
      <c r="DY22" s="11" t="s">
        <v>250</v>
      </c>
      <c r="DZ22" s="11" t="s">
        <v>250</v>
      </c>
      <c r="EA22" s="11"/>
      <c r="EB22" s="11"/>
      <c r="EC22" s="11"/>
      <c r="ED22" s="11"/>
      <c r="EE22" s="11"/>
      <c r="EF22" s="11"/>
      <c r="EG22" s="11"/>
      <c r="EH22" s="11"/>
      <c r="EI22" s="11"/>
      <c r="EJ22" s="11"/>
      <c r="EK22" s="11"/>
      <c r="EL22" s="11"/>
      <c r="EM22" s="11"/>
      <c r="EN22" s="11"/>
      <c r="EO22" s="11"/>
      <c r="EP22" s="11"/>
    </row>
    <row r="23" spans="1:146">
      <c r="A23" s="67">
        <v>1989</v>
      </c>
      <c r="B23" s="13">
        <v>327700</v>
      </c>
      <c r="C23" s="13">
        <v>169745</v>
      </c>
      <c r="D23" s="72">
        <v>157955</v>
      </c>
      <c r="E23" s="74">
        <v>10106</v>
      </c>
      <c r="F23" s="13">
        <v>11761</v>
      </c>
      <c r="G23" s="13">
        <v>-1655</v>
      </c>
      <c r="H23" s="13">
        <v>5546</v>
      </c>
      <c r="I23" s="13">
        <v>6333</v>
      </c>
      <c r="J23" s="11">
        <v>-787</v>
      </c>
      <c r="K23" s="13">
        <v>4560</v>
      </c>
      <c r="L23" s="13">
        <v>5428</v>
      </c>
      <c r="M23" s="75">
        <v>-868</v>
      </c>
      <c r="N23" s="74">
        <v>3390</v>
      </c>
      <c r="O23" s="13">
        <v>3009</v>
      </c>
      <c r="P23" s="11">
        <v>381</v>
      </c>
      <c r="Q23" s="13">
        <v>1733</v>
      </c>
      <c r="R23" s="13">
        <v>1588</v>
      </c>
      <c r="S23" s="11">
        <v>145</v>
      </c>
      <c r="T23" s="13">
        <v>1657</v>
      </c>
      <c r="U23" s="13">
        <v>1421</v>
      </c>
      <c r="V23" s="75">
        <v>236</v>
      </c>
      <c r="W23" s="74">
        <v>19209</v>
      </c>
      <c r="X23" s="13">
        <v>18672</v>
      </c>
      <c r="Y23" s="11">
        <v>537</v>
      </c>
      <c r="Z23" s="13">
        <v>9971</v>
      </c>
      <c r="AA23" s="13">
        <v>9846</v>
      </c>
      <c r="AB23" s="11">
        <v>125</v>
      </c>
      <c r="AC23" s="13">
        <v>9238</v>
      </c>
      <c r="AD23" s="13">
        <v>8826</v>
      </c>
      <c r="AE23" s="75">
        <v>412</v>
      </c>
      <c r="AF23" s="74">
        <v>14151</v>
      </c>
      <c r="AG23" s="13">
        <v>14749</v>
      </c>
      <c r="AH23" s="11">
        <v>-598</v>
      </c>
      <c r="AI23" s="13">
        <v>7487</v>
      </c>
      <c r="AJ23" s="13">
        <v>7711</v>
      </c>
      <c r="AK23" s="11">
        <v>-224</v>
      </c>
      <c r="AL23" s="13">
        <v>6664</v>
      </c>
      <c r="AM23" s="13">
        <v>7038</v>
      </c>
      <c r="AN23" s="75">
        <v>-374</v>
      </c>
      <c r="AO23" s="74">
        <v>27793</v>
      </c>
      <c r="AP23" s="13">
        <v>35411</v>
      </c>
      <c r="AQ23" s="13">
        <v>-7618</v>
      </c>
      <c r="AR23" s="13">
        <v>14369</v>
      </c>
      <c r="AS23" s="13">
        <v>18005</v>
      </c>
      <c r="AT23" s="13">
        <v>-3636</v>
      </c>
      <c r="AU23" s="13">
        <v>13424</v>
      </c>
      <c r="AV23" s="13">
        <v>17406</v>
      </c>
      <c r="AW23" s="72">
        <v>-3982</v>
      </c>
      <c r="AX23" s="74">
        <v>89212</v>
      </c>
      <c r="AY23" s="13">
        <v>79473</v>
      </c>
      <c r="AZ23" s="13">
        <v>9739</v>
      </c>
      <c r="BA23" s="13">
        <v>46474</v>
      </c>
      <c r="BB23" s="13">
        <v>41531</v>
      </c>
      <c r="BC23" s="13">
        <v>4943</v>
      </c>
      <c r="BD23" s="13">
        <v>42738</v>
      </c>
      <c r="BE23" s="13">
        <v>37942</v>
      </c>
      <c r="BF23" s="72">
        <v>4796</v>
      </c>
      <c r="BG23" s="74">
        <v>16084</v>
      </c>
      <c r="BH23" s="13">
        <v>25397</v>
      </c>
      <c r="BI23" s="13">
        <v>-9313</v>
      </c>
      <c r="BJ23" s="13">
        <v>8355</v>
      </c>
      <c r="BK23" s="13">
        <v>13092</v>
      </c>
      <c r="BL23" s="13">
        <v>-4737</v>
      </c>
      <c r="BM23" s="13">
        <v>7729</v>
      </c>
      <c r="BN23" s="13">
        <v>12305</v>
      </c>
      <c r="BO23" s="72">
        <v>-4576</v>
      </c>
      <c r="BP23" s="74">
        <v>14023</v>
      </c>
      <c r="BQ23" s="13">
        <v>31094</v>
      </c>
      <c r="BR23" s="13">
        <v>-17071</v>
      </c>
      <c r="BS23" s="13">
        <v>7129</v>
      </c>
      <c r="BT23" s="13">
        <v>16185</v>
      </c>
      <c r="BU23" s="13">
        <v>-9056</v>
      </c>
      <c r="BV23" s="13">
        <v>6894</v>
      </c>
      <c r="BW23" s="13">
        <v>14909</v>
      </c>
      <c r="BX23" s="72">
        <v>-8015</v>
      </c>
      <c r="BY23" s="74">
        <v>58057</v>
      </c>
      <c r="BZ23" s="13">
        <v>59585</v>
      </c>
      <c r="CA23" s="13">
        <v>-1528</v>
      </c>
      <c r="CB23" s="13">
        <v>29749</v>
      </c>
      <c r="CC23" s="13">
        <v>30395</v>
      </c>
      <c r="CD23" s="11">
        <v>-646</v>
      </c>
      <c r="CE23" s="13">
        <v>28308</v>
      </c>
      <c r="CF23" s="13">
        <v>29190</v>
      </c>
      <c r="CG23" s="75">
        <v>-882</v>
      </c>
      <c r="CH23" s="74">
        <v>69645</v>
      </c>
      <c r="CI23" s="13">
        <v>41824</v>
      </c>
      <c r="CJ23" s="13">
        <v>27821</v>
      </c>
      <c r="CK23" s="13">
        <v>35746</v>
      </c>
      <c r="CL23" s="13">
        <v>21448</v>
      </c>
      <c r="CM23" s="13">
        <v>14298</v>
      </c>
      <c r="CN23" s="13">
        <v>33899</v>
      </c>
      <c r="CO23" s="13">
        <v>20376</v>
      </c>
      <c r="CP23" s="72">
        <v>13523</v>
      </c>
      <c r="CQ23" s="74">
        <v>2329</v>
      </c>
      <c r="CR23" s="13">
        <v>2509</v>
      </c>
      <c r="CS23" s="11">
        <v>-180</v>
      </c>
      <c r="CT23" s="13">
        <v>1233</v>
      </c>
      <c r="CU23" s="13">
        <v>1389</v>
      </c>
      <c r="CV23" s="11">
        <v>-156</v>
      </c>
      <c r="CW23" s="13">
        <v>1096</v>
      </c>
      <c r="CX23" s="13">
        <v>1120</v>
      </c>
      <c r="CY23" s="75">
        <v>-24</v>
      </c>
      <c r="CZ23" s="74">
        <v>3701</v>
      </c>
      <c r="DA23" s="13">
        <v>4216</v>
      </c>
      <c r="DB23" s="11">
        <v>-515</v>
      </c>
      <c r="DC23" s="13">
        <v>1953</v>
      </c>
      <c r="DD23" s="13">
        <v>2222</v>
      </c>
      <c r="DE23" s="11">
        <v>-269</v>
      </c>
      <c r="DF23" s="13">
        <v>1748</v>
      </c>
      <c r="DG23" s="13">
        <v>1994</v>
      </c>
      <c r="DH23" s="75">
        <v>-246</v>
      </c>
      <c r="DI23" s="73" t="s">
        <v>250</v>
      </c>
      <c r="DJ23" s="11" t="s">
        <v>250</v>
      </c>
      <c r="DK23" s="11" t="s">
        <v>250</v>
      </c>
      <c r="DL23" s="11" t="s">
        <v>250</v>
      </c>
      <c r="DM23" s="11" t="s">
        <v>250</v>
      </c>
      <c r="DN23" s="11" t="s">
        <v>250</v>
      </c>
      <c r="DO23" s="11" t="s">
        <v>250</v>
      </c>
      <c r="DP23" s="11" t="s">
        <v>250</v>
      </c>
      <c r="DQ23" s="75" t="s">
        <v>250</v>
      </c>
      <c r="DR23" s="11" t="s">
        <v>250</v>
      </c>
      <c r="DS23" s="11" t="s">
        <v>250</v>
      </c>
      <c r="DT23" s="11" t="s">
        <v>250</v>
      </c>
      <c r="DU23" s="11" t="s">
        <v>250</v>
      </c>
      <c r="DV23" s="11" t="s">
        <v>250</v>
      </c>
      <c r="DW23" s="11" t="s">
        <v>250</v>
      </c>
      <c r="DX23" s="11" t="s">
        <v>250</v>
      </c>
      <c r="DY23" s="11" t="s">
        <v>250</v>
      </c>
      <c r="DZ23" s="11" t="s">
        <v>250</v>
      </c>
      <c r="EA23" s="11"/>
      <c r="EB23" s="11"/>
      <c r="EC23" s="11"/>
      <c r="ED23" s="11"/>
      <c r="EE23" s="11"/>
      <c r="EF23" s="11"/>
      <c r="EG23" s="11"/>
      <c r="EH23" s="11"/>
      <c r="EI23" s="11"/>
      <c r="EJ23" s="11"/>
      <c r="EK23" s="11"/>
      <c r="EL23" s="11"/>
      <c r="EM23" s="11"/>
      <c r="EN23" s="11"/>
      <c r="EO23" s="11"/>
      <c r="EP23" s="11"/>
    </row>
    <row r="24" spans="1:146">
      <c r="A24" s="67">
        <v>1990</v>
      </c>
      <c r="B24" s="13">
        <v>356807</v>
      </c>
      <c r="C24" s="13">
        <v>183306</v>
      </c>
      <c r="D24" s="72">
        <v>173501</v>
      </c>
      <c r="E24" s="74">
        <v>10102</v>
      </c>
      <c r="F24" s="13">
        <v>12991</v>
      </c>
      <c r="G24" s="13">
        <v>-2889</v>
      </c>
      <c r="H24" s="13">
        <v>5445</v>
      </c>
      <c r="I24" s="13">
        <v>6955</v>
      </c>
      <c r="J24" s="13">
        <v>-1510</v>
      </c>
      <c r="K24" s="13">
        <v>4657</v>
      </c>
      <c r="L24" s="13">
        <v>6036</v>
      </c>
      <c r="M24" s="72">
        <v>-1379</v>
      </c>
      <c r="N24" s="74">
        <v>3322</v>
      </c>
      <c r="O24" s="13">
        <v>3575</v>
      </c>
      <c r="P24" s="11">
        <v>-253</v>
      </c>
      <c r="Q24" s="13">
        <v>1644</v>
      </c>
      <c r="R24" s="13">
        <v>1874</v>
      </c>
      <c r="S24" s="11">
        <v>-230</v>
      </c>
      <c r="T24" s="13">
        <v>1678</v>
      </c>
      <c r="U24" s="13">
        <v>1701</v>
      </c>
      <c r="V24" s="75">
        <v>-23</v>
      </c>
      <c r="W24" s="74">
        <v>20804</v>
      </c>
      <c r="X24" s="13">
        <v>20209</v>
      </c>
      <c r="Y24" s="11">
        <v>595</v>
      </c>
      <c r="Z24" s="13">
        <v>10781</v>
      </c>
      <c r="AA24" s="13">
        <v>10490</v>
      </c>
      <c r="AB24" s="11">
        <v>291</v>
      </c>
      <c r="AC24" s="13">
        <v>10023</v>
      </c>
      <c r="AD24" s="13">
        <v>9719</v>
      </c>
      <c r="AE24" s="75">
        <v>304</v>
      </c>
      <c r="AF24" s="74">
        <v>15315</v>
      </c>
      <c r="AG24" s="13">
        <v>15146</v>
      </c>
      <c r="AH24" s="11">
        <v>169</v>
      </c>
      <c r="AI24" s="13">
        <v>8048</v>
      </c>
      <c r="AJ24" s="13">
        <v>7909</v>
      </c>
      <c r="AK24" s="11">
        <v>139</v>
      </c>
      <c r="AL24" s="13">
        <v>7267</v>
      </c>
      <c r="AM24" s="13">
        <v>7237</v>
      </c>
      <c r="AN24" s="75">
        <v>30</v>
      </c>
      <c r="AO24" s="74">
        <v>30035</v>
      </c>
      <c r="AP24" s="13">
        <v>38677</v>
      </c>
      <c r="AQ24" s="13">
        <v>-8642</v>
      </c>
      <c r="AR24" s="13">
        <v>15538</v>
      </c>
      <c r="AS24" s="13">
        <v>19543</v>
      </c>
      <c r="AT24" s="13">
        <v>-4005</v>
      </c>
      <c r="AU24" s="13">
        <v>14497</v>
      </c>
      <c r="AV24" s="13">
        <v>19134</v>
      </c>
      <c r="AW24" s="72">
        <v>-4637</v>
      </c>
      <c r="AX24" s="74">
        <v>86407</v>
      </c>
      <c r="AY24" s="13">
        <v>92368</v>
      </c>
      <c r="AZ24" s="13">
        <v>-5961</v>
      </c>
      <c r="BA24" s="13">
        <v>44536</v>
      </c>
      <c r="BB24" s="13">
        <v>47932</v>
      </c>
      <c r="BC24" s="13">
        <v>-3396</v>
      </c>
      <c r="BD24" s="13">
        <v>41871</v>
      </c>
      <c r="BE24" s="13">
        <v>44436</v>
      </c>
      <c r="BF24" s="72">
        <v>-2565</v>
      </c>
      <c r="BG24" s="74">
        <v>17430</v>
      </c>
      <c r="BH24" s="13">
        <v>27791</v>
      </c>
      <c r="BI24" s="13">
        <v>-10361</v>
      </c>
      <c r="BJ24" s="13">
        <v>9089</v>
      </c>
      <c r="BK24" s="13">
        <v>14296</v>
      </c>
      <c r="BL24" s="13">
        <v>-5207</v>
      </c>
      <c r="BM24" s="13">
        <v>8341</v>
      </c>
      <c r="BN24" s="13">
        <v>13495</v>
      </c>
      <c r="BO24" s="72">
        <v>-5154</v>
      </c>
      <c r="BP24" s="74">
        <v>15809</v>
      </c>
      <c r="BQ24" s="13">
        <v>35251</v>
      </c>
      <c r="BR24" s="13">
        <v>-19442</v>
      </c>
      <c r="BS24" s="13">
        <v>7946</v>
      </c>
      <c r="BT24" s="13">
        <v>18167</v>
      </c>
      <c r="BU24" s="13">
        <v>-10221</v>
      </c>
      <c r="BV24" s="13">
        <v>7863</v>
      </c>
      <c r="BW24" s="13">
        <v>17084</v>
      </c>
      <c r="BX24" s="72">
        <v>-9221</v>
      </c>
      <c r="BY24" s="74">
        <v>67867</v>
      </c>
      <c r="BZ24" s="13">
        <v>62274</v>
      </c>
      <c r="CA24" s="13">
        <v>5593</v>
      </c>
      <c r="CB24" s="13">
        <v>34386</v>
      </c>
      <c r="CC24" s="13">
        <v>31494</v>
      </c>
      <c r="CD24" s="13">
        <v>2892</v>
      </c>
      <c r="CE24" s="13">
        <v>33481</v>
      </c>
      <c r="CF24" s="13">
        <v>30780</v>
      </c>
      <c r="CG24" s="72">
        <v>2701</v>
      </c>
      <c r="CH24" s="74">
        <v>83629</v>
      </c>
      <c r="CI24" s="13">
        <v>42235</v>
      </c>
      <c r="CJ24" s="13">
        <v>41394</v>
      </c>
      <c r="CK24" s="13">
        <v>42750</v>
      </c>
      <c r="CL24" s="13">
        <v>21327</v>
      </c>
      <c r="CM24" s="13">
        <v>21423</v>
      </c>
      <c r="CN24" s="13">
        <v>40879</v>
      </c>
      <c r="CO24" s="13">
        <v>20908</v>
      </c>
      <c r="CP24" s="72">
        <v>19971</v>
      </c>
      <c r="CQ24" s="74">
        <v>2342</v>
      </c>
      <c r="CR24" s="13">
        <v>2252</v>
      </c>
      <c r="CS24" s="11">
        <v>90</v>
      </c>
      <c r="CT24" s="13">
        <v>1191</v>
      </c>
      <c r="CU24" s="13">
        <v>1190</v>
      </c>
      <c r="CV24" s="11">
        <v>1</v>
      </c>
      <c r="CW24" s="13">
        <v>1151</v>
      </c>
      <c r="CX24" s="13">
        <v>1062</v>
      </c>
      <c r="CY24" s="75">
        <v>89</v>
      </c>
      <c r="CZ24" s="74">
        <v>3745</v>
      </c>
      <c r="DA24" s="13">
        <v>4038</v>
      </c>
      <c r="DB24" s="11">
        <v>-293</v>
      </c>
      <c r="DC24" s="13">
        <v>1952</v>
      </c>
      <c r="DD24" s="13">
        <v>2129</v>
      </c>
      <c r="DE24" s="11">
        <v>-177</v>
      </c>
      <c r="DF24" s="13">
        <v>1793</v>
      </c>
      <c r="DG24" s="13">
        <v>1909</v>
      </c>
      <c r="DH24" s="75">
        <v>-116</v>
      </c>
      <c r="DI24" s="73" t="s">
        <v>250</v>
      </c>
      <c r="DJ24" s="11" t="s">
        <v>250</v>
      </c>
      <c r="DK24" s="11" t="s">
        <v>250</v>
      </c>
      <c r="DL24" s="11" t="s">
        <v>250</v>
      </c>
      <c r="DM24" s="11" t="s">
        <v>250</v>
      </c>
      <c r="DN24" s="11" t="s">
        <v>250</v>
      </c>
      <c r="DO24" s="11" t="s">
        <v>250</v>
      </c>
      <c r="DP24" s="11" t="s">
        <v>250</v>
      </c>
      <c r="DQ24" s="75" t="s">
        <v>250</v>
      </c>
      <c r="DR24" s="11" t="s">
        <v>250</v>
      </c>
      <c r="DS24" s="11" t="s">
        <v>250</v>
      </c>
      <c r="DT24" s="11" t="s">
        <v>250</v>
      </c>
      <c r="DU24" s="11" t="s">
        <v>250</v>
      </c>
      <c r="DV24" s="11" t="s">
        <v>250</v>
      </c>
      <c r="DW24" s="11" t="s">
        <v>250</v>
      </c>
      <c r="DX24" s="11" t="s">
        <v>250</v>
      </c>
      <c r="DY24" s="11" t="s">
        <v>250</v>
      </c>
      <c r="DZ24" s="11" t="s">
        <v>250</v>
      </c>
      <c r="EA24" s="11"/>
      <c r="EB24" s="11"/>
      <c r="EC24" s="11"/>
      <c r="ED24" s="11"/>
      <c r="EE24" s="11"/>
      <c r="EF24" s="11"/>
      <c r="EG24" s="11"/>
      <c r="EH24" s="11"/>
      <c r="EI24" s="11"/>
      <c r="EJ24" s="11"/>
      <c r="EK24" s="11"/>
      <c r="EL24" s="11"/>
      <c r="EM24" s="11"/>
      <c r="EN24" s="11"/>
      <c r="EO24" s="11"/>
      <c r="EP24" s="11"/>
    </row>
    <row r="25" spans="1:146">
      <c r="A25" s="67">
        <v>1991</v>
      </c>
      <c r="B25" s="13">
        <v>316567</v>
      </c>
      <c r="C25" s="13">
        <v>164203</v>
      </c>
      <c r="D25" s="72">
        <v>152364</v>
      </c>
      <c r="E25" s="74">
        <v>10278</v>
      </c>
      <c r="F25" s="13">
        <v>11208</v>
      </c>
      <c r="G25" s="11">
        <v>-930</v>
      </c>
      <c r="H25" s="13">
        <v>5675</v>
      </c>
      <c r="I25" s="13">
        <v>5920</v>
      </c>
      <c r="J25" s="11">
        <v>-245</v>
      </c>
      <c r="K25" s="13">
        <v>4603</v>
      </c>
      <c r="L25" s="13">
        <v>5288</v>
      </c>
      <c r="M25" s="75">
        <v>-685</v>
      </c>
      <c r="N25" s="74">
        <v>2809</v>
      </c>
      <c r="O25" s="13">
        <v>3134</v>
      </c>
      <c r="P25" s="11">
        <v>-325</v>
      </c>
      <c r="Q25" s="13">
        <v>1430</v>
      </c>
      <c r="R25" s="13">
        <v>1643</v>
      </c>
      <c r="S25" s="11">
        <v>-213</v>
      </c>
      <c r="T25" s="13">
        <v>1379</v>
      </c>
      <c r="U25" s="13">
        <v>1491</v>
      </c>
      <c r="V25" s="75">
        <v>-112</v>
      </c>
      <c r="W25" s="74">
        <v>18319</v>
      </c>
      <c r="X25" s="13">
        <v>18481</v>
      </c>
      <c r="Y25" s="11">
        <v>-162</v>
      </c>
      <c r="Z25" s="13">
        <v>9479</v>
      </c>
      <c r="AA25" s="13">
        <v>9670</v>
      </c>
      <c r="AB25" s="11">
        <v>-191</v>
      </c>
      <c r="AC25" s="13">
        <v>8840</v>
      </c>
      <c r="AD25" s="13">
        <v>8811</v>
      </c>
      <c r="AE25" s="75">
        <v>29</v>
      </c>
      <c r="AF25" s="74">
        <v>13744</v>
      </c>
      <c r="AG25" s="13">
        <v>12821</v>
      </c>
      <c r="AH25" s="11">
        <v>923</v>
      </c>
      <c r="AI25" s="13">
        <v>7312</v>
      </c>
      <c r="AJ25" s="13">
        <v>6688</v>
      </c>
      <c r="AK25" s="11">
        <v>624</v>
      </c>
      <c r="AL25" s="13">
        <v>6432</v>
      </c>
      <c r="AM25" s="13">
        <v>6133</v>
      </c>
      <c r="AN25" s="75">
        <v>299</v>
      </c>
      <c r="AO25" s="74">
        <v>25220</v>
      </c>
      <c r="AP25" s="13">
        <v>36545</v>
      </c>
      <c r="AQ25" s="13">
        <v>-11325</v>
      </c>
      <c r="AR25" s="13">
        <v>13178</v>
      </c>
      <c r="AS25" s="13">
        <v>18402</v>
      </c>
      <c r="AT25" s="13">
        <v>-5224</v>
      </c>
      <c r="AU25" s="13">
        <v>12042</v>
      </c>
      <c r="AV25" s="13">
        <v>18143</v>
      </c>
      <c r="AW25" s="72">
        <v>-6101</v>
      </c>
      <c r="AX25" s="74">
        <v>72923</v>
      </c>
      <c r="AY25" s="13">
        <v>84550</v>
      </c>
      <c r="AZ25" s="13">
        <v>-11627</v>
      </c>
      <c r="BA25" s="13">
        <v>37022</v>
      </c>
      <c r="BB25" s="13">
        <v>44714</v>
      </c>
      <c r="BC25" s="13">
        <v>-7692</v>
      </c>
      <c r="BD25" s="13">
        <v>35901</v>
      </c>
      <c r="BE25" s="13">
        <v>39836</v>
      </c>
      <c r="BF25" s="72">
        <v>-3935</v>
      </c>
      <c r="BG25" s="74">
        <v>16441</v>
      </c>
      <c r="BH25" s="13">
        <v>23981</v>
      </c>
      <c r="BI25" s="13">
        <v>-7540</v>
      </c>
      <c r="BJ25" s="13">
        <v>8634</v>
      </c>
      <c r="BK25" s="13">
        <v>12482</v>
      </c>
      <c r="BL25" s="13">
        <v>-3848</v>
      </c>
      <c r="BM25" s="13">
        <v>7807</v>
      </c>
      <c r="BN25" s="13">
        <v>11499</v>
      </c>
      <c r="BO25" s="72">
        <v>-3692</v>
      </c>
      <c r="BP25" s="74">
        <v>16317</v>
      </c>
      <c r="BQ25" s="13">
        <v>28493</v>
      </c>
      <c r="BR25" s="13">
        <v>-12176</v>
      </c>
      <c r="BS25" s="13">
        <v>8451</v>
      </c>
      <c r="BT25" s="13">
        <v>14890</v>
      </c>
      <c r="BU25" s="13">
        <v>-6439</v>
      </c>
      <c r="BV25" s="13">
        <v>7866</v>
      </c>
      <c r="BW25" s="13">
        <v>13603</v>
      </c>
      <c r="BX25" s="72">
        <v>-5737</v>
      </c>
      <c r="BY25" s="74">
        <v>62505</v>
      </c>
      <c r="BZ25" s="13">
        <v>53522</v>
      </c>
      <c r="CA25" s="13">
        <v>8983</v>
      </c>
      <c r="CB25" s="13">
        <v>32714</v>
      </c>
      <c r="CC25" s="13">
        <v>27219</v>
      </c>
      <c r="CD25" s="13">
        <v>5495</v>
      </c>
      <c r="CE25" s="13">
        <v>29791</v>
      </c>
      <c r="CF25" s="13">
        <v>26303</v>
      </c>
      <c r="CG25" s="72">
        <v>3488</v>
      </c>
      <c r="CH25" s="74">
        <v>72417</v>
      </c>
      <c r="CI25" s="13">
        <v>38364</v>
      </c>
      <c r="CJ25" s="13">
        <v>34053</v>
      </c>
      <c r="CK25" s="13">
        <v>37350</v>
      </c>
      <c r="CL25" s="13">
        <v>19779</v>
      </c>
      <c r="CM25" s="13">
        <v>17571</v>
      </c>
      <c r="CN25" s="13">
        <v>35067</v>
      </c>
      <c r="CO25" s="13">
        <v>18585</v>
      </c>
      <c r="CP25" s="72">
        <v>16482</v>
      </c>
      <c r="CQ25" s="74">
        <v>2145</v>
      </c>
      <c r="CR25" s="13">
        <v>1902</v>
      </c>
      <c r="CS25" s="11">
        <v>243</v>
      </c>
      <c r="CT25" s="13">
        <v>1065</v>
      </c>
      <c r="CU25" s="13">
        <v>1039</v>
      </c>
      <c r="CV25" s="11">
        <v>26</v>
      </c>
      <c r="CW25" s="13">
        <v>1080</v>
      </c>
      <c r="CX25" s="11">
        <v>863</v>
      </c>
      <c r="CY25" s="75">
        <v>217</v>
      </c>
      <c r="CZ25" s="74">
        <v>3449</v>
      </c>
      <c r="DA25" s="13">
        <v>3566</v>
      </c>
      <c r="DB25" s="11">
        <v>-117</v>
      </c>
      <c r="DC25" s="13">
        <v>1893</v>
      </c>
      <c r="DD25" s="13">
        <v>1757</v>
      </c>
      <c r="DE25" s="11">
        <v>136</v>
      </c>
      <c r="DF25" s="13">
        <v>1556</v>
      </c>
      <c r="DG25" s="13">
        <v>1809</v>
      </c>
      <c r="DH25" s="75">
        <v>-253</v>
      </c>
      <c r="DI25" s="73" t="s">
        <v>250</v>
      </c>
      <c r="DJ25" s="11" t="s">
        <v>250</v>
      </c>
      <c r="DK25" s="11" t="s">
        <v>250</v>
      </c>
      <c r="DL25" s="11" t="s">
        <v>250</v>
      </c>
      <c r="DM25" s="11" t="s">
        <v>250</v>
      </c>
      <c r="DN25" s="11" t="s">
        <v>250</v>
      </c>
      <c r="DO25" s="11" t="s">
        <v>250</v>
      </c>
      <c r="DP25" s="11" t="s">
        <v>250</v>
      </c>
      <c r="DQ25" s="75" t="s">
        <v>250</v>
      </c>
      <c r="DR25" s="11" t="s">
        <v>250</v>
      </c>
      <c r="DS25" s="11" t="s">
        <v>250</v>
      </c>
      <c r="DT25" s="11" t="s">
        <v>250</v>
      </c>
      <c r="DU25" s="11" t="s">
        <v>250</v>
      </c>
      <c r="DV25" s="11" t="s">
        <v>250</v>
      </c>
      <c r="DW25" s="11" t="s">
        <v>250</v>
      </c>
      <c r="DX25" s="11" t="s">
        <v>250</v>
      </c>
      <c r="DY25" s="11" t="s">
        <v>250</v>
      </c>
      <c r="DZ25" s="11" t="s">
        <v>250</v>
      </c>
      <c r="EA25" s="11"/>
      <c r="EB25" s="11"/>
      <c r="EC25" s="11"/>
      <c r="ED25" s="11"/>
      <c r="EE25" s="11"/>
      <c r="EF25" s="11"/>
      <c r="EG25" s="11"/>
      <c r="EH25" s="11"/>
      <c r="EI25" s="11"/>
      <c r="EJ25" s="11"/>
      <c r="EK25" s="11"/>
      <c r="EL25" s="11"/>
      <c r="EM25" s="11"/>
      <c r="EN25" s="11"/>
      <c r="EO25" s="11"/>
      <c r="EP25" s="11"/>
    </row>
    <row r="26" spans="1:146">
      <c r="A26" s="67">
        <v>1992</v>
      </c>
      <c r="B26" s="13">
        <v>316659</v>
      </c>
      <c r="C26" s="13">
        <v>159517</v>
      </c>
      <c r="D26" s="72">
        <v>157142</v>
      </c>
      <c r="E26" s="74">
        <v>9266</v>
      </c>
      <c r="F26" s="13">
        <v>10935</v>
      </c>
      <c r="G26" s="13">
        <v>-1669</v>
      </c>
      <c r="H26" s="13">
        <v>5015</v>
      </c>
      <c r="I26" s="13">
        <v>5509</v>
      </c>
      <c r="J26" s="11">
        <v>-494</v>
      </c>
      <c r="K26" s="13">
        <v>4251</v>
      </c>
      <c r="L26" s="13">
        <v>5426</v>
      </c>
      <c r="M26" s="72">
        <v>-1175</v>
      </c>
      <c r="N26" s="74">
        <v>2937</v>
      </c>
      <c r="O26" s="13">
        <v>3174</v>
      </c>
      <c r="P26" s="11">
        <v>-237</v>
      </c>
      <c r="Q26" s="13">
        <v>1443</v>
      </c>
      <c r="R26" s="13">
        <v>1537</v>
      </c>
      <c r="S26" s="11">
        <v>-94</v>
      </c>
      <c r="T26" s="13">
        <v>1494</v>
      </c>
      <c r="U26" s="13">
        <v>1637</v>
      </c>
      <c r="V26" s="75">
        <v>-143</v>
      </c>
      <c r="W26" s="74">
        <v>18361</v>
      </c>
      <c r="X26" s="13">
        <v>18055</v>
      </c>
      <c r="Y26" s="11">
        <v>306</v>
      </c>
      <c r="Z26" s="13">
        <v>9166</v>
      </c>
      <c r="AA26" s="13">
        <v>9078</v>
      </c>
      <c r="AB26" s="11">
        <v>88</v>
      </c>
      <c r="AC26" s="13">
        <v>9195</v>
      </c>
      <c r="AD26" s="13">
        <v>8977</v>
      </c>
      <c r="AE26" s="75">
        <v>218</v>
      </c>
      <c r="AF26" s="74">
        <v>12715</v>
      </c>
      <c r="AG26" s="13">
        <v>12968</v>
      </c>
      <c r="AH26" s="11">
        <v>-253</v>
      </c>
      <c r="AI26" s="13">
        <v>6411</v>
      </c>
      <c r="AJ26" s="13">
        <v>6571</v>
      </c>
      <c r="AK26" s="11">
        <v>-160</v>
      </c>
      <c r="AL26" s="13">
        <v>6304</v>
      </c>
      <c r="AM26" s="13">
        <v>6397</v>
      </c>
      <c r="AN26" s="75">
        <v>-93</v>
      </c>
      <c r="AO26" s="74">
        <v>25116</v>
      </c>
      <c r="AP26" s="13">
        <v>37668</v>
      </c>
      <c r="AQ26" s="13">
        <v>-12552</v>
      </c>
      <c r="AR26" s="13">
        <v>12754</v>
      </c>
      <c r="AS26" s="13">
        <v>18477</v>
      </c>
      <c r="AT26" s="13">
        <v>-5723</v>
      </c>
      <c r="AU26" s="13">
        <v>12362</v>
      </c>
      <c r="AV26" s="13">
        <v>19191</v>
      </c>
      <c r="AW26" s="72">
        <v>-6829</v>
      </c>
      <c r="AX26" s="74">
        <v>70813</v>
      </c>
      <c r="AY26" s="13">
        <v>81858</v>
      </c>
      <c r="AZ26" s="13">
        <v>-11045</v>
      </c>
      <c r="BA26" s="13">
        <v>35035</v>
      </c>
      <c r="BB26" s="13">
        <v>41880</v>
      </c>
      <c r="BC26" s="13">
        <v>-6845</v>
      </c>
      <c r="BD26" s="13">
        <v>35778</v>
      </c>
      <c r="BE26" s="13">
        <v>39978</v>
      </c>
      <c r="BF26" s="72">
        <v>-4200</v>
      </c>
      <c r="BG26" s="74">
        <v>15955</v>
      </c>
      <c r="BH26" s="13">
        <v>23596</v>
      </c>
      <c r="BI26" s="13">
        <v>-7641</v>
      </c>
      <c r="BJ26" s="13">
        <v>8155</v>
      </c>
      <c r="BK26" s="13">
        <v>11822</v>
      </c>
      <c r="BL26" s="13">
        <v>-3667</v>
      </c>
      <c r="BM26" s="13">
        <v>7800</v>
      </c>
      <c r="BN26" s="13">
        <v>11774</v>
      </c>
      <c r="BO26" s="72">
        <v>-3974</v>
      </c>
      <c r="BP26" s="74">
        <v>17796</v>
      </c>
      <c r="BQ26" s="13">
        <v>26277</v>
      </c>
      <c r="BR26" s="13">
        <v>-8481</v>
      </c>
      <c r="BS26" s="13">
        <v>8946</v>
      </c>
      <c r="BT26" s="13">
        <v>13205</v>
      </c>
      <c r="BU26" s="13">
        <v>-4259</v>
      </c>
      <c r="BV26" s="13">
        <v>8850</v>
      </c>
      <c r="BW26" s="13">
        <v>13072</v>
      </c>
      <c r="BX26" s="72">
        <v>-4222</v>
      </c>
      <c r="BY26" s="74">
        <v>59647</v>
      </c>
      <c r="BZ26" s="13">
        <v>56664</v>
      </c>
      <c r="CA26" s="13">
        <v>2983</v>
      </c>
      <c r="CB26" s="13">
        <v>30141</v>
      </c>
      <c r="CC26" s="13">
        <v>28471</v>
      </c>
      <c r="CD26" s="13">
        <v>1670</v>
      </c>
      <c r="CE26" s="13">
        <v>29506</v>
      </c>
      <c r="CF26" s="13">
        <v>28193</v>
      </c>
      <c r="CG26" s="72">
        <v>1313</v>
      </c>
      <c r="CH26" s="74">
        <v>77695</v>
      </c>
      <c r="CI26" s="13">
        <v>39691</v>
      </c>
      <c r="CJ26" s="13">
        <v>38004</v>
      </c>
      <c r="CK26" s="13">
        <v>39160</v>
      </c>
      <c r="CL26" s="13">
        <v>19963</v>
      </c>
      <c r="CM26" s="13">
        <v>19197</v>
      </c>
      <c r="CN26" s="13">
        <v>38535</v>
      </c>
      <c r="CO26" s="13">
        <v>19728</v>
      </c>
      <c r="CP26" s="72">
        <v>18807</v>
      </c>
      <c r="CQ26" s="74">
        <v>2515</v>
      </c>
      <c r="CR26" s="13">
        <v>1870</v>
      </c>
      <c r="CS26" s="11">
        <v>645</v>
      </c>
      <c r="CT26" s="13">
        <v>1265</v>
      </c>
      <c r="CU26" s="11">
        <v>995</v>
      </c>
      <c r="CV26" s="11">
        <v>270</v>
      </c>
      <c r="CW26" s="13">
        <v>1250</v>
      </c>
      <c r="CX26" s="11">
        <v>875</v>
      </c>
      <c r="CY26" s="75">
        <v>375</v>
      </c>
      <c r="CZ26" s="73" t="s">
        <v>250</v>
      </c>
      <c r="DA26" s="11" t="s">
        <v>250</v>
      </c>
      <c r="DB26" s="11" t="s">
        <v>250</v>
      </c>
      <c r="DC26" s="11" t="s">
        <v>250</v>
      </c>
      <c r="DD26" s="11" t="s">
        <v>250</v>
      </c>
      <c r="DE26" s="11" t="s">
        <v>250</v>
      </c>
      <c r="DF26" s="11" t="s">
        <v>250</v>
      </c>
      <c r="DG26" s="11" t="s">
        <v>250</v>
      </c>
      <c r="DH26" s="75" t="s">
        <v>250</v>
      </c>
      <c r="DI26" s="74">
        <v>2905</v>
      </c>
      <c r="DJ26" s="13">
        <v>2931</v>
      </c>
      <c r="DK26" s="11">
        <v>-26</v>
      </c>
      <c r="DL26" s="13">
        <v>1494</v>
      </c>
      <c r="DM26" s="13">
        <v>1489</v>
      </c>
      <c r="DN26" s="11">
        <v>5</v>
      </c>
      <c r="DO26" s="13">
        <v>1411</v>
      </c>
      <c r="DP26" s="13">
        <v>1442</v>
      </c>
      <c r="DQ26" s="75">
        <v>-31</v>
      </c>
      <c r="DR26" s="11">
        <v>938</v>
      </c>
      <c r="DS26" s="11">
        <v>972</v>
      </c>
      <c r="DT26" s="11">
        <v>-34</v>
      </c>
      <c r="DU26" s="11">
        <v>532</v>
      </c>
      <c r="DV26" s="11">
        <v>520</v>
      </c>
      <c r="DW26" s="11">
        <v>12</v>
      </c>
      <c r="DX26" s="11">
        <v>406</v>
      </c>
      <c r="DY26" s="11">
        <v>452</v>
      </c>
      <c r="DZ26" s="11">
        <v>-46</v>
      </c>
      <c r="EA26" s="11"/>
      <c r="EB26" s="11"/>
      <c r="EC26" s="11"/>
      <c r="ED26" s="11"/>
      <c r="EE26" s="11"/>
      <c r="EF26" s="11"/>
      <c r="EG26" s="11"/>
      <c r="EH26" s="11"/>
      <c r="EI26" s="11"/>
      <c r="EJ26" s="11"/>
      <c r="EK26" s="11"/>
      <c r="EL26" s="11"/>
      <c r="EM26" s="11"/>
      <c r="EN26" s="11"/>
      <c r="EO26" s="11"/>
      <c r="EP26" s="11"/>
    </row>
    <row r="27" spans="1:146">
      <c r="A27" s="67">
        <v>1993</v>
      </c>
      <c r="B27" s="13">
        <v>303294</v>
      </c>
      <c r="C27" s="13">
        <v>154117</v>
      </c>
      <c r="D27" s="72">
        <v>149177</v>
      </c>
      <c r="E27" s="74">
        <v>7558</v>
      </c>
      <c r="F27" s="13">
        <v>10636</v>
      </c>
      <c r="G27" s="13">
        <v>-3078</v>
      </c>
      <c r="H27" s="13">
        <v>4065</v>
      </c>
      <c r="I27" s="13">
        <v>5539</v>
      </c>
      <c r="J27" s="13">
        <v>-1474</v>
      </c>
      <c r="K27" s="13">
        <v>3493</v>
      </c>
      <c r="L27" s="13">
        <v>5097</v>
      </c>
      <c r="M27" s="72">
        <v>-1604</v>
      </c>
      <c r="N27" s="74">
        <v>2649</v>
      </c>
      <c r="O27" s="13">
        <v>1995</v>
      </c>
      <c r="P27" s="11">
        <v>654</v>
      </c>
      <c r="Q27" s="13">
        <v>1333</v>
      </c>
      <c r="R27" s="11">
        <v>908</v>
      </c>
      <c r="S27" s="11">
        <v>425</v>
      </c>
      <c r="T27" s="13">
        <v>1316</v>
      </c>
      <c r="U27" s="13">
        <v>1087</v>
      </c>
      <c r="V27" s="75">
        <v>229</v>
      </c>
      <c r="W27" s="74">
        <v>17707</v>
      </c>
      <c r="X27" s="13">
        <v>17611</v>
      </c>
      <c r="Y27" s="11">
        <v>96</v>
      </c>
      <c r="Z27" s="13">
        <v>9159</v>
      </c>
      <c r="AA27" s="13">
        <v>9003</v>
      </c>
      <c r="AB27" s="11">
        <v>156</v>
      </c>
      <c r="AC27" s="13">
        <v>8548</v>
      </c>
      <c r="AD27" s="13">
        <v>8608</v>
      </c>
      <c r="AE27" s="75">
        <v>-60</v>
      </c>
      <c r="AF27" s="74">
        <v>11671</v>
      </c>
      <c r="AG27" s="13">
        <v>13073</v>
      </c>
      <c r="AH27" s="13">
        <v>-1402</v>
      </c>
      <c r="AI27" s="13">
        <v>5902</v>
      </c>
      <c r="AJ27" s="13">
        <v>6607</v>
      </c>
      <c r="AK27" s="11">
        <v>-705</v>
      </c>
      <c r="AL27" s="13">
        <v>5769</v>
      </c>
      <c r="AM27" s="13">
        <v>6466</v>
      </c>
      <c r="AN27" s="75">
        <v>-697</v>
      </c>
      <c r="AO27" s="74">
        <v>25550</v>
      </c>
      <c r="AP27" s="13">
        <v>33970</v>
      </c>
      <c r="AQ27" s="13">
        <v>-8420</v>
      </c>
      <c r="AR27" s="13">
        <v>12866</v>
      </c>
      <c r="AS27" s="13">
        <v>17052</v>
      </c>
      <c r="AT27" s="13">
        <v>-4186</v>
      </c>
      <c r="AU27" s="13">
        <v>12684</v>
      </c>
      <c r="AV27" s="13">
        <v>16918</v>
      </c>
      <c r="AW27" s="72">
        <v>-4234</v>
      </c>
      <c r="AX27" s="74">
        <v>66385</v>
      </c>
      <c r="AY27" s="13">
        <v>80574</v>
      </c>
      <c r="AZ27" s="13">
        <v>-14189</v>
      </c>
      <c r="BA27" s="13">
        <v>33391</v>
      </c>
      <c r="BB27" s="13">
        <v>41246</v>
      </c>
      <c r="BC27" s="13">
        <v>-7855</v>
      </c>
      <c r="BD27" s="13">
        <v>32994</v>
      </c>
      <c r="BE27" s="13">
        <v>39328</v>
      </c>
      <c r="BF27" s="72">
        <v>-6334</v>
      </c>
      <c r="BG27" s="74">
        <v>15848</v>
      </c>
      <c r="BH27" s="13">
        <v>21392</v>
      </c>
      <c r="BI27" s="13">
        <v>-5544</v>
      </c>
      <c r="BJ27" s="13">
        <v>8053</v>
      </c>
      <c r="BK27" s="13">
        <v>10909</v>
      </c>
      <c r="BL27" s="13">
        <v>-2856</v>
      </c>
      <c r="BM27" s="13">
        <v>7795</v>
      </c>
      <c r="BN27" s="13">
        <v>10483</v>
      </c>
      <c r="BO27" s="72">
        <v>-2688</v>
      </c>
      <c r="BP27" s="74">
        <v>17258</v>
      </c>
      <c r="BQ27" s="13">
        <v>23606</v>
      </c>
      <c r="BR27" s="13">
        <v>-6348</v>
      </c>
      <c r="BS27" s="13">
        <v>8684</v>
      </c>
      <c r="BT27" s="13">
        <v>11854</v>
      </c>
      <c r="BU27" s="13">
        <v>-3170</v>
      </c>
      <c r="BV27" s="13">
        <v>8574</v>
      </c>
      <c r="BW27" s="13">
        <v>11752</v>
      </c>
      <c r="BX27" s="72">
        <v>-3178</v>
      </c>
      <c r="BY27" s="74">
        <v>54069</v>
      </c>
      <c r="BZ27" s="13">
        <v>55250</v>
      </c>
      <c r="CA27" s="13">
        <v>-1181</v>
      </c>
      <c r="CB27" s="13">
        <v>27343</v>
      </c>
      <c r="CC27" s="13">
        <v>27931</v>
      </c>
      <c r="CD27" s="11">
        <v>-588</v>
      </c>
      <c r="CE27" s="13">
        <v>26726</v>
      </c>
      <c r="CF27" s="13">
        <v>27319</v>
      </c>
      <c r="CG27" s="75">
        <v>-593</v>
      </c>
      <c r="CH27" s="74">
        <v>78763</v>
      </c>
      <c r="CI27" s="13">
        <v>38664</v>
      </c>
      <c r="CJ27" s="13">
        <v>40099</v>
      </c>
      <c r="CK27" s="13">
        <v>40210</v>
      </c>
      <c r="CL27" s="13">
        <v>19579</v>
      </c>
      <c r="CM27" s="13">
        <v>20631</v>
      </c>
      <c r="CN27" s="13">
        <v>38553</v>
      </c>
      <c r="CO27" s="13">
        <v>19085</v>
      </c>
      <c r="CP27" s="72">
        <v>19468</v>
      </c>
      <c r="CQ27" s="74">
        <v>2073</v>
      </c>
      <c r="CR27" s="13">
        <v>2338</v>
      </c>
      <c r="CS27" s="11">
        <v>-265</v>
      </c>
      <c r="CT27" s="13">
        <v>1104</v>
      </c>
      <c r="CU27" s="13">
        <v>1193</v>
      </c>
      <c r="CV27" s="11">
        <v>-89</v>
      </c>
      <c r="CW27" s="11">
        <v>969</v>
      </c>
      <c r="CX27" s="13">
        <v>1145</v>
      </c>
      <c r="CY27" s="75">
        <v>-176</v>
      </c>
      <c r="CZ27" s="73" t="s">
        <v>250</v>
      </c>
      <c r="DA27" s="11" t="s">
        <v>250</v>
      </c>
      <c r="DB27" s="11" t="s">
        <v>250</v>
      </c>
      <c r="DC27" s="11" t="s">
        <v>250</v>
      </c>
      <c r="DD27" s="11" t="s">
        <v>250</v>
      </c>
      <c r="DE27" s="11" t="s">
        <v>250</v>
      </c>
      <c r="DF27" s="11" t="s">
        <v>250</v>
      </c>
      <c r="DG27" s="11" t="s">
        <v>250</v>
      </c>
      <c r="DH27" s="75" t="s">
        <v>250</v>
      </c>
      <c r="DI27" s="74">
        <v>2799</v>
      </c>
      <c r="DJ27" s="13">
        <v>3129</v>
      </c>
      <c r="DK27" s="11">
        <v>-330</v>
      </c>
      <c r="DL27" s="13">
        <v>1454</v>
      </c>
      <c r="DM27" s="13">
        <v>1715</v>
      </c>
      <c r="DN27" s="11">
        <v>-261</v>
      </c>
      <c r="DO27" s="13">
        <v>1345</v>
      </c>
      <c r="DP27" s="13">
        <v>1414</v>
      </c>
      <c r="DQ27" s="75">
        <v>-69</v>
      </c>
      <c r="DR27" s="11">
        <v>964</v>
      </c>
      <c r="DS27" s="13">
        <v>1056</v>
      </c>
      <c r="DT27" s="11">
        <v>-92</v>
      </c>
      <c r="DU27" s="11">
        <v>553</v>
      </c>
      <c r="DV27" s="11">
        <v>581</v>
      </c>
      <c r="DW27" s="11">
        <v>-28</v>
      </c>
      <c r="DX27" s="11">
        <v>411</v>
      </c>
      <c r="DY27" s="11">
        <v>475</v>
      </c>
      <c r="DZ27" s="11">
        <v>-64</v>
      </c>
      <c r="EA27" s="11"/>
      <c r="EB27" s="11"/>
      <c r="EC27" s="11"/>
      <c r="ED27" s="11"/>
      <c r="EE27" s="11"/>
      <c r="EF27" s="11"/>
      <c r="EG27" s="11"/>
      <c r="EH27" s="11"/>
      <c r="EI27" s="11"/>
      <c r="EJ27" s="11"/>
      <c r="EK27" s="11"/>
      <c r="EL27" s="11"/>
      <c r="EM27" s="11"/>
      <c r="EN27" s="11"/>
      <c r="EO27" s="11"/>
      <c r="EP27" s="11"/>
    </row>
    <row r="28" spans="1:146">
      <c r="A28" s="67">
        <v>1994</v>
      </c>
      <c r="B28" s="13">
        <v>289391</v>
      </c>
      <c r="C28" s="13">
        <v>149028</v>
      </c>
      <c r="D28" s="72">
        <v>140363</v>
      </c>
      <c r="E28" s="74">
        <v>6580</v>
      </c>
      <c r="F28" s="13">
        <v>11532</v>
      </c>
      <c r="G28" s="13">
        <v>-4952</v>
      </c>
      <c r="H28" s="13">
        <v>3632</v>
      </c>
      <c r="I28" s="13">
        <v>6142</v>
      </c>
      <c r="J28" s="13">
        <v>-2510</v>
      </c>
      <c r="K28" s="13">
        <v>2948</v>
      </c>
      <c r="L28" s="13">
        <v>5390</v>
      </c>
      <c r="M28" s="72">
        <v>-2442</v>
      </c>
      <c r="N28" s="74">
        <v>2688</v>
      </c>
      <c r="O28" s="13">
        <v>2066</v>
      </c>
      <c r="P28" s="11">
        <v>622</v>
      </c>
      <c r="Q28" s="13">
        <v>1345</v>
      </c>
      <c r="R28" s="13">
        <v>1033</v>
      </c>
      <c r="S28" s="11">
        <v>312</v>
      </c>
      <c r="T28" s="13">
        <v>1343</v>
      </c>
      <c r="U28" s="13">
        <v>1033</v>
      </c>
      <c r="V28" s="75">
        <v>310</v>
      </c>
      <c r="W28" s="74">
        <v>15259</v>
      </c>
      <c r="X28" s="13">
        <v>17146</v>
      </c>
      <c r="Y28" s="13">
        <v>-1887</v>
      </c>
      <c r="Z28" s="13">
        <v>7783</v>
      </c>
      <c r="AA28" s="13">
        <v>8848</v>
      </c>
      <c r="AB28" s="13">
        <v>-1065</v>
      </c>
      <c r="AC28" s="13">
        <v>7476</v>
      </c>
      <c r="AD28" s="13">
        <v>8298</v>
      </c>
      <c r="AE28" s="75">
        <v>-822</v>
      </c>
      <c r="AF28" s="74">
        <v>10725</v>
      </c>
      <c r="AG28" s="13">
        <v>11396</v>
      </c>
      <c r="AH28" s="11">
        <v>-671</v>
      </c>
      <c r="AI28" s="13">
        <v>5483</v>
      </c>
      <c r="AJ28" s="13">
        <v>5789</v>
      </c>
      <c r="AK28" s="11">
        <v>-306</v>
      </c>
      <c r="AL28" s="13">
        <v>5242</v>
      </c>
      <c r="AM28" s="13">
        <v>5607</v>
      </c>
      <c r="AN28" s="75">
        <v>-365</v>
      </c>
      <c r="AO28" s="74">
        <v>23777</v>
      </c>
      <c r="AP28" s="13">
        <v>32535</v>
      </c>
      <c r="AQ28" s="13">
        <v>-8758</v>
      </c>
      <c r="AR28" s="13">
        <v>12231</v>
      </c>
      <c r="AS28" s="13">
        <v>16630</v>
      </c>
      <c r="AT28" s="13">
        <v>-4399</v>
      </c>
      <c r="AU28" s="13">
        <v>11546</v>
      </c>
      <c r="AV28" s="13">
        <v>15905</v>
      </c>
      <c r="AW28" s="72">
        <v>-4359</v>
      </c>
      <c r="AX28" s="74">
        <v>64625</v>
      </c>
      <c r="AY28" s="13">
        <v>74045</v>
      </c>
      <c r="AZ28" s="13">
        <v>-9420</v>
      </c>
      <c r="BA28" s="13">
        <v>32714</v>
      </c>
      <c r="BB28" s="13">
        <v>38563</v>
      </c>
      <c r="BC28" s="13">
        <v>-5849</v>
      </c>
      <c r="BD28" s="13">
        <v>31911</v>
      </c>
      <c r="BE28" s="13">
        <v>35482</v>
      </c>
      <c r="BF28" s="72">
        <v>-3571</v>
      </c>
      <c r="BG28" s="74">
        <v>15253</v>
      </c>
      <c r="BH28" s="13">
        <v>19867</v>
      </c>
      <c r="BI28" s="13">
        <v>-4614</v>
      </c>
      <c r="BJ28" s="13">
        <v>7859</v>
      </c>
      <c r="BK28" s="13">
        <v>10250</v>
      </c>
      <c r="BL28" s="13">
        <v>-2391</v>
      </c>
      <c r="BM28" s="13">
        <v>7394</v>
      </c>
      <c r="BN28" s="13">
        <v>9617</v>
      </c>
      <c r="BO28" s="72">
        <v>-2223</v>
      </c>
      <c r="BP28" s="74">
        <v>16828</v>
      </c>
      <c r="BQ28" s="13">
        <v>22259</v>
      </c>
      <c r="BR28" s="13">
        <v>-5431</v>
      </c>
      <c r="BS28" s="13">
        <v>8428</v>
      </c>
      <c r="BT28" s="13">
        <v>11535</v>
      </c>
      <c r="BU28" s="13">
        <v>-3107</v>
      </c>
      <c r="BV28" s="13">
        <v>8400</v>
      </c>
      <c r="BW28" s="13">
        <v>10724</v>
      </c>
      <c r="BX28" s="72">
        <v>-2324</v>
      </c>
      <c r="BY28" s="74">
        <v>51763</v>
      </c>
      <c r="BZ28" s="13">
        <v>53393</v>
      </c>
      <c r="CA28" s="13">
        <v>-1630</v>
      </c>
      <c r="CB28" s="13">
        <v>26903</v>
      </c>
      <c r="CC28" s="13">
        <v>26751</v>
      </c>
      <c r="CD28" s="11">
        <v>152</v>
      </c>
      <c r="CE28" s="13">
        <v>24860</v>
      </c>
      <c r="CF28" s="13">
        <v>26642</v>
      </c>
      <c r="CG28" s="72">
        <v>-1782</v>
      </c>
      <c r="CH28" s="74">
        <v>76549</v>
      </c>
      <c r="CI28" s="13">
        <v>38678</v>
      </c>
      <c r="CJ28" s="13">
        <v>37871</v>
      </c>
      <c r="CK28" s="13">
        <v>39850</v>
      </c>
      <c r="CL28" s="13">
        <v>19768</v>
      </c>
      <c r="CM28" s="13">
        <v>20082</v>
      </c>
      <c r="CN28" s="13">
        <v>36699</v>
      </c>
      <c r="CO28" s="13">
        <v>18910</v>
      </c>
      <c r="CP28" s="72">
        <v>17789</v>
      </c>
      <c r="CQ28" s="74">
        <v>1558</v>
      </c>
      <c r="CR28" s="13">
        <v>2652</v>
      </c>
      <c r="CS28" s="13">
        <v>-1094</v>
      </c>
      <c r="CT28" s="11">
        <v>767</v>
      </c>
      <c r="CU28" s="13">
        <v>1577</v>
      </c>
      <c r="CV28" s="11">
        <v>-810</v>
      </c>
      <c r="CW28" s="11">
        <v>791</v>
      </c>
      <c r="CX28" s="13">
        <v>1075</v>
      </c>
      <c r="CY28" s="75">
        <v>-284</v>
      </c>
      <c r="CZ28" s="73" t="s">
        <v>250</v>
      </c>
      <c r="DA28" s="11" t="s">
        <v>250</v>
      </c>
      <c r="DB28" s="11" t="s">
        <v>250</v>
      </c>
      <c r="DC28" s="11" t="s">
        <v>250</v>
      </c>
      <c r="DD28" s="11" t="s">
        <v>250</v>
      </c>
      <c r="DE28" s="11" t="s">
        <v>250</v>
      </c>
      <c r="DF28" s="11" t="s">
        <v>250</v>
      </c>
      <c r="DG28" s="11" t="s">
        <v>250</v>
      </c>
      <c r="DH28" s="75" t="s">
        <v>250</v>
      </c>
      <c r="DI28" s="74">
        <v>2745</v>
      </c>
      <c r="DJ28" s="13">
        <v>2764</v>
      </c>
      <c r="DK28" s="11">
        <v>-19</v>
      </c>
      <c r="DL28" s="13">
        <v>1480</v>
      </c>
      <c r="DM28" s="13">
        <v>1491</v>
      </c>
      <c r="DN28" s="11">
        <v>-11</v>
      </c>
      <c r="DO28" s="13">
        <v>1265</v>
      </c>
      <c r="DP28" s="13">
        <v>1273</v>
      </c>
      <c r="DQ28" s="75">
        <v>-8</v>
      </c>
      <c r="DR28" s="13">
        <v>1041</v>
      </c>
      <c r="DS28" s="13">
        <v>1058</v>
      </c>
      <c r="DT28" s="11">
        <v>-17</v>
      </c>
      <c r="DU28" s="11">
        <v>553</v>
      </c>
      <c r="DV28" s="11">
        <v>651</v>
      </c>
      <c r="DW28" s="11">
        <v>-98</v>
      </c>
      <c r="DX28" s="11">
        <v>488</v>
      </c>
      <c r="DY28" s="11">
        <v>407</v>
      </c>
      <c r="DZ28" s="11">
        <v>81</v>
      </c>
      <c r="EA28" s="11"/>
      <c r="EB28" s="11"/>
      <c r="EC28" s="11"/>
      <c r="ED28" s="11"/>
      <c r="EE28" s="11"/>
      <c r="EF28" s="11"/>
      <c r="EG28" s="11"/>
      <c r="EH28" s="11"/>
      <c r="EI28" s="11"/>
      <c r="EJ28" s="11"/>
      <c r="EK28" s="11"/>
      <c r="EL28" s="11"/>
      <c r="EM28" s="11"/>
      <c r="EN28" s="11"/>
      <c r="EO28" s="11"/>
      <c r="EP28" s="11"/>
    </row>
    <row r="29" spans="1:146">
      <c r="A29" s="67">
        <v>1995</v>
      </c>
      <c r="B29" s="13">
        <v>285464</v>
      </c>
      <c r="C29" s="13">
        <v>148484</v>
      </c>
      <c r="D29" s="72">
        <v>136980</v>
      </c>
      <c r="E29" s="74">
        <v>6406</v>
      </c>
      <c r="F29" s="13">
        <v>13380</v>
      </c>
      <c r="G29" s="13">
        <v>-6974</v>
      </c>
      <c r="H29" s="13">
        <v>3461</v>
      </c>
      <c r="I29" s="13">
        <v>7393</v>
      </c>
      <c r="J29" s="13">
        <v>-3932</v>
      </c>
      <c r="K29" s="13">
        <v>2945</v>
      </c>
      <c r="L29" s="13">
        <v>5987</v>
      </c>
      <c r="M29" s="72">
        <v>-3042</v>
      </c>
      <c r="N29" s="74">
        <v>2514</v>
      </c>
      <c r="O29" s="13">
        <v>2165</v>
      </c>
      <c r="P29" s="11">
        <v>349</v>
      </c>
      <c r="Q29" s="13">
        <v>1248</v>
      </c>
      <c r="R29" s="13">
        <v>1101</v>
      </c>
      <c r="S29" s="11">
        <v>147</v>
      </c>
      <c r="T29" s="13">
        <v>1266</v>
      </c>
      <c r="U29" s="13">
        <v>1064</v>
      </c>
      <c r="V29" s="75">
        <v>202</v>
      </c>
      <c r="W29" s="74">
        <v>15299</v>
      </c>
      <c r="X29" s="13">
        <v>18040</v>
      </c>
      <c r="Y29" s="13">
        <v>-2741</v>
      </c>
      <c r="Z29" s="13">
        <v>7876</v>
      </c>
      <c r="AA29" s="13">
        <v>9648</v>
      </c>
      <c r="AB29" s="13">
        <v>-1772</v>
      </c>
      <c r="AC29" s="13">
        <v>7423</v>
      </c>
      <c r="AD29" s="13">
        <v>8392</v>
      </c>
      <c r="AE29" s="75">
        <v>-969</v>
      </c>
      <c r="AF29" s="74">
        <v>10853</v>
      </c>
      <c r="AG29" s="13">
        <v>11666</v>
      </c>
      <c r="AH29" s="11">
        <v>-813</v>
      </c>
      <c r="AI29" s="13">
        <v>5533</v>
      </c>
      <c r="AJ29" s="13">
        <v>6135</v>
      </c>
      <c r="AK29" s="11">
        <v>-602</v>
      </c>
      <c r="AL29" s="13">
        <v>5320</v>
      </c>
      <c r="AM29" s="13">
        <v>5531</v>
      </c>
      <c r="AN29" s="75">
        <v>-211</v>
      </c>
      <c r="AO29" s="74">
        <v>23056</v>
      </c>
      <c r="AP29" s="13">
        <v>32003</v>
      </c>
      <c r="AQ29" s="13">
        <v>-8947</v>
      </c>
      <c r="AR29" s="13">
        <v>12061</v>
      </c>
      <c r="AS29" s="13">
        <v>16327</v>
      </c>
      <c r="AT29" s="13">
        <v>-4266</v>
      </c>
      <c r="AU29" s="13">
        <v>10995</v>
      </c>
      <c r="AV29" s="13">
        <v>15676</v>
      </c>
      <c r="AW29" s="72">
        <v>-4681</v>
      </c>
      <c r="AX29" s="74">
        <v>66902</v>
      </c>
      <c r="AY29" s="13">
        <v>69743</v>
      </c>
      <c r="AZ29" s="13">
        <v>-2841</v>
      </c>
      <c r="BA29" s="13">
        <v>34495</v>
      </c>
      <c r="BB29" s="13">
        <v>36108</v>
      </c>
      <c r="BC29" s="13">
        <v>-1613</v>
      </c>
      <c r="BD29" s="13">
        <v>32407</v>
      </c>
      <c r="BE29" s="13">
        <v>33635</v>
      </c>
      <c r="BF29" s="72">
        <v>-1228</v>
      </c>
      <c r="BG29" s="74">
        <v>15890</v>
      </c>
      <c r="BH29" s="13">
        <v>19110</v>
      </c>
      <c r="BI29" s="13">
        <v>-3220</v>
      </c>
      <c r="BJ29" s="13">
        <v>8355</v>
      </c>
      <c r="BK29" s="13">
        <v>9973</v>
      </c>
      <c r="BL29" s="13">
        <v>-1618</v>
      </c>
      <c r="BM29" s="13">
        <v>7535</v>
      </c>
      <c r="BN29" s="13">
        <v>9137</v>
      </c>
      <c r="BO29" s="72">
        <v>-1602</v>
      </c>
      <c r="BP29" s="74">
        <v>16814</v>
      </c>
      <c r="BQ29" s="13">
        <v>20466</v>
      </c>
      <c r="BR29" s="13">
        <v>-3652</v>
      </c>
      <c r="BS29" s="13">
        <v>8556</v>
      </c>
      <c r="BT29" s="13">
        <v>10695</v>
      </c>
      <c r="BU29" s="13">
        <v>-2139</v>
      </c>
      <c r="BV29" s="13">
        <v>8258</v>
      </c>
      <c r="BW29" s="13">
        <v>9771</v>
      </c>
      <c r="BX29" s="72">
        <v>-1513</v>
      </c>
      <c r="BY29" s="74">
        <v>51247</v>
      </c>
      <c r="BZ29" s="13">
        <v>51803</v>
      </c>
      <c r="CA29" s="11">
        <v>-556</v>
      </c>
      <c r="CB29" s="13">
        <v>26808</v>
      </c>
      <c r="CC29" s="13">
        <v>26753</v>
      </c>
      <c r="CD29" s="11">
        <v>55</v>
      </c>
      <c r="CE29" s="13">
        <v>24439</v>
      </c>
      <c r="CF29" s="13">
        <v>25050</v>
      </c>
      <c r="CG29" s="75">
        <v>-611</v>
      </c>
      <c r="CH29" s="74">
        <v>70783</v>
      </c>
      <c r="CI29" s="13">
        <v>41492</v>
      </c>
      <c r="CJ29" s="13">
        <v>29291</v>
      </c>
      <c r="CK29" s="13">
        <v>37015</v>
      </c>
      <c r="CL29" s="13">
        <v>21347</v>
      </c>
      <c r="CM29" s="13">
        <v>15668</v>
      </c>
      <c r="CN29" s="13">
        <v>33768</v>
      </c>
      <c r="CO29" s="13">
        <v>20145</v>
      </c>
      <c r="CP29" s="72">
        <v>13623</v>
      </c>
      <c r="CQ29" s="74">
        <v>2067</v>
      </c>
      <c r="CR29" s="13">
        <v>1798</v>
      </c>
      <c r="CS29" s="11">
        <v>269</v>
      </c>
      <c r="CT29" s="13">
        <v>1075</v>
      </c>
      <c r="CU29" s="11">
        <v>909</v>
      </c>
      <c r="CV29" s="11">
        <v>166</v>
      </c>
      <c r="CW29" s="11">
        <v>992</v>
      </c>
      <c r="CX29" s="11">
        <v>889</v>
      </c>
      <c r="CY29" s="75">
        <v>103</v>
      </c>
      <c r="CZ29" s="73" t="s">
        <v>250</v>
      </c>
      <c r="DA29" s="11" t="s">
        <v>250</v>
      </c>
      <c r="DB29" s="11" t="s">
        <v>250</v>
      </c>
      <c r="DC29" s="11" t="s">
        <v>250</v>
      </c>
      <c r="DD29" s="11" t="s">
        <v>250</v>
      </c>
      <c r="DE29" s="11" t="s">
        <v>250</v>
      </c>
      <c r="DF29" s="11" t="s">
        <v>250</v>
      </c>
      <c r="DG29" s="11" t="s">
        <v>250</v>
      </c>
      <c r="DH29" s="75" t="s">
        <v>250</v>
      </c>
      <c r="DI29" s="74">
        <v>2788</v>
      </c>
      <c r="DJ29" s="13">
        <v>2710</v>
      </c>
      <c r="DK29" s="11">
        <v>78</v>
      </c>
      <c r="DL29" s="13">
        <v>1537</v>
      </c>
      <c r="DM29" s="13">
        <v>1469</v>
      </c>
      <c r="DN29" s="11">
        <v>68</v>
      </c>
      <c r="DO29" s="13">
        <v>1251</v>
      </c>
      <c r="DP29" s="13">
        <v>1241</v>
      </c>
      <c r="DQ29" s="75">
        <v>10</v>
      </c>
      <c r="DR29" s="11">
        <v>845</v>
      </c>
      <c r="DS29" s="13">
        <v>1088</v>
      </c>
      <c r="DT29" s="11">
        <v>-243</v>
      </c>
      <c r="DU29" s="11">
        <v>464</v>
      </c>
      <c r="DV29" s="11">
        <v>626</v>
      </c>
      <c r="DW29" s="11">
        <v>-162</v>
      </c>
      <c r="DX29" s="11">
        <v>381</v>
      </c>
      <c r="DY29" s="11">
        <v>462</v>
      </c>
      <c r="DZ29" s="11">
        <v>-81</v>
      </c>
      <c r="EA29" s="11"/>
      <c r="EB29" s="11"/>
      <c r="EC29" s="11"/>
      <c r="ED29" s="11"/>
      <c r="EE29" s="11"/>
      <c r="EF29" s="11"/>
      <c r="EG29" s="11"/>
      <c r="EH29" s="11"/>
      <c r="EI29" s="11"/>
      <c r="EJ29" s="11"/>
      <c r="EK29" s="11"/>
      <c r="EL29" s="11"/>
      <c r="EM29" s="11"/>
      <c r="EN29" s="11"/>
      <c r="EO29" s="11"/>
      <c r="EP29" s="11"/>
    </row>
    <row r="30" spans="1:146">
      <c r="A30" s="67">
        <v>1996</v>
      </c>
      <c r="B30" s="13">
        <v>291764</v>
      </c>
      <c r="C30" s="13">
        <v>150506</v>
      </c>
      <c r="D30" s="72">
        <v>141258</v>
      </c>
      <c r="E30" s="74">
        <v>7005</v>
      </c>
      <c r="F30" s="13">
        <v>14441</v>
      </c>
      <c r="G30" s="13">
        <v>-7436</v>
      </c>
      <c r="H30" s="13">
        <v>3812</v>
      </c>
      <c r="I30" s="13">
        <v>7803</v>
      </c>
      <c r="J30" s="13">
        <v>-3991</v>
      </c>
      <c r="K30" s="13">
        <v>3193</v>
      </c>
      <c r="L30" s="13">
        <v>6638</v>
      </c>
      <c r="M30" s="72">
        <v>-3445</v>
      </c>
      <c r="N30" s="74">
        <v>2882</v>
      </c>
      <c r="O30" s="13">
        <v>2244</v>
      </c>
      <c r="P30" s="11">
        <v>638</v>
      </c>
      <c r="Q30" s="13">
        <v>1533</v>
      </c>
      <c r="R30" s="13">
        <v>1088</v>
      </c>
      <c r="S30" s="11">
        <v>445</v>
      </c>
      <c r="T30" s="13">
        <v>1349</v>
      </c>
      <c r="U30" s="13">
        <v>1156</v>
      </c>
      <c r="V30" s="75">
        <v>193</v>
      </c>
      <c r="W30" s="74">
        <v>16263</v>
      </c>
      <c r="X30" s="13">
        <v>17508</v>
      </c>
      <c r="Y30" s="13">
        <v>-1245</v>
      </c>
      <c r="Z30" s="13">
        <v>8309</v>
      </c>
      <c r="AA30" s="13">
        <v>9199</v>
      </c>
      <c r="AB30" s="11">
        <v>-890</v>
      </c>
      <c r="AC30" s="13">
        <v>7954</v>
      </c>
      <c r="AD30" s="13">
        <v>8309</v>
      </c>
      <c r="AE30" s="75">
        <v>-355</v>
      </c>
      <c r="AF30" s="74">
        <v>11770</v>
      </c>
      <c r="AG30" s="13">
        <v>12139</v>
      </c>
      <c r="AH30" s="11">
        <v>-369</v>
      </c>
      <c r="AI30" s="13">
        <v>6161</v>
      </c>
      <c r="AJ30" s="13">
        <v>6383</v>
      </c>
      <c r="AK30" s="11">
        <v>-222</v>
      </c>
      <c r="AL30" s="13">
        <v>5609</v>
      </c>
      <c r="AM30" s="13">
        <v>5756</v>
      </c>
      <c r="AN30" s="75">
        <v>-147</v>
      </c>
      <c r="AO30" s="74">
        <v>22556</v>
      </c>
      <c r="AP30" s="13">
        <v>35182</v>
      </c>
      <c r="AQ30" s="13">
        <v>-12626</v>
      </c>
      <c r="AR30" s="13">
        <v>11699</v>
      </c>
      <c r="AS30" s="13">
        <v>17655</v>
      </c>
      <c r="AT30" s="13">
        <v>-5956</v>
      </c>
      <c r="AU30" s="13">
        <v>10857</v>
      </c>
      <c r="AV30" s="13">
        <v>17527</v>
      </c>
      <c r="AW30" s="72">
        <v>-6670</v>
      </c>
      <c r="AX30" s="74">
        <v>69059</v>
      </c>
      <c r="AY30" s="13">
        <v>71881</v>
      </c>
      <c r="AZ30" s="13">
        <v>-2822</v>
      </c>
      <c r="BA30" s="13">
        <v>35448</v>
      </c>
      <c r="BB30" s="13">
        <v>36956</v>
      </c>
      <c r="BC30" s="13">
        <v>-1508</v>
      </c>
      <c r="BD30" s="13">
        <v>33611</v>
      </c>
      <c r="BE30" s="13">
        <v>34925</v>
      </c>
      <c r="BF30" s="72">
        <v>-1314</v>
      </c>
      <c r="BG30" s="74">
        <v>15075</v>
      </c>
      <c r="BH30" s="13">
        <v>18641</v>
      </c>
      <c r="BI30" s="13">
        <v>-3566</v>
      </c>
      <c r="BJ30" s="13">
        <v>7821</v>
      </c>
      <c r="BK30" s="13">
        <v>9660</v>
      </c>
      <c r="BL30" s="13">
        <v>-1839</v>
      </c>
      <c r="BM30" s="13">
        <v>7254</v>
      </c>
      <c r="BN30" s="13">
        <v>8981</v>
      </c>
      <c r="BO30" s="72">
        <v>-1727</v>
      </c>
      <c r="BP30" s="74">
        <v>17411</v>
      </c>
      <c r="BQ30" s="13">
        <v>19572</v>
      </c>
      <c r="BR30" s="13">
        <v>-2161</v>
      </c>
      <c r="BS30" s="13">
        <v>8985</v>
      </c>
      <c r="BT30" s="13">
        <v>9970</v>
      </c>
      <c r="BU30" s="11">
        <v>-985</v>
      </c>
      <c r="BV30" s="13">
        <v>8426</v>
      </c>
      <c r="BW30" s="13">
        <v>9602</v>
      </c>
      <c r="BX30" s="72">
        <v>-1176</v>
      </c>
      <c r="BY30" s="74">
        <v>57037</v>
      </c>
      <c r="BZ30" s="13">
        <v>49381</v>
      </c>
      <c r="CA30" s="13">
        <v>7656</v>
      </c>
      <c r="CB30" s="13">
        <v>29368</v>
      </c>
      <c r="CC30" s="13">
        <v>25324</v>
      </c>
      <c r="CD30" s="13">
        <v>4044</v>
      </c>
      <c r="CE30" s="13">
        <v>27669</v>
      </c>
      <c r="CF30" s="13">
        <v>24057</v>
      </c>
      <c r="CG30" s="72">
        <v>3612</v>
      </c>
      <c r="CH30" s="74">
        <v>66959</v>
      </c>
      <c r="CI30" s="13">
        <v>44934</v>
      </c>
      <c r="CJ30" s="13">
        <v>22025</v>
      </c>
      <c r="CK30" s="13">
        <v>34197</v>
      </c>
      <c r="CL30" s="13">
        <v>23335</v>
      </c>
      <c r="CM30" s="13">
        <v>10862</v>
      </c>
      <c r="CN30" s="13">
        <v>32762</v>
      </c>
      <c r="CO30" s="13">
        <v>21599</v>
      </c>
      <c r="CP30" s="72">
        <v>11163</v>
      </c>
      <c r="CQ30" s="74">
        <v>2203</v>
      </c>
      <c r="CR30" s="13">
        <v>1639</v>
      </c>
      <c r="CS30" s="11">
        <v>564</v>
      </c>
      <c r="CT30" s="13">
        <v>1166</v>
      </c>
      <c r="CU30" s="11">
        <v>807</v>
      </c>
      <c r="CV30" s="11">
        <v>359</v>
      </c>
      <c r="CW30" s="13">
        <v>1037</v>
      </c>
      <c r="CX30" s="11">
        <v>832</v>
      </c>
      <c r="CY30" s="75">
        <v>205</v>
      </c>
      <c r="CZ30" s="73" t="s">
        <v>250</v>
      </c>
      <c r="DA30" s="11" t="s">
        <v>250</v>
      </c>
      <c r="DB30" s="11" t="s">
        <v>250</v>
      </c>
      <c r="DC30" s="11" t="s">
        <v>250</v>
      </c>
      <c r="DD30" s="11" t="s">
        <v>250</v>
      </c>
      <c r="DE30" s="11" t="s">
        <v>250</v>
      </c>
      <c r="DF30" s="11" t="s">
        <v>250</v>
      </c>
      <c r="DG30" s="11" t="s">
        <v>250</v>
      </c>
      <c r="DH30" s="75" t="s">
        <v>250</v>
      </c>
      <c r="DI30" s="74">
        <v>2566</v>
      </c>
      <c r="DJ30" s="13">
        <v>3120</v>
      </c>
      <c r="DK30" s="11">
        <v>-554</v>
      </c>
      <c r="DL30" s="13">
        <v>1415</v>
      </c>
      <c r="DM30" s="13">
        <v>1688</v>
      </c>
      <c r="DN30" s="11">
        <v>-273</v>
      </c>
      <c r="DO30" s="13">
        <v>1151</v>
      </c>
      <c r="DP30" s="13">
        <v>1432</v>
      </c>
      <c r="DQ30" s="75">
        <v>-281</v>
      </c>
      <c r="DR30" s="11">
        <v>978</v>
      </c>
      <c r="DS30" s="13">
        <v>1082</v>
      </c>
      <c r="DT30" s="11">
        <v>-104</v>
      </c>
      <c r="DU30" s="11">
        <v>592</v>
      </c>
      <c r="DV30" s="11">
        <v>638</v>
      </c>
      <c r="DW30" s="11">
        <v>-46</v>
      </c>
      <c r="DX30" s="11">
        <v>386</v>
      </c>
      <c r="DY30" s="11">
        <v>444</v>
      </c>
      <c r="DZ30" s="11">
        <v>-58</v>
      </c>
      <c r="EA30" s="11"/>
      <c r="EB30" s="11"/>
      <c r="EC30" s="11"/>
      <c r="ED30" s="11"/>
      <c r="EE30" s="11"/>
      <c r="EF30" s="11"/>
      <c r="EG30" s="11"/>
      <c r="EH30" s="11"/>
      <c r="EI30" s="11"/>
      <c r="EJ30" s="11"/>
      <c r="EK30" s="11"/>
      <c r="EL30" s="11"/>
      <c r="EM30" s="11"/>
      <c r="EN30" s="11"/>
      <c r="EO30" s="11"/>
      <c r="EP30" s="11"/>
    </row>
    <row r="31" spans="1:146">
      <c r="A31" s="67">
        <v>1997</v>
      </c>
      <c r="B31" s="13">
        <v>292873</v>
      </c>
      <c r="C31" s="13">
        <v>151178</v>
      </c>
      <c r="D31" s="72">
        <v>141695</v>
      </c>
      <c r="E31" s="74">
        <v>6962</v>
      </c>
      <c r="F31" s="13">
        <v>15096</v>
      </c>
      <c r="G31" s="13">
        <v>-8134</v>
      </c>
      <c r="H31" s="13">
        <v>3726</v>
      </c>
      <c r="I31" s="13">
        <v>8051</v>
      </c>
      <c r="J31" s="13">
        <v>-4325</v>
      </c>
      <c r="K31" s="13">
        <v>3236</v>
      </c>
      <c r="L31" s="13">
        <v>7045</v>
      </c>
      <c r="M31" s="72">
        <v>-3809</v>
      </c>
      <c r="N31" s="74">
        <v>2694</v>
      </c>
      <c r="O31" s="13">
        <v>2558</v>
      </c>
      <c r="P31" s="11">
        <v>136</v>
      </c>
      <c r="Q31" s="13">
        <v>1367</v>
      </c>
      <c r="R31" s="13">
        <v>1359</v>
      </c>
      <c r="S31" s="11">
        <v>8</v>
      </c>
      <c r="T31" s="13">
        <v>1327</v>
      </c>
      <c r="U31" s="13">
        <v>1199</v>
      </c>
      <c r="V31" s="75">
        <v>128</v>
      </c>
      <c r="W31" s="74">
        <v>15878</v>
      </c>
      <c r="X31" s="13">
        <v>17526</v>
      </c>
      <c r="Y31" s="13">
        <v>-1648</v>
      </c>
      <c r="Z31" s="13">
        <v>8104</v>
      </c>
      <c r="AA31" s="13">
        <v>9155</v>
      </c>
      <c r="AB31" s="13">
        <v>-1051</v>
      </c>
      <c r="AC31" s="13">
        <v>7774</v>
      </c>
      <c r="AD31" s="13">
        <v>8371</v>
      </c>
      <c r="AE31" s="75">
        <v>-597</v>
      </c>
      <c r="AF31" s="74">
        <v>11230</v>
      </c>
      <c r="AG31" s="13">
        <v>12493</v>
      </c>
      <c r="AH31" s="13">
        <v>-1263</v>
      </c>
      <c r="AI31" s="13">
        <v>5686</v>
      </c>
      <c r="AJ31" s="13">
        <v>6628</v>
      </c>
      <c r="AK31" s="11">
        <v>-942</v>
      </c>
      <c r="AL31" s="13">
        <v>5544</v>
      </c>
      <c r="AM31" s="13">
        <v>5865</v>
      </c>
      <c r="AN31" s="75">
        <v>-321</v>
      </c>
      <c r="AO31" s="74">
        <v>20437</v>
      </c>
      <c r="AP31" s="13">
        <v>37873</v>
      </c>
      <c r="AQ31" s="13">
        <v>-17436</v>
      </c>
      <c r="AR31" s="13">
        <v>10611</v>
      </c>
      <c r="AS31" s="13">
        <v>19289</v>
      </c>
      <c r="AT31" s="13">
        <v>-8678</v>
      </c>
      <c r="AU31" s="13">
        <v>9826</v>
      </c>
      <c r="AV31" s="13">
        <v>18584</v>
      </c>
      <c r="AW31" s="72">
        <v>-8758</v>
      </c>
      <c r="AX31" s="74">
        <v>69978</v>
      </c>
      <c r="AY31" s="13">
        <v>68001</v>
      </c>
      <c r="AZ31" s="13">
        <v>1977</v>
      </c>
      <c r="BA31" s="13">
        <v>35957</v>
      </c>
      <c r="BB31" s="13">
        <v>34974</v>
      </c>
      <c r="BC31" s="11">
        <v>983</v>
      </c>
      <c r="BD31" s="13">
        <v>34021</v>
      </c>
      <c r="BE31" s="13">
        <v>33027</v>
      </c>
      <c r="BF31" s="75">
        <v>994</v>
      </c>
      <c r="BG31" s="74">
        <v>13883</v>
      </c>
      <c r="BH31" s="13">
        <v>19756</v>
      </c>
      <c r="BI31" s="13">
        <v>-5873</v>
      </c>
      <c r="BJ31" s="13">
        <v>7257</v>
      </c>
      <c r="BK31" s="13">
        <v>10099</v>
      </c>
      <c r="BL31" s="13">
        <v>-2842</v>
      </c>
      <c r="BM31" s="13">
        <v>6626</v>
      </c>
      <c r="BN31" s="13">
        <v>9657</v>
      </c>
      <c r="BO31" s="72">
        <v>-3031</v>
      </c>
      <c r="BP31" s="74">
        <v>16771</v>
      </c>
      <c r="BQ31" s="13">
        <v>19565</v>
      </c>
      <c r="BR31" s="13">
        <v>-2794</v>
      </c>
      <c r="BS31" s="13">
        <v>8647</v>
      </c>
      <c r="BT31" s="13">
        <v>9993</v>
      </c>
      <c r="BU31" s="13">
        <v>-1346</v>
      </c>
      <c r="BV31" s="13">
        <v>8124</v>
      </c>
      <c r="BW31" s="13">
        <v>9572</v>
      </c>
      <c r="BX31" s="72">
        <v>-1448</v>
      </c>
      <c r="BY31" s="74">
        <v>70333</v>
      </c>
      <c r="BZ31" s="13">
        <v>44051</v>
      </c>
      <c r="CA31" s="13">
        <v>26282</v>
      </c>
      <c r="CB31" s="13">
        <v>36622</v>
      </c>
      <c r="CC31" s="13">
        <v>22620</v>
      </c>
      <c r="CD31" s="13">
        <v>14002</v>
      </c>
      <c r="CE31" s="13">
        <v>33711</v>
      </c>
      <c r="CF31" s="13">
        <v>21431</v>
      </c>
      <c r="CG31" s="72">
        <v>12280</v>
      </c>
      <c r="CH31" s="74">
        <v>59432</v>
      </c>
      <c r="CI31" s="13">
        <v>49552</v>
      </c>
      <c r="CJ31" s="13">
        <v>9880</v>
      </c>
      <c r="CK31" s="13">
        <v>30455</v>
      </c>
      <c r="CL31" s="13">
        <v>25699</v>
      </c>
      <c r="CM31" s="13">
        <v>4756</v>
      </c>
      <c r="CN31" s="13">
        <v>28977</v>
      </c>
      <c r="CO31" s="13">
        <v>23853</v>
      </c>
      <c r="CP31" s="72">
        <v>5124</v>
      </c>
      <c r="CQ31" s="74">
        <v>1905</v>
      </c>
      <c r="CR31" s="13">
        <v>1959</v>
      </c>
      <c r="CS31" s="11">
        <v>-54</v>
      </c>
      <c r="CT31" s="11">
        <v>993</v>
      </c>
      <c r="CU31" s="13">
        <v>1020</v>
      </c>
      <c r="CV31" s="11">
        <v>-27</v>
      </c>
      <c r="CW31" s="11">
        <v>912</v>
      </c>
      <c r="CX31" s="11">
        <v>939</v>
      </c>
      <c r="CY31" s="75">
        <v>-27</v>
      </c>
      <c r="CZ31" s="73" t="s">
        <v>250</v>
      </c>
      <c r="DA31" s="11" t="s">
        <v>250</v>
      </c>
      <c r="DB31" s="11" t="s">
        <v>250</v>
      </c>
      <c r="DC31" s="11" t="s">
        <v>250</v>
      </c>
      <c r="DD31" s="11" t="s">
        <v>250</v>
      </c>
      <c r="DE31" s="11" t="s">
        <v>250</v>
      </c>
      <c r="DF31" s="11" t="s">
        <v>250</v>
      </c>
      <c r="DG31" s="11" t="s">
        <v>250</v>
      </c>
      <c r="DH31" s="75" t="s">
        <v>250</v>
      </c>
      <c r="DI31" s="74">
        <v>2457</v>
      </c>
      <c r="DJ31" s="13">
        <v>3153</v>
      </c>
      <c r="DK31" s="11">
        <v>-696</v>
      </c>
      <c r="DL31" s="13">
        <v>1270</v>
      </c>
      <c r="DM31" s="13">
        <v>1616</v>
      </c>
      <c r="DN31" s="11">
        <v>-346</v>
      </c>
      <c r="DO31" s="13">
        <v>1187</v>
      </c>
      <c r="DP31" s="13">
        <v>1537</v>
      </c>
      <c r="DQ31" s="75">
        <v>-350</v>
      </c>
      <c r="DR31" s="11">
        <v>913</v>
      </c>
      <c r="DS31" s="13">
        <v>1290</v>
      </c>
      <c r="DT31" s="11">
        <v>-377</v>
      </c>
      <c r="DU31" s="11">
        <v>483</v>
      </c>
      <c r="DV31" s="11">
        <v>675</v>
      </c>
      <c r="DW31" s="11">
        <v>-192</v>
      </c>
      <c r="DX31" s="11">
        <v>430</v>
      </c>
      <c r="DY31" s="11">
        <v>615</v>
      </c>
      <c r="DZ31" s="11">
        <v>-185</v>
      </c>
      <c r="EA31" s="11"/>
      <c r="EB31" s="11"/>
      <c r="EC31" s="11"/>
      <c r="ED31" s="11"/>
      <c r="EE31" s="11"/>
      <c r="EF31" s="11"/>
      <c r="EG31" s="11"/>
      <c r="EH31" s="11"/>
      <c r="EI31" s="11"/>
      <c r="EJ31" s="11"/>
      <c r="EK31" s="11"/>
      <c r="EL31" s="11"/>
      <c r="EM31" s="11"/>
      <c r="EN31" s="11"/>
      <c r="EO31" s="11"/>
      <c r="EP31" s="11"/>
    </row>
    <row r="32" spans="1:146">
      <c r="A32" s="67">
        <v>1998</v>
      </c>
      <c r="B32" s="13">
        <v>309234</v>
      </c>
      <c r="C32" s="13">
        <v>161001</v>
      </c>
      <c r="D32" s="72">
        <v>148233</v>
      </c>
      <c r="E32" s="74">
        <v>7392</v>
      </c>
      <c r="F32" s="13">
        <v>16882</v>
      </c>
      <c r="G32" s="13">
        <v>-9490</v>
      </c>
      <c r="H32" s="13">
        <v>3940</v>
      </c>
      <c r="I32" s="13">
        <v>9250</v>
      </c>
      <c r="J32" s="13">
        <v>-5310</v>
      </c>
      <c r="K32" s="13">
        <v>3452</v>
      </c>
      <c r="L32" s="13">
        <v>7632</v>
      </c>
      <c r="M32" s="72">
        <v>-4180</v>
      </c>
      <c r="N32" s="74">
        <v>2570</v>
      </c>
      <c r="O32" s="13">
        <v>2986</v>
      </c>
      <c r="P32" s="11">
        <v>-416</v>
      </c>
      <c r="Q32" s="13">
        <v>1258</v>
      </c>
      <c r="R32" s="13">
        <v>1599</v>
      </c>
      <c r="S32" s="11">
        <v>-341</v>
      </c>
      <c r="T32" s="13">
        <v>1312</v>
      </c>
      <c r="U32" s="13">
        <v>1387</v>
      </c>
      <c r="V32" s="75">
        <v>-75</v>
      </c>
      <c r="W32" s="74">
        <v>16304</v>
      </c>
      <c r="X32" s="13">
        <v>18873</v>
      </c>
      <c r="Y32" s="13">
        <v>-2569</v>
      </c>
      <c r="Z32" s="13">
        <v>8296</v>
      </c>
      <c r="AA32" s="13">
        <v>10047</v>
      </c>
      <c r="AB32" s="13">
        <v>-1751</v>
      </c>
      <c r="AC32" s="13">
        <v>8008</v>
      </c>
      <c r="AD32" s="13">
        <v>8826</v>
      </c>
      <c r="AE32" s="75">
        <v>-818</v>
      </c>
      <c r="AF32" s="74">
        <v>10904</v>
      </c>
      <c r="AG32" s="13">
        <v>14096</v>
      </c>
      <c r="AH32" s="13">
        <v>-3192</v>
      </c>
      <c r="AI32" s="13">
        <v>5624</v>
      </c>
      <c r="AJ32" s="13">
        <v>7527</v>
      </c>
      <c r="AK32" s="13">
        <v>-1903</v>
      </c>
      <c r="AL32" s="13">
        <v>5280</v>
      </c>
      <c r="AM32" s="13">
        <v>6569</v>
      </c>
      <c r="AN32" s="72">
        <v>-1289</v>
      </c>
      <c r="AO32" s="74">
        <v>20513</v>
      </c>
      <c r="AP32" s="13">
        <v>37471</v>
      </c>
      <c r="AQ32" s="13">
        <v>-16958</v>
      </c>
      <c r="AR32" s="13">
        <v>10465</v>
      </c>
      <c r="AS32" s="13">
        <v>19144</v>
      </c>
      <c r="AT32" s="13">
        <v>-8679</v>
      </c>
      <c r="AU32" s="13">
        <v>10048</v>
      </c>
      <c r="AV32" s="13">
        <v>18327</v>
      </c>
      <c r="AW32" s="72">
        <v>-8279</v>
      </c>
      <c r="AX32" s="74">
        <v>75216</v>
      </c>
      <c r="AY32" s="13">
        <v>65985</v>
      </c>
      <c r="AZ32" s="13">
        <v>9231</v>
      </c>
      <c r="BA32" s="13">
        <v>38798</v>
      </c>
      <c r="BB32" s="13">
        <v>34183</v>
      </c>
      <c r="BC32" s="13">
        <v>4615</v>
      </c>
      <c r="BD32" s="13">
        <v>36418</v>
      </c>
      <c r="BE32" s="13">
        <v>31802</v>
      </c>
      <c r="BF32" s="72">
        <v>4616</v>
      </c>
      <c r="BG32" s="74">
        <v>14906</v>
      </c>
      <c r="BH32" s="13">
        <v>20182</v>
      </c>
      <c r="BI32" s="13">
        <v>-5276</v>
      </c>
      <c r="BJ32" s="13">
        <v>7696</v>
      </c>
      <c r="BK32" s="13">
        <v>10558</v>
      </c>
      <c r="BL32" s="13">
        <v>-2862</v>
      </c>
      <c r="BM32" s="13">
        <v>7210</v>
      </c>
      <c r="BN32" s="13">
        <v>9624</v>
      </c>
      <c r="BO32" s="72">
        <v>-2414</v>
      </c>
      <c r="BP32" s="74">
        <v>18697</v>
      </c>
      <c r="BQ32" s="13">
        <v>20637</v>
      </c>
      <c r="BR32" s="13">
        <v>-1940</v>
      </c>
      <c r="BS32" s="13">
        <v>9562</v>
      </c>
      <c r="BT32" s="13">
        <v>10585</v>
      </c>
      <c r="BU32" s="13">
        <v>-1023</v>
      </c>
      <c r="BV32" s="13">
        <v>9135</v>
      </c>
      <c r="BW32" s="13">
        <v>10052</v>
      </c>
      <c r="BX32" s="75">
        <v>-917</v>
      </c>
      <c r="BY32" s="74">
        <v>86307</v>
      </c>
      <c r="BZ32" s="13">
        <v>43218</v>
      </c>
      <c r="CA32" s="13">
        <v>43089</v>
      </c>
      <c r="CB32" s="13">
        <v>46380</v>
      </c>
      <c r="CC32" s="13">
        <v>22180</v>
      </c>
      <c r="CD32" s="13">
        <v>24200</v>
      </c>
      <c r="CE32" s="13">
        <v>39927</v>
      </c>
      <c r="CF32" s="13">
        <v>21038</v>
      </c>
      <c r="CG32" s="72">
        <v>18889</v>
      </c>
      <c r="CH32" s="74">
        <v>51524</v>
      </c>
      <c r="CI32" s="13">
        <v>61553</v>
      </c>
      <c r="CJ32" s="13">
        <v>-10029</v>
      </c>
      <c r="CK32" s="13">
        <v>26431</v>
      </c>
      <c r="CL32" s="13">
        <v>32047</v>
      </c>
      <c r="CM32" s="13">
        <v>-5616</v>
      </c>
      <c r="CN32" s="13">
        <v>25093</v>
      </c>
      <c r="CO32" s="13">
        <v>29506</v>
      </c>
      <c r="CP32" s="72">
        <v>-4413</v>
      </c>
      <c r="CQ32" s="74">
        <v>1502</v>
      </c>
      <c r="CR32" s="13">
        <v>2526</v>
      </c>
      <c r="CS32" s="13">
        <v>-1024</v>
      </c>
      <c r="CT32" s="11">
        <v>777</v>
      </c>
      <c r="CU32" s="13">
        <v>1330</v>
      </c>
      <c r="CV32" s="11">
        <v>-553</v>
      </c>
      <c r="CW32" s="11">
        <v>725</v>
      </c>
      <c r="CX32" s="13">
        <v>1196</v>
      </c>
      <c r="CY32" s="75">
        <v>-471</v>
      </c>
      <c r="CZ32" s="73" t="s">
        <v>250</v>
      </c>
      <c r="DA32" s="11" t="s">
        <v>250</v>
      </c>
      <c r="DB32" s="11" t="s">
        <v>250</v>
      </c>
      <c r="DC32" s="11" t="s">
        <v>250</v>
      </c>
      <c r="DD32" s="11" t="s">
        <v>250</v>
      </c>
      <c r="DE32" s="11" t="s">
        <v>250</v>
      </c>
      <c r="DF32" s="11" t="s">
        <v>250</v>
      </c>
      <c r="DG32" s="11" t="s">
        <v>250</v>
      </c>
      <c r="DH32" s="75" t="s">
        <v>250</v>
      </c>
      <c r="DI32" s="74">
        <v>2398</v>
      </c>
      <c r="DJ32" s="13">
        <v>3714</v>
      </c>
      <c r="DK32" s="13">
        <v>-1316</v>
      </c>
      <c r="DL32" s="13">
        <v>1255</v>
      </c>
      <c r="DM32" s="13">
        <v>1958</v>
      </c>
      <c r="DN32" s="11">
        <v>-703</v>
      </c>
      <c r="DO32" s="13">
        <v>1143</v>
      </c>
      <c r="DP32" s="13">
        <v>1756</v>
      </c>
      <c r="DQ32" s="75">
        <v>-613</v>
      </c>
      <c r="DR32" s="13">
        <v>1001</v>
      </c>
      <c r="DS32" s="13">
        <v>1111</v>
      </c>
      <c r="DT32" s="11">
        <v>-110</v>
      </c>
      <c r="DU32" s="11">
        <v>519</v>
      </c>
      <c r="DV32" s="11">
        <v>593</v>
      </c>
      <c r="DW32" s="11">
        <v>-74</v>
      </c>
      <c r="DX32" s="11">
        <v>482</v>
      </c>
      <c r="DY32" s="11">
        <v>518</v>
      </c>
      <c r="DZ32" s="11">
        <v>-36</v>
      </c>
      <c r="EA32" s="11"/>
      <c r="EB32" s="11"/>
      <c r="EC32" s="11"/>
      <c r="ED32" s="11"/>
      <c r="EE32" s="11"/>
      <c r="EF32" s="11"/>
      <c r="EG32" s="11"/>
      <c r="EH32" s="11"/>
      <c r="EI32" s="11"/>
      <c r="EJ32" s="11"/>
      <c r="EK32" s="11"/>
      <c r="EL32" s="11"/>
      <c r="EM32" s="11"/>
      <c r="EN32" s="11"/>
      <c r="EO32" s="11"/>
      <c r="EP32" s="11"/>
    </row>
    <row r="33" spans="1:146">
      <c r="A33" s="67">
        <v>1999</v>
      </c>
      <c r="B33" s="13">
        <v>276930</v>
      </c>
      <c r="C33" s="13">
        <v>142672</v>
      </c>
      <c r="D33" s="72">
        <v>134258</v>
      </c>
      <c r="E33" s="74">
        <v>7995</v>
      </c>
      <c r="F33" s="13">
        <v>13690</v>
      </c>
      <c r="G33" s="13">
        <v>-5695</v>
      </c>
      <c r="H33" s="13">
        <v>4267</v>
      </c>
      <c r="I33" s="13">
        <v>7416</v>
      </c>
      <c r="J33" s="13">
        <v>-3149</v>
      </c>
      <c r="K33" s="13">
        <v>3728</v>
      </c>
      <c r="L33" s="13">
        <v>6274</v>
      </c>
      <c r="M33" s="72">
        <v>-2546</v>
      </c>
      <c r="N33" s="74">
        <v>2579</v>
      </c>
      <c r="O33" s="13">
        <v>2386</v>
      </c>
      <c r="P33" s="11">
        <v>193</v>
      </c>
      <c r="Q33" s="13">
        <v>1279</v>
      </c>
      <c r="R33" s="13">
        <v>1225</v>
      </c>
      <c r="S33" s="11">
        <v>54</v>
      </c>
      <c r="T33" s="13">
        <v>1300</v>
      </c>
      <c r="U33" s="13">
        <v>1161</v>
      </c>
      <c r="V33" s="75">
        <v>139</v>
      </c>
      <c r="W33" s="74">
        <v>15529</v>
      </c>
      <c r="X33" s="13">
        <v>15328</v>
      </c>
      <c r="Y33" s="11">
        <v>201</v>
      </c>
      <c r="Z33" s="13">
        <v>7786</v>
      </c>
      <c r="AA33" s="13">
        <v>7949</v>
      </c>
      <c r="AB33" s="11">
        <v>-163</v>
      </c>
      <c r="AC33" s="13">
        <v>7743</v>
      </c>
      <c r="AD33" s="13">
        <v>7379</v>
      </c>
      <c r="AE33" s="75">
        <v>364</v>
      </c>
      <c r="AF33" s="74">
        <v>10470</v>
      </c>
      <c r="AG33" s="13">
        <v>11714</v>
      </c>
      <c r="AH33" s="13">
        <v>-1244</v>
      </c>
      <c r="AI33" s="13">
        <v>5238</v>
      </c>
      <c r="AJ33" s="13">
        <v>6124</v>
      </c>
      <c r="AK33" s="11">
        <v>-886</v>
      </c>
      <c r="AL33" s="13">
        <v>5232</v>
      </c>
      <c r="AM33" s="13">
        <v>5590</v>
      </c>
      <c r="AN33" s="75">
        <v>-358</v>
      </c>
      <c r="AO33" s="74">
        <v>19506</v>
      </c>
      <c r="AP33" s="13">
        <v>32571</v>
      </c>
      <c r="AQ33" s="13">
        <v>-13065</v>
      </c>
      <c r="AR33" s="13">
        <v>9966</v>
      </c>
      <c r="AS33" s="13">
        <v>16496</v>
      </c>
      <c r="AT33" s="13">
        <v>-6530</v>
      </c>
      <c r="AU33" s="13">
        <v>9540</v>
      </c>
      <c r="AV33" s="13">
        <v>16075</v>
      </c>
      <c r="AW33" s="72">
        <v>-6535</v>
      </c>
      <c r="AX33" s="74">
        <v>72821</v>
      </c>
      <c r="AY33" s="13">
        <v>56115</v>
      </c>
      <c r="AZ33" s="13">
        <v>16706</v>
      </c>
      <c r="BA33" s="13">
        <v>37323</v>
      </c>
      <c r="BB33" s="13">
        <v>28452</v>
      </c>
      <c r="BC33" s="13">
        <v>8871</v>
      </c>
      <c r="BD33" s="13">
        <v>35498</v>
      </c>
      <c r="BE33" s="13">
        <v>27663</v>
      </c>
      <c r="BF33" s="72">
        <v>7835</v>
      </c>
      <c r="BG33" s="74">
        <v>13985</v>
      </c>
      <c r="BH33" s="13">
        <v>16098</v>
      </c>
      <c r="BI33" s="13">
        <v>-2113</v>
      </c>
      <c r="BJ33" s="13">
        <v>7198</v>
      </c>
      <c r="BK33" s="13">
        <v>8154</v>
      </c>
      <c r="BL33" s="11">
        <v>-956</v>
      </c>
      <c r="BM33" s="13">
        <v>6787</v>
      </c>
      <c r="BN33" s="13">
        <v>7944</v>
      </c>
      <c r="BO33" s="72">
        <v>-1157</v>
      </c>
      <c r="BP33" s="74">
        <v>15200</v>
      </c>
      <c r="BQ33" s="13">
        <v>19533</v>
      </c>
      <c r="BR33" s="13">
        <v>-4333</v>
      </c>
      <c r="BS33" s="13">
        <v>7747</v>
      </c>
      <c r="BT33" s="13">
        <v>9941</v>
      </c>
      <c r="BU33" s="13">
        <v>-2194</v>
      </c>
      <c r="BV33" s="13">
        <v>7453</v>
      </c>
      <c r="BW33" s="13">
        <v>9592</v>
      </c>
      <c r="BX33" s="72">
        <v>-2139</v>
      </c>
      <c r="BY33" s="74">
        <v>70932</v>
      </c>
      <c r="BZ33" s="13">
        <v>45741</v>
      </c>
      <c r="CA33" s="13">
        <v>25191</v>
      </c>
      <c r="CB33" s="13">
        <v>37784</v>
      </c>
      <c r="CC33" s="13">
        <v>23699</v>
      </c>
      <c r="CD33" s="13">
        <v>14085</v>
      </c>
      <c r="CE33" s="13">
        <v>33148</v>
      </c>
      <c r="CF33" s="13">
        <v>22042</v>
      </c>
      <c r="CG33" s="72">
        <v>11106</v>
      </c>
      <c r="CH33" s="74">
        <v>43300</v>
      </c>
      <c r="CI33" s="13">
        <v>57784</v>
      </c>
      <c r="CJ33" s="13">
        <v>-14484</v>
      </c>
      <c r="CK33" s="13">
        <v>21731</v>
      </c>
      <c r="CL33" s="13">
        <v>30058</v>
      </c>
      <c r="CM33" s="13">
        <v>-8327</v>
      </c>
      <c r="CN33" s="13">
        <v>21569</v>
      </c>
      <c r="CO33" s="13">
        <v>27726</v>
      </c>
      <c r="CP33" s="72">
        <v>-6157</v>
      </c>
      <c r="CQ33" s="74">
        <v>1306</v>
      </c>
      <c r="CR33" s="13">
        <v>2053</v>
      </c>
      <c r="CS33" s="11">
        <v>-747</v>
      </c>
      <c r="CT33" s="11">
        <v>638</v>
      </c>
      <c r="CU33" s="13">
        <v>1093</v>
      </c>
      <c r="CV33" s="11">
        <v>-455</v>
      </c>
      <c r="CW33" s="11">
        <v>668</v>
      </c>
      <c r="CX33" s="11">
        <v>960</v>
      </c>
      <c r="CY33" s="75">
        <v>-292</v>
      </c>
      <c r="CZ33" s="73" t="s">
        <v>250</v>
      </c>
      <c r="DA33" s="11" t="s">
        <v>250</v>
      </c>
      <c r="DB33" s="11" t="s">
        <v>250</v>
      </c>
      <c r="DC33" s="11" t="s">
        <v>250</v>
      </c>
      <c r="DD33" s="11" t="s">
        <v>250</v>
      </c>
      <c r="DE33" s="11" t="s">
        <v>250</v>
      </c>
      <c r="DF33" s="11" t="s">
        <v>250</v>
      </c>
      <c r="DG33" s="11" t="s">
        <v>250</v>
      </c>
      <c r="DH33" s="75" t="s">
        <v>250</v>
      </c>
      <c r="DI33" s="74">
        <v>2303</v>
      </c>
      <c r="DJ33" s="13">
        <v>2858</v>
      </c>
      <c r="DK33" s="11">
        <v>-555</v>
      </c>
      <c r="DL33" s="13">
        <v>1184</v>
      </c>
      <c r="DM33" s="13">
        <v>1500</v>
      </c>
      <c r="DN33" s="11">
        <v>-316</v>
      </c>
      <c r="DO33" s="13">
        <v>1119</v>
      </c>
      <c r="DP33" s="13">
        <v>1358</v>
      </c>
      <c r="DQ33" s="75">
        <v>-239</v>
      </c>
      <c r="DR33" s="13">
        <v>1004</v>
      </c>
      <c r="DS33" s="13">
        <v>1059</v>
      </c>
      <c r="DT33" s="11">
        <v>-55</v>
      </c>
      <c r="DU33" s="11">
        <v>531</v>
      </c>
      <c r="DV33" s="11">
        <v>565</v>
      </c>
      <c r="DW33" s="11">
        <v>-34</v>
      </c>
      <c r="DX33" s="11">
        <v>473</v>
      </c>
      <c r="DY33" s="11">
        <v>494</v>
      </c>
      <c r="DZ33" s="11">
        <v>-21</v>
      </c>
      <c r="EA33" s="11"/>
      <c r="EB33" s="11"/>
      <c r="EC33" s="11"/>
      <c r="ED33" s="11"/>
      <c r="EE33" s="11"/>
      <c r="EF33" s="11"/>
      <c r="EG33" s="11"/>
      <c r="EH33" s="11"/>
      <c r="EI33" s="11"/>
      <c r="EJ33" s="11"/>
      <c r="EK33" s="11"/>
      <c r="EL33" s="11"/>
      <c r="EM33" s="11"/>
      <c r="EN33" s="11"/>
      <c r="EO33" s="11"/>
      <c r="EP33" s="11"/>
    </row>
    <row r="34" spans="1:146">
      <c r="A34" s="67">
        <v>2000</v>
      </c>
      <c r="B34" s="13">
        <v>285817</v>
      </c>
      <c r="C34" s="13">
        <v>146830</v>
      </c>
      <c r="D34" s="72">
        <v>138987</v>
      </c>
      <c r="E34" s="74">
        <v>8400</v>
      </c>
      <c r="F34" s="13">
        <v>12663</v>
      </c>
      <c r="G34" s="13">
        <v>-4263</v>
      </c>
      <c r="H34" s="13">
        <v>4507</v>
      </c>
      <c r="I34" s="13">
        <v>6756</v>
      </c>
      <c r="J34" s="13">
        <v>-2249</v>
      </c>
      <c r="K34" s="13">
        <v>3893</v>
      </c>
      <c r="L34" s="13">
        <v>5907</v>
      </c>
      <c r="M34" s="72">
        <v>-2014</v>
      </c>
      <c r="N34" s="74">
        <v>2662</v>
      </c>
      <c r="O34" s="13">
        <v>2558</v>
      </c>
      <c r="P34" s="11">
        <v>104</v>
      </c>
      <c r="Q34" s="13">
        <v>1326</v>
      </c>
      <c r="R34" s="13">
        <v>1301</v>
      </c>
      <c r="S34" s="11">
        <v>25</v>
      </c>
      <c r="T34" s="13">
        <v>1336</v>
      </c>
      <c r="U34" s="13">
        <v>1257</v>
      </c>
      <c r="V34" s="75">
        <v>79</v>
      </c>
      <c r="W34" s="74">
        <v>16272</v>
      </c>
      <c r="X34" s="13">
        <v>16542</v>
      </c>
      <c r="Y34" s="11">
        <v>-270</v>
      </c>
      <c r="Z34" s="13">
        <v>8167</v>
      </c>
      <c r="AA34" s="13">
        <v>8504</v>
      </c>
      <c r="AB34" s="11">
        <v>-337</v>
      </c>
      <c r="AC34" s="13">
        <v>8105</v>
      </c>
      <c r="AD34" s="13">
        <v>8038</v>
      </c>
      <c r="AE34" s="75">
        <v>67</v>
      </c>
      <c r="AF34" s="74">
        <v>11286</v>
      </c>
      <c r="AG34" s="13">
        <v>12469</v>
      </c>
      <c r="AH34" s="13">
        <v>-1183</v>
      </c>
      <c r="AI34" s="13">
        <v>5799</v>
      </c>
      <c r="AJ34" s="13">
        <v>6380</v>
      </c>
      <c r="AK34" s="11">
        <v>-581</v>
      </c>
      <c r="AL34" s="13">
        <v>5487</v>
      </c>
      <c r="AM34" s="13">
        <v>6089</v>
      </c>
      <c r="AN34" s="75">
        <v>-602</v>
      </c>
      <c r="AO34" s="74">
        <v>20989</v>
      </c>
      <c r="AP34" s="13">
        <v>33135</v>
      </c>
      <c r="AQ34" s="13">
        <v>-12146</v>
      </c>
      <c r="AR34" s="13">
        <v>10757</v>
      </c>
      <c r="AS34" s="13">
        <v>16788</v>
      </c>
      <c r="AT34" s="13">
        <v>-6031</v>
      </c>
      <c r="AU34" s="13">
        <v>10232</v>
      </c>
      <c r="AV34" s="13">
        <v>16347</v>
      </c>
      <c r="AW34" s="72">
        <v>-6115</v>
      </c>
      <c r="AX34" s="74">
        <v>78903</v>
      </c>
      <c r="AY34" s="13">
        <v>56534</v>
      </c>
      <c r="AZ34" s="13">
        <v>22369</v>
      </c>
      <c r="BA34" s="13">
        <v>40650</v>
      </c>
      <c r="BB34" s="13">
        <v>28866</v>
      </c>
      <c r="BC34" s="13">
        <v>11784</v>
      </c>
      <c r="BD34" s="13">
        <v>38253</v>
      </c>
      <c r="BE34" s="13">
        <v>27668</v>
      </c>
      <c r="BF34" s="72">
        <v>10585</v>
      </c>
      <c r="BG34" s="74">
        <v>14075</v>
      </c>
      <c r="BH34" s="13">
        <v>17531</v>
      </c>
      <c r="BI34" s="13">
        <v>-3456</v>
      </c>
      <c r="BJ34" s="13">
        <v>7088</v>
      </c>
      <c r="BK34" s="13">
        <v>8922</v>
      </c>
      <c r="BL34" s="13">
        <v>-1834</v>
      </c>
      <c r="BM34" s="13">
        <v>6987</v>
      </c>
      <c r="BN34" s="13">
        <v>8609</v>
      </c>
      <c r="BO34" s="72">
        <v>-1622</v>
      </c>
      <c r="BP34" s="74">
        <v>14556</v>
      </c>
      <c r="BQ34" s="13">
        <v>22503</v>
      </c>
      <c r="BR34" s="13">
        <v>-7947</v>
      </c>
      <c r="BS34" s="13">
        <v>7305</v>
      </c>
      <c r="BT34" s="13">
        <v>11400</v>
      </c>
      <c r="BU34" s="13">
        <v>-4095</v>
      </c>
      <c r="BV34" s="13">
        <v>7251</v>
      </c>
      <c r="BW34" s="13">
        <v>11103</v>
      </c>
      <c r="BX34" s="72">
        <v>-3852</v>
      </c>
      <c r="BY34" s="74">
        <v>70721</v>
      </c>
      <c r="BZ34" s="13">
        <v>48047</v>
      </c>
      <c r="CA34" s="13">
        <v>22674</v>
      </c>
      <c r="CB34" s="13">
        <v>36925</v>
      </c>
      <c r="CC34" s="13">
        <v>25114</v>
      </c>
      <c r="CD34" s="13">
        <v>11811</v>
      </c>
      <c r="CE34" s="13">
        <v>33796</v>
      </c>
      <c r="CF34" s="13">
        <v>22933</v>
      </c>
      <c r="CG34" s="72">
        <v>10863</v>
      </c>
      <c r="CH34" s="74">
        <v>43465</v>
      </c>
      <c r="CI34" s="13">
        <v>58075</v>
      </c>
      <c r="CJ34" s="13">
        <v>-14610</v>
      </c>
      <c r="CK34" s="13">
        <v>22043</v>
      </c>
      <c r="CL34" s="13">
        <v>29818</v>
      </c>
      <c r="CM34" s="13">
        <v>-7775</v>
      </c>
      <c r="CN34" s="13">
        <v>21422</v>
      </c>
      <c r="CO34" s="13">
        <v>28257</v>
      </c>
      <c r="CP34" s="72">
        <v>-6835</v>
      </c>
      <c r="CQ34" s="74">
        <v>1267</v>
      </c>
      <c r="CR34" s="13">
        <v>1958</v>
      </c>
      <c r="CS34" s="11">
        <v>-691</v>
      </c>
      <c r="CT34" s="11">
        <v>622</v>
      </c>
      <c r="CU34" s="13">
        <v>1007</v>
      </c>
      <c r="CV34" s="11">
        <v>-385</v>
      </c>
      <c r="CW34" s="11">
        <v>645</v>
      </c>
      <c r="CX34" s="11">
        <v>951</v>
      </c>
      <c r="CY34" s="75">
        <v>-306</v>
      </c>
      <c r="CZ34" s="73" t="s">
        <v>250</v>
      </c>
      <c r="DA34" s="11" t="s">
        <v>250</v>
      </c>
      <c r="DB34" s="11" t="s">
        <v>250</v>
      </c>
      <c r="DC34" s="11" t="s">
        <v>250</v>
      </c>
      <c r="DD34" s="11" t="s">
        <v>250</v>
      </c>
      <c r="DE34" s="11" t="s">
        <v>250</v>
      </c>
      <c r="DF34" s="11" t="s">
        <v>250</v>
      </c>
      <c r="DG34" s="11" t="s">
        <v>250</v>
      </c>
      <c r="DH34" s="75" t="s">
        <v>250</v>
      </c>
      <c r="DI34" s="74">
        <v>2164</v>
      </c>
      <c r="DJ34" s="13">
        <v>2815</v>
      </c>
      <c r="DK34" s="11">
        <v>-651</v>
      </c>
      <c r="DL34" s="13">
        <v>1108</v>
      </c>
      <c r="DM34" s="13">
        <v>1437</v>
      </c>
      <c r="DN34" s="11">
        <v>-329</v>
      </c>
      <c r="DO34" s="13">
        <v>1056</v>
      </c>
      <c r="DP34" s="13">
        <v>1378</v>
      </c>
      <c r="DQ34" s="75">
        <v>-322</v>
      </c>
      <c r="DR34" s="13">
        <v>1057</v>
      </c>
      <c r="DS34" s="11">
        <v>987</v>
      </c>
      <c r="DT34" s="11">
        <v>70</v>
      </c>
      <c r="DU34" s="11">
        <v>533</v>
      </c>
      <c r="DV34" s="11">
        <v>537</v>
      </c>
      <c r="DW34" s="11">
        <v>-4</v>
      </c>
      <c r="DX34" s="11">
        <v>524</v>
      </c>
      <c r="DY34" s="11">
        <v>450</v>
      </c>
      <c r="DZ34" s="11">
        <v>74</v>
      </c>
      <c r="EA34" s="11"/>
      <c r="EB34" s="11"/>
      <c r="EC34" s="11"/>
      <c r="ED34" s="11"/>
      <c r="EE34" s="11"/>
      <c r="EF34" s="11"/>
      <c r="EG34" s="11"/>
      <c r="EH34" s="11"/>
      <c r="EI34" s="11"/>
      <c r="EJ34" s="11"/>
      <c r="EK34" s="11"/>
      <c r="EL34" s="11"/>
      <c r="EM34" s="11"/>
      <c r="EN34" s="11"/>
      <c r="EO34" s="11"/>
      <c r="EP34" s="11"/>
    </row>
    <row r="35" spans="1:146">
      <c r="A35" s="67">
        <v>2001</v>
      </c>
      <c r="B35" s="13">
        <v>269220</v>
      </c>
      <c r="C35" s="13">
        <v>138116</v>
      </c>
      <c r="D35" s="72">
        <v>131104</v>
      </c>
      <c r="E35" s="74">
        <v>7499</v>
      </c>
      <c r="F35" s="13">
        <v>11992</v>
      </c>
      <c r="G35" s="13">
        <v>-4493</v>
      </c>
      <c r="H35" s="13">
        <v>3954</v>
      </c>
      <c r="I35" s="13">
        <v>6456</v>
      </c>
      <c r="J35" s="13">
        <v>-2502</v>
      </c>
      <c r="K35" s="13">
        <v>3545</v>
      </c>
      <c r="L35" s="13">
        <v>5536</v>
      </c>
      <c r="M35" s="72">
        <v>-1991</v>
      </c>
      <c r="N35" s="74">
        <v>2567</v>
      </c>
      <c r="O35" s="13">
        <v>2402</v>
      </c>
      <c r="P35" s="11">
        <v>165</v>
      </c>
      <c r="Q35" s="13">
        <v>1255</v>
      </c>
      <c r="R35" s="13">
        <v>1215</v>
      </c>
      <c r="S35" s="11">
        <v>40</v>
      </c>
      <c r="T35" s="13">
        <v>1312</v>
      </c>
      <c r="U35" s="13">
        <v>1187</v>
      </c>
      <c r="V35" s="75">
        <v>125</v>
      </c>
      <c r="W35" s="74">
        <v>15313</v>
      </c>
      <c r="X35" s="13">
        <v>17390</v>
      </c>
      <c r="Y35" s="13">
        <v>-2077</v>
      </c>
      <c r="Z35" s="13">
        <v>7806</v>
      </c>
      <c r="AA35" s="13">
        <v>8919</v>
      </c>
      <c r="AB35" s="13">
        <v>-1113</v>
      </c>
      <c r="AC35" s="13">
        <v>7507</v>
      </c>
      <c r="AD35" s="13">
        <v>8471</v>
      </c>
      <c r="AE35" s="75">
        <v>-964</v>
      </c>
      <c r="AF35" s="74">
        <v>10539</v>
      </c>
      <c r="AG35" s="13">
        <v>12069</v>
      </c>
      <c r="AH35" s="13">
        <v>-1530</v>
      </c>
      <c r="AI35" s="13">
        <v>5359</v>
      </c>
      <c r="AJ35" s="13">
        <v>6246</v>
      </c>
      <c r="AK35" s="11">
        <v>-887</v>
      </c>
      <c r="AL35" s="13">
        <v>5180</v>
      </c>
      <c r="AM35" s="13">
        <v>5823</v>
      </c>
      <c r="AN35" s="75">
        <v>-643</v>
      </c>
      <c r="AO35" s="74">
        <v>21341</v>
      </c>
      <c r="AP35" s="13">
        <v>30783</v>
      </c>
      <c r="AQ35" s="13">
        <v>-9442</v>
      </c>
      <c r="AR35" s="13">
        <v>10937</v>
      </c>
      <c r="AS35" s="13">
        <v>15553</v>
      </c>
      <c r="AT35" s="13">
        <v>-4616</v>
      </c>
      <c r="AU35" s="13">
        <v>10404</v>
      </c>
      <c r="AV35" s="13">
        <v>15230</v>
      </c>
      <c r="AW35" s="72">
        <v>-4826</v>
      </c>
      <c r="AX35" s="74">
        <v>74516</v>
      </c>
      <c r="AY35" s="13">
        <v>55893</v>
      </c>
      <c r="AZ35" s="13">
        <v>18623</v>
      </c>
      <c r="BA35" s="13">
        <v>37928</v>
      </c>
      <c r="BB35" s="13">
        <v>28656</v>
      </c>
      <c r="BC35" s="13">
        <v>9272</v>
      </c>
      <c r="BD35" s="13">
        <v>36588</v>
      </c>
      <c r="BE35" s="13">
        <v>27237</v>
      </c>
      <c r="BF35" s="72">
        <v>9351</v>
      </c>
      <c r="BG35" s="74">
        <v>12623</v>
      </c>
      <c r="BH35" s="13">
        <v>16946</v>
      </c>
      <c r="BI35" s="13">
        <v>-4323</v>
      </c>
      <c r="BJ35" s="13">
        <v>6445</v>
      </c>
      <c r="BK35" s="13">
        <v>8537</v>
      </c>
      <c r="BL35" s="13">
        <v>-2092</v>
      </c>
      <c r="BM35" s="13">
        <v>6178</v>
      </c>
      <c r="BN35" s="13">
        <v>8409</v>
      </c>
      <c r="BO35" s="72">
        <v>-2231</v>
      </c>
      <c r="BP35" s="74">
        <v>12985</v>
      </c>
      <c r="BQ35" s="13">
        <v>21395</v>
      </c>
      <c r="BR35" s="13">
        <v>-8410</v>
      </c>
      <c r="BS35" s="13">
        <v>6622</v>
      </c>
      <c r="BT35" s="13">
        <v>10939</v>
      </c>
      <c r="BU35" s="13">
        <v>-4317</v>
      </c>
      <c r="BV35" s="13">
        <v>6363</v>
      </c>
      <c r="BW35" s="13">
        <v>10456</v>
      </c>
      <c r="BX35" s="72">
        <v>-4093</v>
      </c>
      <c r="BY35" s="74">
        <v>64129</v>
      </c>
      <c r="BZ35" s="13">
        <v>43672</v>
      </c>
      <c r="CA35" s="13">
        <v>20457</v>
      </c>
      <c r="CB35" s="13">
        <v>33503</v>
      </c>
      <c r="CC35" s="13">
        <v>22587</v>
      </c>
      <c r="CD35" s="13">
        <v>10916</v>
      </c>
      <c r="CE35" s="13">
        <v>30626</v>
      </c>
      <c r="CF35" s="13">
        <v>21085</v>
      </c>
      <c r="CG35" s="72">
        <v>9541</v>
      </c>
      <c r="CH35" s="74">
        <v>43338</v>
      </c>
      <c r="CI35" s="13">
        <v>51624</v>
      </c>
      <c r="CJ35" s="13">
        <v>-8286</v>
      </c>
      <c r="CK35" s="13">
        <v>22088</v>
      </c>
      <c r="CL35" s="13">
        <v>26371</v>
      </c>
      <c r="CM35" s="13">
        <v>-4283</v>
      </c>
      <c r="CN35" s="13">
        <v>21250</v>
      </c>
      <c r="CO35" s="13">
        <v>25253</v>
      </c>
      <c r="CP35" s="72">
        <v>-4003</v>
      </c>
      <c r="CQ35" s="74">
        <v>1153</v>
      </c>
      <c r="CR35" s="13">
        <v>1725</v>
      </c>
      <c r="CS35" s="11">
        <v>-572</v>
      </c>
      <c r="CT35" s="11">
        <v>558</v>
      </c>
      <c r="CU35" s="11">
        <v>913</v>
      </c>
      <c r="CV35" s="11">
        <v>-355</v>
      </c>
      <c r="CW35" s="11">
        <v>595</v>
      </c>
      <c r="CX35" s="11">
        <v>812</v>
      </c>
      <c r="CY35" s="75">
        <v>-217</v>
      </c>
      <c r="CZ35" s="73" t="s">
        <v>250</v>
      </c>
      <c r="DA35" s="11" t="s">
        <v>250</v>
      </c>
      <c r="DB35" s="11" t="s">
        <v>250</v>
      </c>
      <c r="DC35" s="11" t="s">
        <v>250</v>
      </c>
      <c r="DD35" s="11" t="s">
        <v>250</v>
      </c>
      <c r="DE35" s="11" t="s">
        <v>250</v>
      </c>
      <c r="DF35" s="11" t="s">
        <v>250</v>
      </c>
      <c r="DG35" s="11" t="s">
        <v>250</v>
      </c>
      <c r="DH35" s="75" t="s">
        <v>250</v>
      </c>
      <c r="DI35" s="74">
        <v>2177</v>
      </c>
      <c r="DJ35" s="13">
        <v>2337</v>
      </c>
      <c r="DK35" s="11">
        <v>-160</v>
      </c>
      <c r="DL35" s="13">
        <v>1115</v>
      </c>
      <c r="DM35" s="13">
        <v>1190</v>
      </c>
      <c r="DN35" s="11">
        <v>-75</v>
      </c>
      <c r="DO35" s="13">
        <v>1062</v>
      </c>
      <c r="DP35" s="13">
        <v>1147</v>
      </c>
      <c r="DQ35" s="75">
        <v>-85</v>
      </c>
      <c r="DR35" s="13">
        <v>1040</v>
      </c>
      <c r="DS35" s="11">
        <v>992</v>
      </c>
      <c r="DT35" s="11">
        <v>48</v>
      </c>
      <c r="DU35" s="11">
        <v>546</v>
      </c>
      <c r="DV35" s="11">
        <v>534</v>
      </c>
      <c r="DW35" s="11">
        <v>12</v>
      </c>
      <c r="DX35" s="11">
        <v>494</v>
      </c>
      <c r="DY35" s="11">
        <v>458</v>
      </c>
      <c r="DZ35" s="11">
        <v>36</v>
      </c>
      <c r="EA35" s="11"/>
      <c r="EB35" s="11"/>
      <c r="EC35" s="11"/>
      <c r="ED35" s="11"/>
      <c r="EE35" s="11"/>
      <c r="EF35" s="11"/>
      <c r="EG35" s="11"/>
      <c r="EH35" s="11"/>
      <c r="EI35" s="11"/>
      <c r="EJ35" s="11"/>
      <c r="EK35" s="11"/>
      <c r="EL35" s="11"/>
      <c r="EM35" s="11"/>
      <c r="EN35" s="11"/>
      <c r="EO35" s="11"/>
      <c r="EP35" s="11"/>
    </row>
    <row r="36" spans="1:146">
      <c r="A36" s="67">
        <v>2002</v>
      </c>
      <c r="B36" s="13">
        <v>290490</v>
      </c>
      <c r="C36" s="13">
        <v>148791</v>
      </c>
      <c r="D36" s="72">
        <v>141699</v>
      </c>
      <c r="E36" s="74">
        <v>8784</v>
      </c>
      <c r="F36" s="13">
        <v>12136</v>
      </c>
      <c r="G36" s="13">
        <v>-3352</v>
      </c>
      <c r="H36" s="13">
        <v>4680</v>
      </c>
      <c r="I36" s="13">
        <v>6501</v>
      </c>
      <c r="J36" s="13">
        <v>-1821</v>
      </c>
      <c r="K36" s="13">
        <v>4104</v>
      </c>
      <c r="L36" s="13">
        <v>5635</v>
      </c>
      <c r="M36" s="72">
        <v>-1531</v>
      </c>
      <c r="N36" s="74">
        <v>2639</v>
      </c>
      <c r="O36" s="13">
        <v>2577</v>
      </c>
      <c r="P36" s="11">
        <v>62</v>
      </c>
      <c r="Q36" s="13">
        <v>1267</v>
      </c>
      <c r="R36" s="13">
        <v>1306</v>
      </c>
      <c r="S36" s="11">
        <v>-39</v>
      </c>
      <c r="T36" s="13">
        <v>1372</v>
      </c>
      <c r="U36" s="13">
        <v>1271</v>
      </c>
      <c r="V36" s="75">
        <v>101</v>
      </c>
      <c r="W36" s="74">
        <v>16331</v>
      </c>
      <c r="X36" s="13">
        <v>17229</v>
      </c>
      <c r="Y36" s="11">
        <v>-898</v>
      </c>
      <c r="Z36" s="13">
        <v>8306</v>
      </c>
      <c r="AA36" s="13">
        <v>8821</v>
      </c>
      <c r="AB36" s="11">
        <v>-515</v>
      </c>
      <c r="AC36" s="13">
        <v>8025</v>
      </c>
      <c r="AD36" s="13">
        <v>8408</v>
      </c>
      <c r="AE36" s="75">
        <v>-383</v>
      </c>
      <c r="AF36" s="74">
        <v>11710</v>
      </c>
      <c r="AG36" s="13">
        <v>12928</v>
      </c>
      <c r="AH36" s="13">
        <v>-1218</v>
      </c>
      <c r="AI36" s="13">
        <v>5971</v>
      </c>
      <c r="AJ36" s="13">
        <v>6780</v>
      </c>
      <c r="AK36" s="11">
        <v>-809</v>
      </c>
      <c r="AL36" s="13">
        <v>5739</v>
      </c>
      <c r="AM36" s="13">
        <v>6148</v>
      </c>
      <c r="AN36" s="75">
        <v>-409</v>
      </c>
      <c r="AO36" s="74">
        <v>24488</v>
      </c>
      <c r="AP36" s="13">
        <v>28838</v>
      </c>
      <c r="AQ36" s="13">
        <v>-4350</v>
      </c>
      <c r="AR36" s="13">
        <v>12509</v>
      </c>
      <c r="AS36" s="13">
        <v>14480</v>
      </c>
      <c r="AT36" s="13">
        <v>-1971</v>
      </c>
      <c r="AU36" s="13">
        <v>11979</v>
      </c>
      <c r="AV36" s="13">
        <v>14358</v>
      </c>
      <c r="AW36" s="72">
        <v>-2379</v>
      </c>
      <c r="AX36" s="74">
        <v>70083</v>
      </c>
      <c r="AY36" s="13">
        <v>64729</v>
      </c>
      <c r="AZ36" s="13">
        <v>5354</v>
      </c>
      <c r="BA36" s="13">
        <v>35128</v>
      </c>
      <c r="BB36" s="13">
        <v>33164</v>
      </c>
      <c r="BC36" s="13">
        <v>1964</v>
      </c>
      <c r="BD36" s="13">
        <v>34955</v>
      </c>
      <c r="BE36" s="13">
        <v>31565</v>
      </c>
      <c r="BF36" s="72">
        <v>3390</v>
      </c>
      <c r="BG36" s="74">
        <v>13960</v>
      </c>
      <c r="BH36" s="13">
        <v>18304</v>
      </c>
      <c r="BI36" s="13">
        <v>-4344</v>
      </c>
      <c r="BJ36" s="13">
        <v>7047</v>
      </c>
      <c r="BK36" s="13">
        <v>9389</v>
      </c>
      <c r="BL36" s="13">
        <v>-2342</v>
      </c>
      <c r="BM36" s="13">
        <v>6913</v>
      </c>
      <c r="BN36" s="13">
        <v>8915</v>
      </c>
      <c r="BO36" s="72">
        <v>-2002</v>
      </c>
      <c r="BP36" s="74">
        <v>14598</v>
      </c>
      <c r="BQ36" s="13">
        <v>23418</v>
      </c>
      <c r="BR36" s="13">
        <v>-8820</v>
      </c>
      <c r="BS36" s="13">
        <v>7373</v>
      </c>
      <c r="BT36" s="13">
        <v>11909</v>
      </c>
      <c r="BU36" s="13">
        <v>-4536</v>
      </c>
      <c r="BV36" s="13">
        <v>7225</v>
      </c>
      <c r="BW36" s="13">
        <v>11509</v>
      </c>
      <c r="BX36" s="72">
        <v>-4284</v>
      </c>
      <c r="BY36" s="74">
        <v>75615</v>
      </c>
      <c r="BZ36" s="13">
        <v>49380</v>
      </c>
      <c r="CA36" s="13">
        <v>26235</v>
      </c>
      <c r="CB36" s="13">
        <v>40093</v>
      </c>
      <c r="CC36" s="13">
        <v>25458</v>
      </c>
      <c r="CD36" s="13">
        <v>14635</v>
      </c>
      <c r="CE36" s="13">
        <v>35522</v>
      </c>
      <c r="CF36" s="13">
        <v>23922</v>
      </c>
      <c r="CG36" s="72">
        <v>11600</v>
      </c>
      <c r="CH36" s="74">
        <v>47159</v>
      </c>
      <c r="CI36" s="13">
        <v>55715</v>
      </c>
      <c r="CJ36" s="13">
        <v>-8556</v>
      </c>
      <c r="CK36" s="13">
        <v>23795</v>
      </c>
      <c r="CL36" s="13">
        <v>28290</v>
      </c>
      <c r="CM36" s="13">
        <v>-4495</v>
      </c>
      <c r="CN36" s="13">
        <v>23364</v>
      </c>
      <c r="CO36" s="13">
        <v>27425</v>
      </c>
      <c r="CP36" s="72">
        <v>-4061</v>
      </c>
      <c r="CQ36" s="74">
        <v>1348</v>
      </c>
      <c r="CR36" s="13">
        <v>1569</v>
      </c>
      <c r="CS36" s="11">
        <v>-221</v>
      </c>
      <c r="CT36" s="11">
        <v>654</v>
      </c>
      <c r="CU36" s="11">
        <v>797</v>
      </c>
      <c r="CV36" s="11">
        <v>-143</v>
      </c>
      <c r="CW36" s="11">
        <v>694</v>
      </c>
      <c r="CX36" s="11">
        <v>772</v>
      </c>
      <c r="CY36" s="75">
        <v>-78</v>
      </c>
      <c r="CZ36" s="73" t="s">
        <v>250</v>
      </c>
      <c r="DA36" s="11" t="s">
        <v>250</v>
      </c>
      <c r="DB36" s="11" t="s">
        <v>250</v>
      </c>
      <c r="DC36" s="11" t="s">
        <v>250</v>
      </c>
      <c r="DD36" s="11" t="s">
        <v>250</v>
      </c>
      <c r="DE36" s="11" t="s">
        <v>250</v>
      </c>
      <c r="DF36" s="11" t="s">
        <v>250</v>
      </c>
      <c r="DG36" s="11" t="s">
        <v>250</v>
      </c>
      <c r="DH36" s="75" t="s">
        <v>250</v>
      </c>
      <c r="DI36" s="74">
        <v>2669</v>
      </c>
      <c r="DJ36" s="13">
        <v>2585</v>
      </c>
      <c r="DK36" s="11">
        <v>84</v>
      </c>
      <c r="DL36" s="13">
        <v>1395</v>
      </c>
      <c r="DM36" s="13">
        <v>1321</v>
      </c>
      <c r="DN36" s="11">
        <v>74</v>
      </c>
      <c r="DO36" s="13">
        <v>1274</v>
      </c>
      <c r="DP36" s="13">
        <v>1264</v>
      </c>
      <c r="DQ36" s="75">
        <v>10</v>
      </c>
      <c r="DR36" s="13">
        <v>1106</v>
      </c>
      <c r="DS36" s="13">
        <v>1082</v>
      </c>
      <c r="DT36" s="11">
        <v>24</v>
      </c>
      <c r="DU36" s="11">
        <v>573</v>
      </c>
      <c r="DV36" s="11">
        <v>575</v>
      </c>
      <c r="DW36" s="11">
        <v>-2</v>
      </c>
      <c r="DX36" s="11">
        <v>533</v>
      </c>
      <c r="DY36" s="11">
        <v>507</v>
      </c>
      <c r="DZ36" s="11">
        <v>26</v>
      </c>
      <c r="EA36" s="11"/>
      <c r="EB36" s="11"/>
      <c r="EC36" s="11"/>
      <c r="ED36" s="11"/>
      <c r="EE36" s="11"/>
      <c r="EF36" s="11"/>
      <c r="EG36" s="11"/>
      <c r="EH36" s="11"/>
      <c r="EI36" s="11"/>
      <c r="EJ36" s="11"/>
      <c r="EK36" s="11"/>
      <c r="EL36" s="11"/>
      <c r="EM36" s="11"/>
      <c r="EN36" s="11"/>
      <c r="EO36" s="11"/>
      <c r="EP36" s="11"/>
    </row>
    <row r="37" spans="1:146">
      <c r="A37" s="67">
        <v>2003</v>
      </c>
      <c r="B37" s="13">
        <v>274899</v>
      </c>
      <c r="C37" s="13">
        <v>140662</v>
      </c>
      <c r="D37" s="72">
        <v>134237</v>
      </c>
      <c r="E37" s="74">
        <v>9198</v>
      </c>
      <c r="F37" s="13">
        <v>10881</v>
      </c>
      <c r="G37" s="13">
        <v>-1683</v>
      </c>
      <c r="H37" s="13">
        <v>4958</v>
      </c>
      <c r="I37" s="13">
        <v>5842</v>
      </c>
      <c r="J37" s="11">
        <v>-884</v>
      </c>
      <c r="K37" s="13">
        <v>4240</v>
      </c>
      <c r="L37" s="13">
        <v>5039</v>
      </c>
      <c r="M37" s="75">
        <v>-799</v>
      </c>
      <c r="N37" s="74">
        <v>2686</v>
      </c>
      <c r="O37" s="13">
        <v>2521</v>
      </c>
      <c r="P37" s="11">
        <v>165</v>
      </c>
      <c r="Q37" s="13">
        <v>1316</v>
      </c>
      <c r="R37" s="13">
        <v>1264</v>
      </c>
      <c r="S37" s="11">
        <v>52</v>
      </c>
      <c r="T37" s="13">
        <v>1370</v>
      </c>
      <c r="U37" s="13">
        <v>1257</v>
      </c>
      <c r="V37" s="75">
        <v>113</v>
      </c>
      <c r="W37" s="74">
        <v>16686</v>
      </c>
      <c r="X37" s="13">
        <v>16176</v>
      </c>
      <c r="Y37" s="11">
        <v>510</v>
      </c>
      <c r="Z37" s="13">
        <v>8487</v>
      </c>
      <c r="AA37" s="13">
        <v>8452</v>
      </c>
      <c r="AB37" s="11">
        <v>35</v>
      </c>
      <c r="AC37" s="13">
        <v>8199</v>
      </c>
      <c r="AD37" s="13">
        <v>7724</v>
      </c>
      <c r="AE37" s="75">
        <v>475</v>
      </c>
      <c r="AF37" s="74">
        <v>11233</v>
      </c>
      <c r="AG37" s="13">
        <v>12076</v>
      </c>
      <c r="AH37" s="11">
        <v>-843</v>
      </c>
      <c r="AI37" s="13">
        <v>5743</v>
      </c>
      <c r="AJ37" s="13">
        <v>6286</v>
      </c>
      <c r="AK37" s="11">
        <v>-543</v>
      </c>
      <c r="AL37" s="13">
        <v>5490</v>
      </c>
      <c r="AM37" s="13">
        <v>5790</v>
      </c>
      <c r="AN37" s="75">
        <v>-300</v>
      </c>
      <c r="AO37" s="74">
        <v>24272</v>
      </c>
      <c r="AP37" s="13">
        <v>26101</v>
      </c>
      <c r="AQ37" s="13">
        <v>-1829</v>
      </c>
      <c r="AR37" s="13">
        <v>12448</v>
      </c>
      <c r="AS37" s="13">
        <v>13123</v>
      </c>
      <c r="AT37" s="11">
        <v>-675</v>
      </c>
      <c r="AU37" s="13">
        <v>11824</v>
      </c>
      <c r="AV37" s="13">
        <v>12978</v>
      </c>
      <c r="AW37" s="72">
        <v>-1154</v>
      </c>
      <c r="AX37" s="74">
        <v>64236</v>
      </c>
      <c r="AY37" s="13">
        <v>63599</v>
      </c>
      <c r="AZ37" s="11">
        <v>637</v>
      </c>
      <c r="BA37" s="13">
        <v>32484</v>
      </c>
      <c r="BB37" s="13">
        <v>32347</v>
      </c>
      <c r="BC37" s="11">
        <v>137</v>
      </c>
      <c r="BD37" s="13">
        <v>31752</v>
      </c>
      <c r="BE37" s="13">
        <v>31252</v>
      </c>
      <c r="BF37" s="75">
        <v>500</v>
      </c>
      <c r="BG37" s="74">
        <v>13707</v>
      </c>
      <c r="BH37" s="13">
        <v>16582</v>
      </c>
      <c r="BI37" s="13">
        <v>-2875</v>
      </c>
      <c r="BJ37" s="13">
        <v>6922</v>
      </c>
      <c r="BK37" s="13">
        <v>8425</v>
      </c>
      <c r="BL37" s="13">
        <v>-1503</v>
      </c>
      <c r="BM37" s="13">
        <v>6785</v>
      </c>
      <c r="BN37" s="13">
        <v>8157</v>
      </c>
      <c r="BO37" s="72">
        <v>-1372</v>
      </c>
      <c r="BP37" s="74">
        <v>15172</v>
      </c>
      <c r="BQ37" s="13">
        <v>20313</v>
      </c>
      <c r="BR37" s="13">
        <v>-5141</v>
      </c>
      <c r="BS37" s="13">
        <v>7682</v>
      </c>
      <c r="BT37" s="13">
        <v>10239</v>
      </c>
      <c r="BU37" s="13">
        <v>-2557</v>
      </c>
      <c r="BV37" s="13">
        <v>7490</v>
      </c>
      <c r="BW37" s="13">
        <v>10074</v>
      </c>
      <c r="BX37" s="72">
        <v>-2584</v>
      </c>
      <c r="BY37" s="74">
        <v>64627</v>
      </c>
      <c r="BZ37" s="13">
        <v>52724</v>
      </c>
      <c r="CA37" s="13">
        <v>11903</v>
      </c>
      <c r="CB37" s="13">
        <v>33578</v>
      </c>
      <c r="CC37" s="13">
        <v>27601</v>
      </c>
      <c r="CD37" s="13">
        <v>5977</v>
      </c>
      <c r="CE37" s="13">
        <v>31049</v>
      </c>
      <c r="CF37" s="13">
        <v>25123</v>
      </c>
      <c r="CG37" s="72">
        <v>5926</v>
      </c>
      <c r="CH37" s="74">
        <v>48078</v>
      </c>
      <c r="CI37" s="13">
        <v>49115</v>
      </c>
      <c r="CJ37" s="13">
        <v>-1037</v>
      </c>
      <c r="CK37" s="13">
        <v>24469</v>
      </c>
      <c r="CL37" s="13">
        <v>24623</v>
      </c>
      <c r="CM37" s="11">
        <v>-154</v>
      </c>
      <c r="CN37" s="13">
        <v>23609</v>
      </c>
      <c r="CO37" s="13">
        <v>24492</v>
      </c>
      <c r="CP37" s="75">
        <v>-883</v>
      </c>
      <c r="CQ37" s="74">
        <v>1399</v>
      </c>
      <c r="CR37" s="13">
        <v>1250</v>
      </c>
      <c r="CS37" s="11">
        <v>149</v>
      </c>
      <c r="CT37" s="11">
        <v>683</v>
      </c>
      <c r="CU37" s="11">
        <v>616</v>
      </c>
      <c r="CV37" s="11">
        <v>67</v>
      </c>
      <c r="CW37" s="11">
        <v>716</v>
      </c>
      <c r="CX37" s="11">
        <v>634</v>
      </c>
      <c r="CY37" s="75">
        <v>82</v>
      </c>
      <c r="CZ37" s="73" t="s">
        <v>250</v>
      </c>
      <c r="DA37" s="11" t="s">
        <v>250</v>
      </c>
      <c r="DB37" s="11" t="s">
        <v>250</v>
      </c>
      <c r="DC37" s="11" t="s">
        <v>250</v>
      </c>
      <c r="DD37" s="11" t="s">
        <v>250</v>
      </c>
      <c r="DE37" s="11" t="s">
        <v>250</v>
      </c>
      <c r="DF37" s="11" t="s">
        <v>250</v>
      </c>
      <c r="DG37" s="11" t="s">
        <v>250</v>
      </c>
      <c r="DH37" s="75" t="s">
        <v>250</v>
      </c>
      <c r="DI37" s="74">
        <v>2662</v>
      </c>
      <c r="DJ37" s="13">
        <v>2420</v>
      </c>
      <c r="DK37" s="11">
        <v>242</v>
      </c>
      <c r="DL37" s="13">
        <v>1406</v>
      </c>
      <c r="DM37" s="13">
        <v>1201</v>
      </c>
      <c r="DN37" s="11">
        <v>205</v>
      </c>
      <c r="DO37" s="13">
        <v>1256</v>
      </c>
      <c r="DP37" s="13">
        <v>1219</v>
      </c>
      <c r="DQ37" s="75">
        <v>37</v>
      </c>
      <c r="DR37" s="11">
        <v>943</v>
      </c>
      <c r="DS37" s="13">
        <v>1141</v>
      </c>
      <c r="DT37" s="11">
        <v>-198</v>
      </c>
      <c r="DU37" s="11">
        <v>486</v>
      </c>
      <c r="DV37" s="11">
        <v>643</v>
      </c>
      <c r="DW37" s="11">
        <v>-157</v>
      </c>
      <c r="DX37" s="11">
        <v>457</v>
      </c>
      <c r="DY37" s="11">
        <v>498</v>
      </c>
      <c r="DZ37" s="11">
        <v>-41</v>
      </c>
      <c r="EA37" s="11"/>
      <c r="EB37" s="11"/>
      <c r="EC37" s="11"/>
      <c r="ED37" s="11"/>
      <c r="EE37" s="11"/>
      <c r="EF37" s="11"/>
      <c r="EG37" s="11"/>
      <c r="EH37" s="11"/>
      <c r="EI37" s="11"/>
      <c r="EJ37" s="11"/>
      <c r="EK37" s="11"/>
      <c r="EL37" s="11"/>
      <c r="EM37" s="11"/>
      <c r="EN37" s="11"/>
      <c r="EO37" s="11"/>
      <c r="EP37" s="11"/>
    </row>
    <row r="38" spans="1:146">
      <c r="A38" s="67">
        <v>2004</v>
      </c>
      <c r="B38" s="13">
        <v>261380</v>
      </c>
      <c r="C38" s="13">
        <v>133647</v>
      </c>
      <c r="D38" s="72">
        <v>127733</v>
      </c>
      <c r="E38" s="74">
        <v>8397</v>
      </c>
      <c r="F38" s="13">
        <v>10424</v>
      </c>
      <c r="G38" s="13">
        <v>-2027</v>
      </c>
      <c r="H38" s="13">
        <v>4457</v>
      </c>
      <c r="I38" s="13">
        <v>5580</v>
      </c>
      <c r="J38" s="13">
        <v>-1123</v>
      </c>
      <c r="K38" s="13">
        <v>3940</v>
      </c>
      <c r="L38" s="13">
        <v>4844</v>
      </c>
      <c r="M38" s="75">
        <v>-904</v>
      </c>
      <c r="N38" s="74">
        <v>2570</v>
      </c>
      <c r="O38" s="13">
        <v>2426</v>
      </c>
      <c r="P38" s="11">
        <v>144</v>
      </c>
      <c r="Q38" s="13">
        <v>1256</v>
      </c>
      <c r="R38" s="13">
        <v>1219</v>
      </c>
      <c r="S38" s="11">
        <v>37</v>
      </c>
      <c r="T38" s="13">
        <v>1314</v>
      </c>
      <c r="U38" s="13">
        <v>1207</v>
      </c>
      <c r="V38" s="75">
        <v>107</v>
      </c>
      <c r="W38" s="74">
        <v>15087</v>
      </c>
      <c r="X38" s="13">
        <v>15859</v>
      </c>
      <c r="Y38" s="11">
        <v>-772</v>
      </c>
      <c r="Z38" s="13">
        <v>7641</v>
      </c>
      <c r="AA38" s="13">
        <v>8127</v>
      </c>
      <c r="AB38" s="11">
        <v>-486</v>
      </c>
      <c r="AC38" s="13">
        <v>7446</v>
      </c>
      <c r="AD38" s="13">
        <v>7732</v>
      </c>
      <c r="AE38" s="75">
        <v>-286</v>
      </c>
      <c r="AF38" s="74">
        <v>10690</v>
      </c>
      <c r="AG38" s="13">
        <v>11450</v>
      </c>
      <c r="AH38" s="11">
        <v>-760</v>
      </c>
      <c r="AI38" s="13">
        <v>5521</v>
      </c>
      <c r="AJ38" s="13">
        <v>5913</v>
      </c>
      <c r="AK38" s="11">
        <v>-392</v>
      </c>
      <c r="AL38" s="13">
        <v>5169</v>
      </c>
      <c r="AM38" s="13">
        <v>5537</v>
      </c>
      <c r="AN38" s="75">
        <v>-368</v>
      </c>
      <c r="AO38" s="74">
        <v>23727</v>
      </c>
      <c r="AP38" s="13">
        <v>24549</v>
      </c>
      <c r="AQ38" s="11">
        <v>-822</v>
      </c>
      <c r="AR38" s="13">
        <v>12162</v>
      </c>
      <c r="AS38" s="13">
        <v>12332</v>
      </c>
      <c r="AT38" s="11">
        <v>-170</v>
      </c>
      <c r="AU38" s="13">
        <v>11565</v>
      </c>
      <c r="AV38" s="13">
        <v>12217</v>
      </c>
      <c r="AW38" s="75">
        <v>-652</v>
      </c>
      <c r="AX38" s="74">
        <v>57186</v>
      </c>
      <c r="AY38" s="13">
        <v>64121</v>
      </c>
      <c r="AZ38" s="13">
        <v>-6935</v>
      </c>
      <c r="BA38" s="13">
        <v>28720</v>
      </c>
      <c r="BB38" s="13">
        <v>33031</v>
      </c>
      <c r="BC38" s="13">
        <v>-4311</v>
      </c>
      <c r="BD38" s="13">
        <v>28466</v>
      </c>
      <c r="BE38" s="13">
        <v>31090</v>
      </c>
      <c r="BF38" s="72">
        <v>-2624</v>
      </c>
      <c r="BG38" s="74">
        <v>13301</v>
      </c>
      <c r="BH38" s="13">
        <v>15866</v>
      </c>
      <c r="BI38" s="13">
        <v>-2565</v>
      </c>
      <c r="BJ38" s="13">
        <v>6769</v>
      </c>
      <c r="BK38" s="13">
        <v>8076</v>
      </c>
      <c r="BL38" s="13">
        <v>-1307</v>
      </c>
      <c r="BM38" s="13">
        <v>6532</v>
      </c>
      <c r="BN38" s="13">
        <v>7790</v>
      </c>
      <c r="BO38" s="72">
        <v>-1258</v>
      </c>
      <c r="BP38" s="74">
        <v>14551</v>
      </c>
      <c r="BQ38" s="13">
        <v>19072</v>
      </c>
      <c r="BR38" s="13">
        <v>-4521</v>
      </c>
      <c r="BS38" s="13">
        <v>7365</v>
      </c>
      <c r="BT38" s="13">
        <v>9664</v>
      </c>
      <c r="BU38" s="13">
        <v>-2299</v>
      </c>
      <c r="BV38" s="13">
        <v>7186</v>
      </c>
      <c r="BW38" s="13">
        <v>9408</v>
      </c>
      <c r="BX38" s="72">
        <v>-2222</v>
      </c>
      <c r="BY38" s="74">
        <v>60822</v>
      </c>
      <c r="BZ38" s="13">
        <v>50216</v>
      </c>
      <c r="CA38" s="13">
        <v>10606</v>
      </c>
      <c r="CB38" s="13">
        <v>31830</v>
      </c>
      <c r="CC38" s="13">
        <v>25899</v>
      </c>
      <c r="CD38" s="13">
        <v>5931</v>
      </c>
      <c r="CE38" s="13">
        <v>28992</v>
      </c>
      <c r="CF38" s="13">
        <v>24317</v>
      </c>
      <c r="CG38" s="72">
        <v>4675</v>
      </c>
      <c r="CH38" s="74">
        <v>50406</v>
      </c>
      <c r="CI38" s="13">
        <v>42541</v>
      </c>
      <c r="CJ38" s="13">
        <v>7865</v>
      </c>
      <c r="CK38" s="13">
        <v>25571</v>
      </c>
      <c r="CL38" s="13">
        <v>21353</v>
      </c>
      <c r="CM38" s="13">
        <v>4218</v>
      </c>
      <c r="CN38" s="13">
        <v>24835</v>
      </c>
      <c r="CO38" s="13">
        <v>21188</v>
      </c>
      <c r="CP38" s="72">
        <v>3647</v>
      </c>
      <c r="CQ38" s="74">
        <v>1359</v>
      </c>
      <c r="CR38" s="13">
        <v>1332</v>
      </c>
      <c r="CS38" s="11">
        <v>27</v>
      </c>
      <c r="CT38" s="11">
        <v>661</v>
      </c>
      <c r="CU38" s="11">
        <v>627</v>
      </c>
      <c r="CV38" s="11">
        <v>34</v>
      </c>
      <c r="CW38" s="11">
        <v>698</v>
      </c>
      <c r="CX38" s="11">
        <v>705</v>
      </c>
      <c r="CY38" s="75">
        <v>-7</v>
      </c>
      <c r="CZ38" s="73" t="s">
        <v>250</v>
      </c>
      <c r="DA38" s="11" t="s">
        <v>250</v>
      </c>
      <c r="DB38" s="11" t="s">
        <v>250</v>
      </c>
      <c r="DC38" s="11" t="s">
        <v>250</v>
      </c>
      <c r="DD38" s="11" t="s">
        <v>250</v>
      </c>
      <c r="DE38" s="11" t="s">
        <v>250</v>
      </c>
      <c r="DF38" s="11" t="s">
        <v>250</v>
      </c>
      <c r="DG38" s="11" t="s">
        <v>250</v>
      </c>
      <c r="DH38" s="75" t="s">
        <v>250</v>
      </c>
      <c r="DI38" s="74">
        <v>2463</v>
      </c>
      <c r="DJ38" s="13">
        <v>2568</v>
      </c>
      <c r="DK38" s="11">
        <v>-105</v>
      </c>
      <c r="DL38" s="13">
        <v>1261</v>
      </c>
      <c r="DM38" s="13">
        <v>1347</v>
      </c>
      <c r="DN38" s="11">
        <v>-86</v>
      </c>
      <c r="DO38" s="13">
        <v>1202</v>
      </c>
      <c r="DP38" s="13">
        <v>1221</v>
      </c>
      <c r="DQ38" s="75">
        <v>-19</v>
      </c>
      <c r="DR38" s="11">
        <v>821</v>
      </c>
      <c r="DS38" s="11">
        <v>956</v>
      </c>
      <c r="DT38" s="11">
        <v>-135</v>
      </c>
      <c r="DU38" s="11">
        <v>433</v>
      </c>
      <c r="DV38" s="11">
        <v>479</v>
      </c>
      <c r="DW38" s="11">
        <v>-46</v>
      </c>
      <c r="DX38" s="11">
        <v>388</v>
      </c>
      <c r="DY38" s="11">
        <v>477</v>
      </c>
      <c r="DZ38" s="11">
        <v>-89</v>
      </c>
      <c r="EA38" s="11"/>
      <c r="EB38" s="11"/>
      <c r="EC38" s="11"/>
      <c r="ED38" s="11"/>
      <c r="EE38" s="11"/>
      <c r="EF38" s="11"/>
      <c r="EG38" s="11"/>
      <c r="EH38" s="11"/>
      <c r="EI38" s="11"/>
      <c r="EJ38" s="11"/>
      <c r="EK38" s="11"/>
      <c r="EL38" s="11"/>
      <c r="EM38" s="11"/>
      <c r="EN38" s="11"/>
      <c r="EO38" s="11"/>
      <c r="EP38" s="11"/>
    </row>
    <row r="39" spans="1:146">
      <c r="A39" s="67">
        <v>2005</v>
      </c>
      <c r="B39" s="13">
        <v>285544</v>
      </c>
      <c r="C39" s="13">
        <v>146623</v>
      </c>
      <c r="D39" s="72">
        <v>138921</v>
      </c>
      <c r="E39" s="74">
        <v>8213</v>
      </c>
      <c r="F39" s="13">
        <v>11923</v>
      </c>
      <c r="G39" s="13">
        <v>-3710</v>
      </c>
      <c r="H39" s="13">
        <v>4349</v>
      </c>
      <c r="I39" s="13">
        <v>6323</v>
      </c>
      <c r="J39" s="13">
        <v>-1974</v>
      </c>
      <c r="K39" s="13">
        <v>3864</v>
      </c>
      <c r="L39" s="13">
        <v>5600</v>
      </c>
      <c r="M39" s="72">
        <v>-1736</v>
      </c>
      <c r="N39" s="74">
        <v>2537</v>
      </c>
      <c r="O39" s="13">
        <v>2676</v>
      </c>
      <c r="P39" s="11">
        <v>-139</v>
      </c>
      <c r="Q39" s="13">
        <v>1232</v>
      </c>
      <c r="R39" s="13">
        <v>1372</v>
      </c>
      <c r="S39" s="11">
        <v>-140</v>
      </c>
      <c r="T39" s="13">
        <v>1305</v>
      </c>
      <c r="U39" s="13">
        <v>1304</v>
      </c>
      <c r="V39" s="75">
        <v>1</v>
      </c>
      <c r="W39" s="74">
        <v>15040</v>
      </c>
      <c r="X39" s="13">
        <v>18081</v>
      </c>
      <c r="Y39" s="13">
        <v>-3041</v>
      </c>
      <c r="Z39" s="13">
        <v>7587</v>
      </c>
      <c r="AA39" s="13">
        <v>9408</v>
      </c>
      <c r="AB39" s="13">
        <v>-1821</v>
      </c>
      <c r="AC39" s="13">
        <v>7453</v>
      </c>
      <c r="AD39" s="13">
        <v>8673</v>
      </c>
      <c r="AE39" s="72">
        <v>-1220</v>
      </c>
      <c r="AF39" s="74">
        <v>10604</v>
      </c>
      <c r="AG39" s="13">
        <v>12678</v>
      </c>
      <c r="AH39" s="13">
        <v>-2074</v>
      </c>
      <c r="AI39" s="13">
        <v>5460</v>
      </c>
      <c r="AJ39" s="13">
        <v>6618</v>
      </c>
      <c r="AK39" s="13">
        <v>-1158</v>
      </c>
      <c r="AL39" s="13">
        <v>5144</v>
      </c>
      <c r="AM39" s="13">
        <v>6060</v>
      </c>
      <c r="AN39" s="75">
        <v>-916</v>
      </c>
      <c r="AO39" s="74">
        <v>22733</v>
      </c>
      <c r="AP39" s="13">
        <v>27696</v>
      </c>
      <c r="AQ39" s="13">
        <v>-4963</v>
      </c>
      <c r="AR39" s="13">
        <v>11659</v>
      </c>
      <c r="AS39" s="13">
        <v>14028</v>
      </c>
      <c r="AT39" s="13">
        <v>-2369</v>
      </c>
      <c r="AU39" s="13">
        <v>11074</v>
      </c>
      <c r="AV39" s="13">
        <v>13668</v>
      </c>
      <c r="AW39" s="72">
        <v>-2594</v>
      </c>
      <c r="AX39" s="74">
        <v>59492</v>
      </c>
      <c r="AY39" s="13">
        <v>70664</v>
      </c>
      <c r="AZ39" s="13">
        <v>-11172</v>
      </c>
      <c r="BA39" s="13">
        <v>30012</v>
      </c>
      <c r="BB39" s="13">
        <v>36412</v>
      </c>
      <c r="BC39" s="13">
        <v>-6400</v>
      </c>
      <c r="BD39" s="13">
        <v>29480</v>
      </c>
      <c r="BE39" s="13">
        <v>34252</v>
      </c>
      <c r="BF39" s="72">
        <v>-4772</v>
      </c>
      <c r="BG39" s="74">
        <v>12180</v>
      </c>
      <c r="BH39" s="13">
        <v>19407</v>
      </c>
      <c r="BI39" s="13">
        <v>-7227</v>
      </c>
      <c r="BJ39" s="13">
        <v>6177</v>
      </c>
      <c r="BK39" s="13">
        <v>9880</v>
      </c>
      <c r="BL39" s="13">
        <v>-3703</v>
      </c>
      <c r="BM39" s="13">
        <v>6003</v>
      </c>
      <c r="BN39" s="13">
        <v>9527</v>
      </c>
      <c r="BO39" s="72">
        <v>-3524</v>
      </c>
      <c r="BP39" s="74">
        <v>13431</v>
      </c>
      <c r="BQ39" s="13">
        <v>22946</v>
      </c>
      <c r="BR39" s="13">
        <v>-9515</v>
      </c>
      <c r="BS39" s="13">
        <v>6885</v>
      </c>
      <c r="BT39" s="13">
        <v>11674</v>
      </c>
      <c r="BU39" s="13">
        <v>-4789</v>
      </c>
      <c r="BV39" s="13">
        <v>6546</v>
      </c>
      <c r="BW39" s="13">
        <v>11272</v>
      </c>
      <c r="BX39" s="72">
        <v>-4726</v>
      </c>
      <c r="BY39" s="74">
        <v>82418</v>
      </c>
      <c r="BZ39" s="13">
        <v>47995</v>
      </c>
      <c r="CA39" s="13">
        <v>34423</v>
      </c>
      <c r="CB39" s="13">
        <v>43024</v>
      </c>
      <c r="CC39" s="13">
        <v>24963</v>
      </c>
      <c r="CD39" s="13">
        <v>18061</v>
      </c>
      <c r="CE39" s="13">
        <v>39394</v>
      </c>
      <c r="CF39" s="13">
        <v>23032</v>
      </c>
      <c r="CG39" s="72">
        <v>16362</v>
      </c>
      <c r="CH39" s="74">
        <v>54280</v>
      </c>
      <c r="CI39" s="13">
        <v>46066</v>
      </c>
      <c r="CJ39" s="13">
        <v>8214</v>
      </c>
      <c r="CK39" s="13">
        <v>27811</v>
      </c>
      <c r="CL39" s="13">
        <v>23145</v>
      </c>
      <c r="CM39" s="13">
        <v>4666</v>
      </c>
      <c r="CN39" s="13">
        <v>26469</v>
      </c>
      <c r="CO39" s="13">
        <v>22921</v>
      </c>
      <c r="CP39" s="72">
        <v>3548</v>
      </c>
      <c r="CQ39" s="74">
        <v>1426</v>
      </c>
      <c r="CR39" s="13">
        <v>1373</v>
      </c>
      <c r="CS39" s="11">
        <v>53</v>
      </c>
      <c r="CT39" s="11">
        <v>718</v>
      </c>
      <c r="CU39" s="11">
        <v>690</v>
      </c>
      <c r="CV39" s="11">
        <v>28</v>
      </c>
      <c r="CW39" s="11">
        <v>708</v>
      </c>
      <c r="CX39" s="11">
        <v>683</v>
      </c>
      <c r="CY39" s="75">
        <v>25</v>
      </c>
      <c r="CZ39" s="73" t="s">
        <v>250</v>
      </c>
      <c r="DA39" s="11" t="s">
        <v>250</v>
      </c>
      <c r="DB39" s="11" t="s">
        <v>250</v>
      </c>
      <c r="DC39" s="11" t="s">
        <v>250</v>
      </c>
      <c r="DD39" s="11" t="s">
        <v>250</v>
      </c>
      <c r="DE39" s="11" t="s">
        <v>250</v>
      </c>
      <c r="DF39" s="11" t="s">
        <v>250</v>
      </c>
      <c r="DG39" s="11" t="s">
        <v>250</v>
      </c>
      <c r="DH39" s="75" t="s">
        <v>250</v>
      </c>
      <c r="DI39" s="74">
        <v>2312</v>
      </c>
      <c r="DJ39" s="13">
        <v>2980</v>
      </c>
      <c r="DK39" s="11">
        <v>-668</v>
      </c>
      <c r="DL39" s="13">
        <v>1257</v>
      </c>
      <c r="DM39" s="13">
        <v>1552</v>
      </c>
      <c r="DN39" s="11">
        <v>-295</v>
      </c>
      <c r="DO39" s="13">
        <v>1055</v>
      </c>
      <c r="DP39" s="13">
        <v>1428</v>
      </c>
      <c r="DQ39" s="75">
        <v>-373</v>
      </c>
      <c r="DR39" s="11">
        <v>878</v>
      </c>
      <c r="DS39" s="13">
        <v>1059</v>
      </c>
      <c r="DT39" s="11">
        <v>-181</v>
      </c>
      <c r="DU39" s="11">
        <v>452</v>
      </c>
      <c r="DV39" s="11">
        <v>558</v>
      </c>
      <c r="DW39" s="11">
        <v>-106</v>
      </c>
      <c r="DX39" s="11">
        <v>426</v>
      </c>
      <c r="DY39" s="11">
        <v>501</v>
      </c>
      <c r="DZ39" s="11">
        <v>-75</v>
      </c>
      <c r="EA39" s="11"/>
      <c r="EB39" s="11"/>
      <c r="EC39" s="11"/>
      <c r="ED39" s="11"/>
      <c r="EE39" s="11"/>
      <c r="EF39" s="11"/>
      <c r="EG39" s="11"/>
      <c r="EH39" s="11"/>
      <c r="EI39" s="11"/>
      <c r="EJ39" s="11"/>
      <c r="EK39" s="11"/>
      <c r="EL39" s="11"/>
      <c r="EM39" s="11"/>
      <c r="EN39" s="11"/>
      <c r="EO39" s="11"/>
      <c r="EP39" s="11"/>
    </row>
    <row r="40" spans="1:146">
      <c r="A40" s="67">
        <v>2006</v>
      </c>
      <c r="B40" s="13">
        <v>285868</v>
      </c>
      <c r="C40" s="13">
        <v>148168</v>
      </c>
      <c r="D40" s="72">
        <v>137700</v>
      </c>
      <c r="E40" s="74">
        <v>8295</v>
      </c>
      <c r="F40" s="13">
        <v>12637</v>
      </c>
      <c r="G40" s="13">
        <v>-4342</v>
      </c>
      <c r="H40" s="13">
        <v>4416</v>
      </c>
      <c r="I40" s="13">
        <v>6920</v>
      </c>
      <c r="J40" s="13">
        <v>-2504</v>
      </c>
      <c r="K40" s="13">
        <v>3879</v>
      </c>
      <c r="L40" s="13">
        <v>5717</v>
      </c>
      <c r="M40" s="72">
        <v>-1838</v>
      </c>
      <c r="N40" s="74">
        <v>2460</v>
      </c>
      <c r="O40" s="13">
        <v>3099</v>
      </c>
      <c r="P40" s="11">
        <v>-639</v>
      </c>
      <c r="Q40" s="13">
        <v>1252</v>
      </c>
      <c r="R40" s="13">
        <v>1644</v>
      </c>
      <c r="S40" s="11">
        <v>-392</v>
      </c>
      <c r="T40" s="13">
        <v>1208</v>
      </c>
      <c r="U40" s="13">
        <v>1455</v>
      </c>
      <c r="V40" s="75">
        <v>-247</v>
      </c>
      <c r="W40" s="74">
        <v>15063</v>
      </c>
      <c r="X40" s="13">
        <v>18087</v>
      </c>
      <c r="Y40" s="13">
        <v>-3024</v>
      </c>
      <c r="Z40" s="13">
        <v>7572</v>
      </c>
      <c r="AA40" s="13">
        <v>9506</v>
      </c>
      <c r="AB40" s="13">
        <v>-1934</v>
      </c>
      <c r="AC40" s="13">
        <v>7491</v>
      </c>
      <c r="AD40" s="13">
        <v>8581</v>
      </c>
      <c r="AE40" s="72">
        <v>-1090</v>
      </c>
      <c r="AF40" s="74">
        <v>10186</v>
      </c>
      <c r="AG40" s="13">
        <v>13673</v>
      </c>
      <c r="AH40" s="13">
        <v>-3487</v>
      </c>
      <c r="AI40" s="13">
        <v>5265</v>
      </c>
      <c r="AJ40" s="13">
        <v>7369</v>
      </c>
      <c r="AK40" s="13">
        <v>-2104</v>
      </c>
      <c r="AL40" s="13">
        <v>4921</v>
      </c>
      <c r="AM40" s="13">
        <v>6304</v>
      </c>
      <c r="AN40" s="72">
        <v>-1383</v>
      </c>
      <c r="AO40" s="74">
        <v>19964</v>
      </c>
      <c r="AP40" s="13">
        <v>29375</v>
      </c>
      <c r="AQ40" s="13">
        <v>-9411</v>
      </c>
      <c r="AR40" s="13">
        <v>10228</v>
      </c>
      <c r="AS40" s="13">
        <v>15246</v>
      </c>
      <c r="AT40" s="13">
        <v>-5018</v>
      </c>
      <c r="AU40" s="13">
        <v>9736</v>
      </c>
      <c r="AV40" s="13">
        <v>14129</v>
      </c>
      <c r="AW40" s="72">
        <v>-4393</v>
      </c>
      <c r="AX40" s="74">
        <v>55748</v>
      </c>
      <c r="AY40" s="13">
        <v>73249</v>
      </c>
      <c r="AZ40" s="13">
        <v>-17501</v>
      </c>
      <c r="BA40" s="13">
        <v>28123</v>
      </c>
      <c r="BB40" s="13">
        <v>37990</v>
      </c>
      <c r="BC40" s="13">
        <v>-9867</v>
      </c>
      <c r="BD40" s="13">
        <v>27625</v>
      </c>
      <c r="BE40" s="13">
        <v>35259</v>
      </c>
      <c r="BF40" s="72">
        <v>-7634</v>
      </c>
      <c r="BG40" s="74">
        <v>11444</v>
      </c>
      <c r="BH40" s="13">
        <v>19325</v>
      </c>
      <c r="BI40" s="13">
        <v>-7881</v>
      </c>
      <c r="BJ40" s="13">
        <v>5781</v>
      </c>
      <c r="BK40" s="13">
        <v>10111</v>
      </c>
      <c r="BL40" s="13">
        <v>-4330</v>
      </c>
      <c r="BM40" s="13">
        <v>5663</v>
      </c>
      <c r="BN40" s="13">
        <v>9214</v>
      </c>
      <c r="BO40" s="72">
        <v>-3551</v>
      </c>
      <c r="BP40" s="74">
        <v>13735</v>
      </c>
      <c r="BQ40" s="13">
        <v>20818</v>
      </c>
      <c r="BR40" s="13">
        <v>-7083</v>
      </c>
      <c r="BS40" s="13">
        <v>6913</v>
      </c>
      <c r="BT40" s="13">
        <v>10757</v>
      </c>
      <c r="BU40" s="13">
        <v>-3844</v>
      </c>
      <c r="BV40" s="13">
        <v>6822</v>
      </c>
      <c r="BW40" s="13">
        <v>10061</v>
      </c>
      <c r="BX40" s="72">
        <v>-3239</v>
      </c>
      <c r="BY40" s="74">
        <v>91834</v>
      </c>
      <c r="BZ40" s="13">
        <v>46039</v>
      </c>
      <c r="CA40" s="13">
        <v>45795</v>
      </c>
      <c r="CB40" s="13">
        <v>49372</v>
      </c>
      <c r="CC40" s="13">
        <v>23495</v>
      </c>
      <c r="CD40" s="13">
        <v>25877</v>
      </c>
      <c r="CE40" s="13">
        <v>42462</v>
      </c>
      <c r="CF40" s="13">
        <v>22544</v>
      </c>
      <c r="CG40" s="72">
        <v>19918</v>
      </c>
      <c r="CH40" s="74">
        <v>53096</v>
      </c>
      <c r="CI40" s="13">
        <v>44296</v>
      </c>
      <c r="CJ40" s="13">
        <v>8800</v>
      </c>
      <c r="CK40" s="13">
        <v>27182</v>
      </c>
      <c r="CL40" s="13">
        <v>22391</v>
      </c>
      <c r="CM40" s="13">
        <v>4791</v>
      </c>
      <c r="CN40" s="13">
        <v>25914</v>
      </c>
      <c r="CO40" s="13">
        <v>21905</v>
      </c>
      <c r="CP40" s="72">
        <v>4009</v>
      </c>
      <c r="CQ40" s="74">
        <v>1267</v>
      </c>
      <c r="CR40" s="13">
        <v>1340</v>
      </c>
      <c r="CS40" s="11">
        <v>-73</v>
      </c>
      <c r="CT40" s="11">
        <v>643</v>
      </c>
      <c r="CU40" s="11">
        <v>670</v>
      </c>
      <c r="CV40" s="11">
        <v>-27</v>
      </c>
      <c r="CW40" s="11">
        <v>624</v>
      </c>
      <c r="CX40" s="11">
        <v>670</v>
      </c>
      <c r="CY40" s="75">
        <v>-46</v>
      </c>
      <c r="CZ40" s="73" t="s">
        <v>250</v>
      </c>
      <c r="DA40" s="11" t="s">
        <v>250</v>
      </c>
      <c r="DB40" s="11" t="s">
        <v>250</v>
      </c>
      <c r="DC40" s="11" t="s">
        <v>250</v>
      </c>
      <c r="DD40" s="11" t="s">
        <v>250</v>
      </c>
      <c r="DE40" s="11" t="s">
        <v>250</v>
      </c>
      <c r="DF40" s="11" t="s">
        <v>250</v>
      </c>
      <c r="DG40" s="11" t="s">
        <v>250</v>
      </c>
      <c r="DH40" s="75" t="s">
        <v>250</v>
      </c>
      <c r="DI40" s="74">
        <v>1896</v>
      </c>
      <c r="DJ40" s="13">
        <v>2850</v>
      </c>
      <c r="DK40" s="11">
        <v>-954</v>
      </c>
      <c r="DL40" s="11">
        <v>976</v>
      </c>
      <c r="DM40" s="13">
        <v>1493</v>
      </c>
      <c r="DN40" s="11">
        <v>-517</v>
      </c>
      <c r="DO40" s="11">
        <v>920</v>
      </c>
      <c r="DP40" s="13">
        <v>1357</v>
      </c>
      <c r="DQ40" s="75">
        <v>-437</v>
      </c>
      <c r="DR40" s="11">
        <v>880</v>
      </c>
      <c r="DS40" s="13">
        <v>1080</v>
      </c>
      <c r="DT40" s="11">
        <v>-200</v>
      </c>
      <c r="DU40" s="11">
        <v>445</v>
      </c>
      <c r="DV40" s="11">
        <v>576</v>
      </c>
      <c r="DW40" s="11">
        <v>-131</v>
      </c>
      <c r="DX40" s="11">
        <v>435</v>
      </c>
      <c r="DY40" s="11">
        <v>504</v>
      </c>
      <c r="DZ40" s="11">
        <v>-69</v>
      </c>
      <c r="EA40" s="11"/>
      <c r="EB40" s="11"/>
      <c r="EC40" s="11"/>
      <c r="ED40" s="11"/>
      <c r="EE40" s="11"/>
      <c r="EF40" s="11"/>
      <c r="EG40" s="11"/>
      <c r="EH40" s="11"/>
      <c r="EI40" s="11"/>
      <c r="EJ40" s="11"/>
      <c r="EK40" s="11"/>
      <c r="EL40" s="11"/>
      <c r="EM40" s="11"/>
      <c r="EN40" s="11"/>
      <c r="EO40" s="11"/>
      <c r="EP40" s="11"/>
    </row>
    <row r="41" spans="1:146">
      <c r="A41" s="67">
        <v>2007</v>
      </c>
      <c r="B41" s="13">
        <v>305062</v>
      </c>
      <c r="C41" s="13">
        <v>157984</v>
      </c>
      <c r="D41" s="72">
        <v>147078</v>
      </c>
      <c r="E41" s="74">
        <v>8406</v>
      </c>
      <c r="F41" s="13">
        <v>12473</v>
      </c>
      <c r="G41" s="13">
        <v>-4067</v>
      </c>
      <c r="H41" s="13">
        <v>4220</v>
      </c>
      <c r="I41" s="13">
        <v>6857</v>
      </c>
      <c r="J41" s="13">
        <v>-2637</v>
      </c>
      <c r="K41" s="13">
        <v>4186</v>
      </c>
      <c r="L41" s="13">
        <v>5616</v>
      </c>
      <c r="M41" s="72">
        <v>-1430</v>
      </c>
      <c r="N41" s="74">
        <v>2485</v>
      </c>
      <c r="O41" s="13">
        <v>3334</v>
      </c>
      <c r="P41" s="11">
        <v>-849</v>
      </c>
      <c r="Q41" s="13">
        <v>1202</v>
      </c>
      <c r="R41" s="13">
        <v>1795</v>
      </c>
      <c r="S41" s="11">
        <v>-593</v>
      </c>
      <c r="T41" s="13">
        <v>1283</v>
      </c>
      <c r="U41" s="13">
        <v>1539</v>
      </c>
      <c r="V41" s="75">
        <v>-256</v>
      </c>
      <c r="W41" s="74">
        <v>14914</v>
      </c>
      <c r="X41" s="13">
        <v>19040</v>
      </c>
      <c r="Y41" s="13">
        <v>-4126</v>
      </c>
      <c r="Z41" s="13">
        <v>7350</v>
      </c>
      <c r="AA41" s="13">
        <v>10210</v>
      </c>
      <c r="AB41" s="13">
        <v>-2860</v>
      </c>
      <c r="AC41" s="13">
        <v>7564</v>
      </c>
      <c r="AD41" s="13">
        <v>8830</v>
      </c>
      <c r="AE41" s="72">
        <v>-1266</v>
      </c>
      <c r="AF41" s="74">
        <v>11010</v>
      </c>
      <c r="AG41" s="13">
        <v>13642</v>
      </c>
      <c r="AH41" s="13">
        <v>-2632</v>
      </c>
      <c r="AI41" s="13">
        <v>5581</v>
      </c>
      <c r="AJ41" s="13">
        <v>7340</v>
      </c>
      <c r="AK41" s="13">
        <v>-1759</v>
      </c>
      <c r="AL41" s="13">
        <v>5429</v>
      </c>
      <c r="AM41" s="13">
        <v>6302</v>
      </c>
      <c r="AN41" s="75">
        <v>-873</v>
      </c>
      <c r="AO41" s="74">
        <v>19697</v>
      </c>
      <c r="AP41" s="13">
        <v>32562</v>
      </c>
      <c r="AQ41" s="13">
        <v>-12865</v>
      </c>
      <c r="AR41" s="13">
        <v>9876</v>
      </c>
      <c r="AS41" s="13">
        <v>16984</v>
      </c>
      <c r="AT41" s="13">
        <v>-7108</v>
      </c>
      <c r="AU41" s="13">
        <v>9821</v>
      </c>
      <c r="AV41" s="13">
        <v>15578</v>
      </c>
      <c r="AW41" s="72">
        <v>-5757</v>
      </c>
      <c r="AX41" s="74">
        <v>58791</v>
      </c>
      <c r="AY41" s="13">
        <v>78838</v>
      </c>
      <c r="AZ41" s="13">
        <v>-20047</v>
      </c>
      <c r="BA41" s="13">
        <v>29158</v>
      </c>
      <c r="BB41" s="13">
        <v>41655</v>
      </c>
      <c r="BC41" s="13">
        <v>-12497</v>
      </c>
      <c r="BD41" s="13">
        <v>29633</v>
      </c>
      <c r="BE41" s="13">
        <v>37183</v>
      </c>
      <c r="BF41" s="72">
        <v>-7550</v>
      </c>
      <c r="BG41" s="74">
        <v>12490</v>
      </c>
      <c r="BH41" s="13">
        <v>17990</v>
      </c>
      <c r="BI41" s="13">
        <v>-5500</v>
      </c>
      <c r="BJ41" s="13">
        <v>6227</v>
      </c>
      <c r="BK41" s="13">
        <v>9335</v>
      </c>
      <c r="BL41" s="13">
        <v>-3108</v>
      </c>
      <c r="BM41" s="13">
        <v>6263</v>
      </c>
      <c r="BN41" s="13">
        <v>8655</v>
      </c>
      <c r="BO41" s="72">
        <v>-2392</v>
      </c>
      <c r="BP41" s="74">
        <v>19037</v>
      </c>
      <c r="BQ41" s="13">
        <v>17488</v>
      </c>
      <c r="BR41" s="13">
        <v>1549</v>
      </c>
      <c r="BS41" s="13">
        <v>9429</v>
      </c>
      <c r="BT41" s="13">
        <v>8924</v>
      </c>
      <c r="BU41" s="11">
        <v>505</v>
      </c>
      <c r="BV41" s="13">
        <v>9608</v>
      </c>
      <c r="BW41" s="13">
        <v>8564</v>
      </c>
      <c r="BX41" s="72">
        <v>1044</v>
      </c>
      <c r="BY41" s="74">
        <v>95656</v>
      </c>
      <c r="BZ41" s="13">
        <v>61847</v>
      </c>
      <c r="CA41" s="13">
        <v>33809</v>
      </c>
      <c r="CB41" s="13">
        <v>53133</v>
      </c>
      <c r="CC41" s="13">
        <v>30954</v>
      </c>
      <c r="CD41" s="13">
        <v>22179</v>
      </c>
      <c r="CE41" s="13">
        <v>42523</v>
      </c>
      <c r="CF41" s="13">
        <v>30893</v>
      </c>
      <c r="CG41" s="72">
        <v>11630</v>
      </c>
      <c r="CH41" s="74">
        <v>58182</v>
      </c>
      <c r="CI41" s="13">
        <v>43177</v>
      </c>
      <c r="CJ41" s="13">
        <v>15005</v>
      </c>
      <c r="CK41" s="13">
        <v>29592</v>
      </c>
      <c r="CL41" s="13">
        <v>21551</v>
      </c>
      <c r="CM41" s="13">
        <v>8041</v>
      </c>
      <c r="CN41" s="13">
        <v>28590</v>
      </c>
      <c r="CO41" s="13">
        <v>21626</v>
      </c>
      <c r="CP41" s="72">
        <v>6964</v>
      </c>
      <c r="CQ41" s="74">
        <v>1358</v>
      </c>
      <c r="CR41" s="13">
        <v>1257</v>
      </c>
      <c r="CS41" s="11">
        <v>101</v>
      </c>
      <c r="CT41" s="11">
        <v>657</v>
      </c>
      <c r="CU41" s="11">
        <v>621</v>
      </c>
      <c r="CV41" s="11">
        <v>36</v>
      </c>
      <c r="CW41" s="11">
        <v>701</v>
      </c>
      <c r="CX41" s="11">
        <v>636</v>
      </c>
      <c r="CY41" s="75">
        <v>65</v>
      </c>
      <c r="CZ41" s="73" t="s">
        <v>250</v>
      </c>
      <c r="DA41" s="11" t="s">
        <v>250</v>
      </c>
      <c r="DB41" s="11" t="s">
        <v>250</v>
      </c>
      <c r="DC41" s="11" t="s">
        <v>250</v>
      </c>
      <c r="DD41" s="11" t="s">
        <v>250</v>
      </c>
      <c r="DE41" s="11" t="s">
        <v>250</v>
      </c>
      <c r="DF41" s="11" t="s">
        <v>250</v>
      </c>
      <c r="DG41" s="11" t="s">
        <v>250</v>
      </c>
      <c r="DH41" s="75" t="s">
        <v>250</v>
      </c>
      <c r="DI41" s="74">
        <v>2202</v>
      </c>
      <c r="DJ41" s="13">
        <v>2423</v>
      </c>
      <c r="DK41" s="11">
        <v>-221</v>
      </c>
      <c r="DL41" s="13">
        <v>1147</v>
      </c>
      <c r="DM41" s="13">
        <v>1259</v>
      </c>
      <c r="DN41" s="11">
        <v>-112</v>
      </c>
      <c r="DO41" s="13">
        <v>1055</v>
      </c>
      <c r="DP41" s="13">
        <v>1164</v>
      </c>
      <c r="DQ41" s="75">
        <v>-109</v>
      </c>
      <c r="DR41" s="11">
        <v>834</v>
      </c>
      <c r="DS41" s="11">
        <v>991</v>
      </c>
      <c r="DT41" s="11">
        <v>-157</v>
      </c>
      <c r="DU41" s="11">
        <v>412</v>
      </c>
      <c r="DV41" s="11">
        <v>499</v>
      </c>
      <c r="DW41" s="11">
        <v>-87</v>
      </c>
      <c r="DX41" s="11">
        <v>422</v>
      </c>
      <c r="DY41" s="11">
        <v>492</v>
      </c>
      <c r="DZ41" s="11">
        <v>-70</v>
      </c>
      <c r="EA41" s="11"/>
      <c r="EB41" s="11"/>
      <c r="EC41" s="11"/>
      <c r="ED41" s="11"/>
      <c r="EE41" s="11"/>
      <c r="EF41" s="11"/>
      <c r="EG41" s="11"/>
      <c r="EH41" s="11"/>
      <c r="EI41" s="11"/>
      <c r="EJ41" s="11"/>
      <c r="EK41" s="11"/>
      <c r="EL41" s="11"/>
      <c r="EM41" s="11"/>
      <c r="EN41" s="11"/>
      <c r="EO41" s="11"/>
      <c r="EP41" s="11"/>
    </row>
    <row r="42" spans="1:146">
      <c r="A42" s="67">
        <v>2008</v>
      </c>
      <c r="B42" s="13">
        <v>301237</v>
      </c>
      <c r="C42" s="13">
        <v>155247</v>
      </c>
      <c r="D42" s="72">
        <v>145990</v>
      </c>
      <c r="E42" s="74">
        <v>9759</v>
      </c>
      <c r="F42" s="13">
        <v>10287</v>
      </c>
      <c r="G42" s="11">
        <v>-528</v>
      </c>
      <c r="H42" s="13">
        <v>4995</v>
      </c>
      <c r="I42" s="13">
        <v>5475</v>
      </c>
      <c r="J42" s="11">
        <v>-480</v>
      </c>
      <c r="K42" s="13">
        <v>4764</v>
      </c>
      <c r="L42" s="13">
        <v>4812</v>
      </c>
      <c r="M42" s="75">
        <v>-48</v>
      </c>
      <c r="N42" s="74">
        <v>2821</v>
      </c>
      <c r="O42" s="13">
        <v>3112</v>
      </c>
      <c r="P42" s="11">
        <v>-291</v>
      </c>
      <c r="Q42" s="13">
        <v>1348</v>
      </c>
      <c r="R42" s="13">
        <v>1576</v>
      </c>
      <c r="S42" s="11">
        <v>-228</v>
      </c>
      <c r="T42" s="13">
        <v>1473</v>
      </c>
      <c r="U42" s="13">
        <v>1536</v>
      </c>
      <c r="V42" s="75">
        <v>-63</v>
      </c>
      <c r="W42" s="74">
        <v>15990</v>
      </c>
      <c r="X42" s="13">
        <v>17784</v>
      </c>
      <c r="Y42" s="13">
        <v>-1794</v>
      </c>
      <c r="Z42" s="13">
        <v>8031</v>
      </c>
      <c r="AA42" s="13">
        <v>9303</v>
      </c>
      <c r="AB42" s="13">
        <v>-1272</v>
      </c>
      <c r="AC42" s="13">
        <v>7959</v>
      </c>
      <c r="AD42" s="13">
        <v>8481</v>
      </c>
      <c r="AE42" s="75">
        <v>-522</v>
      </c>
      <c r="AF42" s="74">
        <v>11677</v>
      </c>
      <c r="AG42" s="13">
        <v>12585</v>
      </c>
      <c r="AH42" s="11">
        <v>-908</v>
      </c>
      <c r="AI42" s="13">
        <v>5945</v>
      </c>
      <c r="AJ42" s="13">
        <v>6560</v>
      </c>
      <c r="AK42" s="11">
        <v>-615</v>
      </c>
      <c r="AL42" s="13">
        <v>5732</v>
      </c>
      <c r="AM42" s="13">
        <v>6025</v>
      </c>
      <c r="AN42" s="75">
        <v>-293</v>
      </c>
      <c r="AO42" s="74">
        <v>20102</v>
      </c>
      <c r="AP42" s="13">
        <v>31784</v>
      </c>
      <c r="AQ42" s="13">
        <v>-11682</v>
      </c>
      <c r="AR42" s="13">
        <v>10129</v>
      </c>
      <c r="AS42" s="13">
        <v>16380</v>
      </c>
      <c r="AT42" s="13">
        <v>-6251</v>
      </c>
      <c r="AU42" s="13">
        <v>9973</v>
      </c>
      <c r="AV42" s="13">
        <v>15404</v>
      </c>
      <c r="AW42" s="72">
        <v>-5431</v>
      </c>
      <c r="AX42" s="74">
        <v>61718</v>
      </c>
      <c r="AY42" s="13">
        <v>76468</v>
      </c>
      <c r="AZ42" s="13">
        <v>-14750</v>
      </c>
      <c r="BA42" s="13">
        <v>30673</v>
      </c>
      <c r="BB42" s="13">
        <v>40034</v>
      </c>
      <c r="BC42" s="13">
        <v>-9361</v>
      </c>
      <c r="BD42" s="13">
        <v>31045</v>
      </c>
      <c r="BE42" s="13">
        <v>36434</v>
      </c>
      <c r="BF42" s="72">
        <v>-5389</v>
      </c>
      <c r="BG42" s="74">
        <v>12711</v>
      </c>
      <c r="BH42" s="13">
        <v>16414</v>
      </c>
      <c r="BI42" s="13">
        <v>-3703</v>
      </c>
      <c r="BJ42" s="13">
        <v>6420</v>
      </c>
      <c r="BK42" s="13">
        <v>8403</v>
      </c>
      <c r="BL42" s="13">
        <v>-1983</v>
      </c>
      <c r="BM42" s="13">
        <v>6291</v>
      </c>
      <c r="BN42" s="13">
        <v>8011</v>
      </c>
      <c r="BO42" s="72">
        <v>-1720</v>
      </c>
      <c r="BP42" s="74">
        <v>20197</v>
      </c>
      <c r="BQ42" s="13">
        <v>16026</v>
      </c>
      <c r="BR42" s="13">
        <v>4171</v>
      </c>
      <c r="BS42" s="13">
        <v>10317</v>
      </c>
      <c r="BT42" s="13">
        <v>7986</v>
      </c>
      <c r="BU42" s="13">
        <v>2331</v>
      </c>
      <c r="BV42" s="13">
        <v>9880</v>
      </c>
      <c r="BW42" s="13">
        <v>8040</v>
      </c>
      <c r="BX42" s="72">
        <v>1840</v>
      </c>
      <c r="BY42" s="74">
        <v>84437</v>
      </c>
      <c r="BZ42" s="13">
        <v>69120</v>
      </c>
      <c r="CA42" s="13">
        <v>15317</v>
      </c>
      <c r="CB42" s="13">
        <v>45757</v>
      </c>
      <c r="CC42" s="13">
        <v>35710</v>
      </c>
      <c r="CD42" s="13">
        <v>10047</v>
      </c>
      <c r="CE42" s="13">
        <v>38680</v>
      </c>
      <c r="CF42" s="13">
        <v>33410</v>
      </c>
      <c r="CG42" s="72">
        <v>5270</v>
      </c>
      <c r="CH42" s="74">
        <v>57396</v>
      </c>
      <c r="CI42" s="13">
        <v>42753</v>
      </c>
      <c r="CJ42" s="13">
        <v>14643</v>
      </c>
      <c r="CK42" s="13">
        <v>29319</v>
      </c>
      <c r="CL42" s="13">
        <v>21379</v>
      </c>
      <c r="CM42" s="13">
        <v>7940</v>
      </c>
      <c r="CN42" s="13">
        <v>28077</v>
      </c>
      <c r="CO42" s="13">
        <v>21374</v>
      </c>
      <c r="CP42" s="72">
        <v>6703</v>
      </c>
      <c r="CQ42" s="74">
        <v>1476</v>
      </c>
      <c r="CR42" s="13">
        <v>1241</v>
      </c>
      <c r="CS42" s="11">
        <v>235</v>
      </c>
      <c r="CT42" s="11">
        <v>770</v>
      </c>
      <c r="CU42" s="11">
        <v>623</v>
      </c>
      <c r="CV42" s="11">
        <v>147</v>
      </c>
      <c r="CW42" s="11">
        <v>706</v>
      </c>
      <c r="CX42" s="11">
        <v>618</v>
      </c>
      <c r="CY42" s="75">
        <v>88</v>
      </c>
      <c r="CZ42" s="73" t="s">
        <v>250</v>
      </c>
      <c r="DA42" s="11" t="s">
        <v>250</v>
      </c>
      <c r="DB42" s="11" t="s">
        <v>250</v>
      </c>
      <c r="DC42" s="11" t="s">
        <v>250</v>
      </c>
      <c r="DD42" s="11" t="s">
        <v>250</v>
      </c>
      <c r="DE42" s="11" t="s">
        <v>250</v>
      </c>
      <c r="DF42" s="11" t="s">
        <v>250</v>
      </c>
      <c r="DG42" s="11" t="s">
        <v>250</v>
      </c>
      <c r="DH42" s="75" t="s">
        <v>250</v>
      </c>
      <c r="DI42" s="74">
        <v>2084</v>
      </c>
      <c r="DJ42" s="13">
        <v>2504</v>
      </c>
      <c r="DK42" s="11">
        <v>-420</v>
      </c>
      <c r="DL42" s="13">
        <v>1076</v>
      </c>
      <c r="DM42" s="13">
        <v>1267</v>
      </c>
      <c r="DN42" s="11">
        <v>-191</v>
      </c>
      <c r="DO42" s="13">
        <v>1008</v>
      </c>
      <c r="DP42" s="13">
        <v>1237</v>
      </c>
      <c r="DQ42" s="75">
        <v>-229</v>
      </c>
      <c r="DR42" s="11">
        <v>869</v>
      </c>
      <c r="DS42" s="13">
        <v>1159</v>
      </c>
      <c r="DT42" s="11">
        <v>-290</v>
      </c>
      <c r="DU42" s="11">
        <v>467</v>
      </c>
      <c r="DV42" s="11">
        <v>551</v>
      </c>
      <c r="DW42" s="11">
        <v>-84</v>
      </c>
      <c r="DX42" s="11">
        <v>402</v>
      </c>
      <c r="DY42" s="11">
        <v>608</v>
      </c>
      <c r="DZ42" s="11">
        <v>-206</v>
      </c>
      <c r="EA42" s="11"/>
      <c r="EB42" s="11"/>
      <c r="EC42" s="11"/>
      <c r="ED42" s="11"/>
      <c r="EE42" s="11"/>
      <c r="EF42" s="11"/>
      <c r="EG42" s="11"/>
      <c r="EH42" s="11"/>
      <c r="EI42" s="11"/>
      <c r="EJ42" s="11"/>
      <c r="EK42" s="11"/>
      <c r="EL42" s="11"/>
      <c r="EM42" s="11"/>
      <c r="EN42" s="11"/>
      <c r="EO42" s="11"/>
      <c r="EP42" s="11"/>
    </row>
    <row r="43" spans="1:146">
      <c r="A43" s="67">
        <v>2009</v>
      </c>
      <c r="B43" s="13">
        <v>277846</v>
      </c>
      <c r="C43" s="13">
        <v>143089</v>
      </c>
      <c r="D43" s="72">
        <v>134757</v>
      </c>
      <c r="E43" s="74">
        <v>10262</v>
      </c>
      <c r="F43" s="13">
        <v>8385</v>
      </c>
      <c r="G43" s="13">
        <v>1877</v>
      </c>
      <c r="H43" s="13">
        <v>5276</v>
      </c>
      <c r="I43" s="13">
        <v>4466</v>
      </c>
      <c r="J43" s="11">
        <v>810</v>
      </c>
      <c r="K43" s="13">
        <v>4986</v>
      </c>
      <c r="L43" s="13">
        <v>3919</v>
      </c>
      <c r="M43" s="72">
        <v>1067</v>
      </c>
      <c r="N43" s="74">
        <v>2522</v>
      </c>
      <c r="O43" s="13">
        <v>3058</v>
      </c>
      <c r="P43" s="11">
        <v>-536</v>
      </c>
      <c r="Q43" s="13">
        <v>1236</v>
      </c>
      <c r="R43" s="13">
        <v>1499</v>
      </c>
      <c r="S43" s="11">
        <v>-263</v>
      </c>
      <c r="T43" s="13">
        <v>1286</v>
      </c>
      <c r="U43" s="13">
        <v>1559</v>
      </c>
      <c r="V43" s="75">
        <v>-273</v>
      </c>
      <c r="W43" s="74">
        <v>15467</v>
      </c>
      <c r="X43" s="13">
        <v>16218</v>
      </c>
      <c r="Y43" s="11">
        <v>-751</v>
      </c>
      <c r="Z43" s="13">
        <v>7590</v>
      </c>
      <c r="AA43" s="13">
        <v>8469</v>
      </c>
      <c r="AB43" s="11">
        <v>-879</v>
      </c>
      <c r="AC43" s="13">
        <v>7877</v>
      </c>
      <c r="AD43" s="13">
        <v>7749</v>
      </c>
      <c r="AE43" s="75">
        <v>128</v>
      </c>
      <c r="AF43" s="74">
        <v>11268</v>
      </c>
      <c r="AG43" s="13">
        <v>11505</v>
      </c>
      <c r="AH43" s="11">
        <v>-237</v>
      </c>
      <c r="AI43" s="13">
        <v>5725</v>
      </c>
      <c r="AJ43" s="13">
        <v>6029</v>
      </c>
      <c r="AK43" s="11">
        <v>-304</v>
      </c>
      <c r="AL43" s="13">
        <v>5543</v>
      </c>
      <c r="AM43" s="13">
        <v>5476</v>
      </c>
      <c r="AN43" s="75">
        <v>67</v>
      </c>
      <c r="AO43" s="74">
        <v>20307</v>
      </c>
      <c r="AP43" s="13">
        <v>27726</v>
      </c>
      <c r="AQ43" s="13">
        <v>-7419</v>
      </c>
      <c r="AR43" s="13">
        <v>10257</v>
      </c>
      <c r="AS43" s="13">
        <v>14280</v>
      </c>
      <c r="AT43" s="13">
        <v>-4023</v>
      </c>
      <c r="AU43" s="13">
        <v>10050</v>
      </c>
      <c r="AV43" s="13">
        <v>13446</v>
      </c>
      <c r="AW43" s="72">
        <v>-3396</v>
      </c>
      <c r="AX43" s="74">
        <v>57458</v>
      </c>
      <c r="AY43" s="13">
        <v>73059</v>
      </c>
      <c r="AZ43" s="13">
        <v>-15601</v>
      </c>
      <c r="BA43" s="13">
        <v>28769</v>
      </c>
      <c r="BB43" s="13">
        <v>38358</v>
      </c>
      <c r="BC43" s="13">
        <v>-9589</v>
      </c>
      <c r="BD43" s="13">
        <v>28689</v>
      </c>
      <c r="BE43" s="13">
        <v>34701</v>
      </c>
      <c r="BF43" s="72">
        <v>-6012</v>
      </c>
      <c r="BG43" s="74">
        <v>11916</v>
      </c>
      <c r="BH43" s="13">
        <v>15027</v>
      </c>
      <c r="BI43" s="13">
        <v>-3111</v>
      </c>
      <c r="BJ43" s="13">
        <v>6113</v>
      </c>
      <c r="BK43" s="13">
        <v>7607</v>
      </c>
      <c r="BL43" s="13">
        <v>-1494</v>
      </c>
      <c r="BM43" s="13">
        <v>5803</v>
      </c>
      <c r="BN43" s="13">
        <v>7420</v>
      </c>
      <c r="BO43" s="72">
        <v>-1617</v>
      </c>
      <c r="BP43" s="74">
        <v>18127</v>
      </c>
      <c r="BQ43" s="13">
        <v>15144</v>
      </c>
      <c r="BR43" s="13">
        <v>2983</v>
      </c>
      <c r="BS43" s="13">
        <v>9335</v>
      </c>
      <c r="BT43" s="13">
        <v>7428</v>
      </c>
      <c r="BU43" s="13">
        <v>1907</v>
      </c>
      <c r="BV43" s="13">
        <v>8792</v>
      </c>
      <c r="BW43" s="13">
        <v>7716</v>
      </c>
      <c r="BX43" s="72">
        <v>1076</v>
      </c>
      <c r="BY43" s="74">
        <v>75238</v>
      </c>
      <c r="BZ43" s="13">
        <v>62054</v>
      </c>
      <c r="CA43" s="13">
        <v>13184</v>
      </c>
      <c r="CB43" s="13">
        <v>40908</v>
      </c>
      <c r="CC43" s="13">
        <v>31874</v>
      </c>
      <c r="CD43" s="13">
        <v>9034</v>
      </c>
      <c r="CE43" s="13">
        <v>34330</v>
      </c>
      <c r="CF43" s="13">
        <v>30180</v>
      </c>
      <c r="CG43" s="72">
        <v>4150</v>
      </c>
      <c r="CH43" s="74">
        <v>51061</v>
      </c>
      <c r="CI43" s="13">
        <v>41066</v>
      </c>
      <c r="CJ43" s="13">
        <v>9995</v>
      </c>
      <c r="CK43" s="13">
        <v>25722</v>
      </c>
      <c r="CL43" s="13">
        <v>20725</v>
      </c>
      <c r="CM43" s="13">
        <v>4997</v>
      </c>
      <c r="CN43" s="13">
        <v>25339</v>
      </c>
      <c r="CO43" s="13">
        <v>20341</v>
      </c>
      <c r="CP43" s="72">
        <v>4998</v>
      </c>
      <c r="CQ43" s="74">
        <v>1448</v>
      </c>
      <c r="CR43" s="13">
        <v>1220</v>
      </c>
      <c r="CS43" s="11">
        <v>228</v>
      </c>
      <c r="CT43" s="11">
        <v>707</v>
      </c>
      <c r="CU43" s="11">
        <v>592</v>
      </c>
      <c r="CV43" s="11">
        <v>115</v>
      </c>
      <c r="CW43" s="11">
        <v>741</v>
      </c>
      <c r="CX43" s="11">
        <v>628</v>
      </c>
      <c r="CY43" s="75">
        <v>113</v>
      </c>
      <c r="CZ43" s="73" t="s">
        <v>250</v>
      </c>
      <c r="DA43" s="11" t="s">
        <v>250</v>
      </c>
      <c r="DB43" s="11" t="s">
        <v>250</v>
      </c>
      <c r="DC43" s="11" t="s">
        <v>250</v>
      </c>
      <c r="DD43" s="11" t="s">
        <v>250</v>
      </c>
      <c r="DE43" s="11" t="s">
        <v>250</v>
      </c>
      <c r="DF43" s="11" t="s">
        <v>250</v>
      </c>
      <c r="DG43" s="11" t="s">
        <v>250</v>
      </c>
      <c r="DH43" s="75" t="s">
        <v>250</v>
      </c>
      <c r="DI43" s="74">
        <v>1863</v>
      </c>
      <c r="DJ43" s="13">
        <v>2440</v>
      </c>
      <c r="DK43" s="11">
        <v>-577</v>
      </c>
      <c r="DL43" s="11">
        <v>983</v>
      </c>
      <c r="DM43" s="13">
        <v>1264</v>
      </c>
      <c r="DN43" s="11">
        <v>-281</v>
      </c>
      <c r="DO43" s="11">
        <v>880</v>
      </c>
      <c r="DP43" s="13">
        <v>1176</v>
      </c>
      <c r="DQ43" s="75">
        <v>-296</v>
      </c>
      <c r="DR43" s="11">
        <v>909</v>
      </c>
      <c r="DS43" s="11">
        <v>944</v>
      </c>
      <c r="DT43" s="11">
        <v>-35</v>
      </c>
      <c r="DU43" s="11">
        <v>468</v>
      </c>
      <c r="DV43" s="11">
        <v>498</v>
      </c>
      <c r="DW43" s="11">
        <v>-30</v>
      </c>
      <c r="DX43" s="11">
        <v>441</v>
      </c>
      <c r="DY43" s="11">
        <v>446</v>
      </c>
      <c r="DZ43" s="11">
        <v>-5</v>
      </c>
      <c r="EA43" s="11"/>
      <c r="EB43" s="11"/>
      <c r="EC43" s="11"/>
      <c r="ED43" s="11"/>
      <c r="EE43" s="11"/>
      <c r="EF43" s="11"/>
      <c r="EG43" s="11"/>
      <c r="EH43" s="11"/>
      <c r="EI43" s="11"/>
      <c r="EJ43" s="11"/>
      <c r="EK43" s="11"/>
      <c r="EL43" s="11"/>
      <c r="EM43" s="11"/>
      <c r="EN43" s="11"/>
      <c r="EO43" s="11"/>
      <c r="EP43" s="11"/>
    </row>
    <row r="44" spans="1:146">
      <c r="A44" s="67">
        <v>2010</v>
      </c>
      <c r="B44" s="13">
        <v>259234</v>
      </c>
      <c r="C44" s="13">
        <v>131102</v>
      </c>
      <c r="D44" s="72">
        <v>128132</v>
      </c>
      <c r="E44" s="74">
        <v>8998</v>
      </c>
      <c r="F44" s="13">
        <v>7440</v>
      </c>
      <c r="G44" s="13">
        <v>1558</v>
      </c>
      <c r="H44" s="13">
        <v>4648</v>
      </c>
      <c r="I44" s="13">
        <v>3808</v>
      </c>
      <c r="J44" s="11">
        <v>840</v>
      </c>
      <c r="K44" s="13">
        <v>4350</v>
      </c>
      <c r="L44" s="13">
        <v>3632</v>
      </c>
      <c r="M44" s="75">
        <v>718</v>
      </c>
      <c r="N44" s="74">
        <v>2709</v>
      </c>
      <c r="O44" s="13">
        <v>2649</v>
      </c>
      <c r="P44" s="11">
        <v>60</v>
      </c>
      <c r="Q44" s="13">
        <v>1316</v>
      </c>
      <c r="R44" s="13">
        <v>1283</v>
      </c>
      <c r="S44" s="11">
        <v>33</v>
      </c>
      <c r="T44" s="13">
        <v>1393</v>
      </c>
      <c r="U44" s="13">
        <v>1366</v>
      </c>
      <c r="V44" s="75">
        <v>27</v>
      </c>
      <c r="W44" s="74">
        <v>15172</v>
      </c>
      <c r="X44" s="13">
        <v>14560</v>
      </c>
      <c r="Y44" s="11">
        <v>612</v>
      </c>
      <c r="Z44" s="13">
        <v>7547</v>
      </c>
      <c r="AA44" s="13">
        <v>7259</v>
      </c>
      <c r="AB44" s="11">
        <v>288</v>
      </c>
      <c r="AC44" s="13">
        <v>7625</v>
      </c>
      <c r="AD44" s="13">
        <v>7301</v>
      </c>
      <c r="AE44" s="75">
        <v>324</v>
      </c>
      <c r="AF44" s="74">
        <v>10883</v>
      </c>
      <c r="AG44" s="13">
        <v>10312</v>
      </c>
      <c r="AH44" s="11">
        <v>571</v>
      </c>
      <c r="AI44" s="13">
        <v>5536</v>
      </c>
      <c r="AJ44" s="13">
        <v>5258</v>
      </c>
      <c r="AK44" s="11">
        <v>278</v>
      </c>
      <c r="AL44" s="13">
        <v>5347</v>
      </c>
      <c r="AM44" s="13">
        <v>5054</v>
      </c>
      <c r="AN44" s="75">
        <v>293</v>
      </c>
      <c r="AO44" s="74">
        <v>21048</v>
      </c>
      <c r="AP44" s="13">
        <v>24306</v>
      </c>
      <c r="AQ44" s="13">
        <v>-3258</v>
      </c>
      <c r="AR44" s="13">
        <v>10607</v>
      </c>
      <c r="AS44" s="13">
        <v>12098</v>
      </c>
      <c r="AT44" s="13">
        <v>-1491</v>
      </c>
      <c r="AU44" s="13">
        <v>10441</v>
      </c>
      <c r="AV44" s="13">
        <v>12208</v>
      </c>
      <c r="AW44" s="72">
        <v>-1767</v>
      </c>
      <c r="AX44" s="74">
        <v>59741</v>
      </c>
      <c r="AY44" s="13">
        <v>64403</v>
      </c>
      <c r="AZ44" s="13">
        <v>-4662</v>
      </c>
      <c r="BA44" s="13">
        <v>29683</v>
      </c>
      <c r="BB44" s="13">
        <v>32977</v>
      </c>
      <c r="BC44" s="13">
        <v>-3294</v>
      </c>
      <c r="BD44" s="13">
        <v>30058</v>
      </c>
      <c r="BE44" s="13">
        <v>31426</v>
      </c>
      <c r="BF44" s="72">
        <v>-1368</v>
      </c>
      <c r="BG44" s="74">
        <v>11786</v>
      </c>
      <c r="BH44" s="13">
        <v>14198</v>
      </c>
      <c r="BI44" s="13">
        <v>-2412</v>
      </c>
      <c r="BJ44" s="13">
        <v>5988</v>
      </c>
      <c r="BK44" s="13">
        <v>7045</v>
      </c>
      <c r="BL44" s="13">
        <v>-1057</v>
      </c>
      <c r="BM44" s="13">
        <v>5798</v>
      </c>
      <c r="BN44" s="13">
        <v>7153</v>
      </c>
      <c r="BO44" s="72">
        <v>-1355</v>
      </c>
      <c r="BP44" s="74">
        <v>17237</v>
      </c>
      <c r="BQ44" s="13">
        <v>15084</v>
      </c>
      <c r="BR44" s="13">
        <v>2153</v>
      </c>
      <c r="BS44" s="13">
        <v>8868</v>
      </c>
      <c r="BT44" s="13">
        <v>7398</v>
      </c>
      <c r="BU44" s="13">
        <v>1470</v>
      </c>
      <c r="BV44" s="13">
        <v>8369</v>
      </c>
      <c r="BW44" s="13">
        <v>7686</v>
      </c>
      <c r="BX44" s="75">
        <v>683</v>
      </c>
      <c r="BY44" s="74">
        <v>57958</v>
      </c>
      <c r="BZ44" s="13">
        <v>61229</v>
      </c>
      <c r="CA44" s="13">
        <v>-3271</v>
      </c>
      <c r="CB44" s="13">
        <v>30026</v>
      </c>
      <c r="CC44" s="13">
        <v>31526</v>
      </c>
      <c r="CD44" s="13">
        <v>-1500</v>
      </c>
      <c r="CE44" s="13">
        <v>27932</v>
      </c>
      <c r="CF44" s="13">
        <v>29703</v>
      </c>
      <c r="CG44" s="72">
        <v>-1771</v>
      </c>
      <c r="CH44" s="74">
        <v>49469</v>
      </c>
      <c r="CI44" s="13">
        <v>40741</v>
      </c>
      <c r="CJ44" s="13">
        <v>8728</v>
      </c>
      <c r="CK44" s="13">
        <v>24792</v>
      </c>
      <c r="CL44" s="13">
        <v>20298</v>
      </c>
      <c r="CM44" s="13">
        <v>4494</v>
      </c>
      <c r="CN44" s="13">
        <v>24677</v>
      </c>
      <c r="CO44" s="13">
        <v>20443</v>
      </c>
      <c r="CP44" s="72">
        <v>4234</v>
      </c>
      <c r="CQ44" s="74">
        <v>1418</v>
      </c>
      <c r="CR44" s="13">
        <v>1093</v>
      </c>
      <c r="CS44" s="11">
        <v>325</v>
      </c>
      <c r="CT44" s="11">
        <v>684</v>
      </c>
      <c r="CU44" s="11">
        <v>531</v>
      </c>
      <c r="CV44" s="11">
        <v>153</v>
      </c>
      <c r="CW44" s="11">
        <v>734</v>
      </c>
      <c r="CX44" s="11">
        <v>562</v>
      </c>
      <c r="CY44" s="75">
        <v>172</v>
      </c>
      <c r="CZ44" s="73" t="s">
        <v>250</v>
      </c>
      <c r="DA44" s="11" t="s">
        <v>250</v>
      </c>
      <c r="DB44" s="11" t="s">
        <v>250</v>
      </c>
      <c r="DC44" s="11" t="s">
        <v>250</v>
      </c>
      <c r="DD44" s="11" t="s">
        <v>250</v>
      </c>
      <c r="DE44" s="11" t="s">
        <v>250</v>
      </c>
      <c r="DF44" s="11" t="s">
        <v>250</v>
      </c>
      <c r="DG44" s="11" t="s">
        <v>250</v>
      </c>
      <c r="DH44" s="75" t="s">
        <v>250</v>
      </c>
      <c r="DI44" s="74">
        <v>1935</v>
      </c>
      <c r="DJ44" s="13">
        <v>2286</v>
      </c>
      <c r="DK44" s="11">
        <v>-351</v>
      </c>
      <c r="DL44" s="11">
        <v>961</v>
      </c>
      <c r="DM44" s="13">
        <v>1151</v>
      </c>
      <c r="DN44" s="11">
        <v>-190</v>
      </c>
      <c r="DO44" s="11">
        <v>974</v>
      </c>
      <c r="DP44" s="13">
        <v>1135</v>
      </c>
      <c r="DQ44" s="75">
        <v>-161</v>
      </c>
      <c r="DR44" s="11">
        <v>880</v>
      </c>
      <c r="DS44" s="11">
        <v>933</v>
      </c>
      <c r="DT44" s="11">
        <v>-53</v>
      </c>
      <c r="DU44" s="11">
        <v>446</v>
      </c>
      <c r="DV44" s="11">
        <v>470</v>
      </c>
      <c r="DW44" s="11">
        <v>-24</v>
      </c>
      <c r="DX44" s="11">
        <v>434</v>
      </c>
      <c r="DY44" s="11">
        <v>463</v>
      </c>
      <c r="DZ44" s="11">
        <v>-29</v>
      </c>
      <c r="EA44" s="11"/>
      <c r="EB44" s="11"/>
      <c r="EC44" s="11"/>
      <c r="ED44" s="11"/>
      <c r="EE44" s="11"/>
      <c r="EF44" s="11"/>
      <c r="EG44" s="11"/>
      <c r="EH44" s="11"/>
      <c r="EI44" s="11"/>
      <c r="EJ44" s="11"/>
      <c r="EK44" s="11"/>
      <c r="EL44" s="11"/>
      <c r="EM44" s="11"/>
      <c r="EN44" s="11"/>
      <c r="EO44" s="11"/>
      <c r="EP44" s="11"/>
    </row>
    <row r="45" spans="1:146">
      <c r="A45" s="67">
        <v>2011</v>
      </c>
      <c r="B45" s="13">
        <v>257085</v>
      </c>
      <c r="C45" s="13">
        <v>130221</v>
      </c>
      <c r="D45" s="72">
        <v>126864</v>
      </c>
      <c r="E45" s="74">
        <v>7785</v>
      </c>
      <c r="F45" s="13">
        <v>7755</v>
      </c>
      <c r="G45" s="11">
        <v>30</v>
      </c>
      <c r="H45" s="13">
        <v>3988</v>
      </c>
      <c r="I45" s="13">
        <v>4015</v>
      </c>
      <c r="J45" s="11">
        <v>-27</v>
      </c>
      <c r="K45" s="13">
        <v>3797</v>
      </c>
      <c r="L45" s="13">
        <v>3740</v>
      </c>
      <c r="M45" s="75">
        <v>57</v>
      </c>
      <c r="N45" s="74">
        <v>2494</v>
      </c>
      <c r="O45" s="13">
        <v>2704</v>
      </c>
      <c r="P45" s="11">
        <v>-210</v>
      </c>
      <c r="Q45" s="13">
        <v>1209</v>
      </c>
      <c r="R45" s="13">
        <v>1414</v>
      </c>
      <c r="S45" s="11">
        <v>-205</v>
      </c>
      <c r="T45" s="13">
        <v>1285</v>
      </c>
      <c r="U45" s="13">
        <v>1290</v>
      </c>
      <c r="V45" s="75">
        <v>-5</v>
      </c>
      <c r="W45" s="74">
        <v>14553</v>
      </c>
      <c r="X45" s="13">
        <v>14594</v>
      </c>
      <c r="Y45" s="11">
        <v>-41</v>
      </c>
      <c r="Z45" s="13">
        <v>7152</v>
      </c>
      <c r="AA45" s="13">
        <v>7355</v>
      </c>
      <c r="AB45" s="11">
        <v>-203</v>
      </c>
      <c r="AC45" s="13">
        <v>7401</v>
      </c>
      <c r="AD45" s="13">
        <v>7239</v>
      </c>
      <c r="AE45" s="75">
        <v>162</v>
      </c>
      <c r="AF45" s="74">
        <v>10167</v>
      </c>
      <c r="AG45" s="13">
        <v>10325</v>
      </c>
      <c r="AH45" s="11">
        <v>-158</v>
      </c>
      <c r="AI45" s="13">
        <v>5086</v>
      </c>
      <c r="AJ45" s="13">
        <v>5208</v>
      </c>
      <c r="AK45" s="11">
        <v>-122</v>
      </c>
      <c r="AL45" s="13">
        <v>5081</v>
      </c>
      <c r="AM45" s="13">
        <v>5117</v>
      </c>
      <c r="AN45" s="75">
        <v>-36</v>
      </c>
      <c r="AO45" s="74">
        <v>19884</v>
      </c>
      <c r="AP45" s="13">
        <v>24647</v>
      </c>
      <c r="AQ45" s="13">
        <v>-4763</v>
      </c>
      <c r="AR45" s="13">
        <v>9959</v>
      </c>
      <c r="AS45" s="13">
        <v>12516</v>
      </c>
      <c r="AT45" s="13">
        <v>-2557</v>
      </c>
      <c r="AU45" s="13">
        <v>9925</v>
      </c>
      <c r="AV45" s="13">
        <v>12131</v>
      </c>
      <c r="AW45" s="72">
        <v>-2206</v>
      </c>
      <c r="AX45" s="74">
        <v>58317</v>
      </c>
      <c r="AY45" s="13">
        <v>62324</v>
      </c>
      <c r="AZ45" s="13">
        <v>-4007</v>
      </c>
      <c r="BA45" s="13">
        <v>29048</v>
      </c>
      <c r="BB45" s="13">
        <v>31870</v>
      </c>
      <c r="BC45" s="13">
        <v>-2822</v>
      </c>
      <c r="BD45" s="13">
        <v>29269</v>
      </c>
      <c r="BE45" s="13">
        <v>30454</v>
      </c>
      <c r="BF45" s="72">
        <v>-1185</v>
      </c>
      <c r="BG45" s="74">
        <v>11085</v>
      </c>
      <c r="BH45" s="13">
        <v>14602</v>
      </c>
      <c r="BI45" s="13">
        <v>-3517</v>
      </c>
      <c r="BJ45" s="13">
        <v>5542</v>
      </c>
      <c r="BK45" s="13">
        <v>7341</v>
      </c>
      <c r="BL45" s="13">
        <v>-1799</v>
      </c>
      <c r="BM45" s="13">
        <v>5543</v>
      </c>
      <c r="BN45" s="13">
        <v>7261</v>
      </c>
      <c r="BO45" s="72">
        <v>-1718</v>
      </c>
      <c r="BP45" s="74">
        <v>16602</v>
      </c>
      <c r="BQ45" s="13">
        <v>16057</v>
      </c>
      <c r="BR45" s="11">
        <v>545</v>
      </c>
      <c r="BS45" s="13">
        <v>8551</v>
      </c>
      <c r="BT45" s="13">
        <v>7859</v>
      </c>
      <c r="BU45" s="11">
        <v>692</v>
      </c>
      <c r="BV45" s="13">
        <v>8051</v>
      </c>
      <c r="BW45" s="13">
        <v>8198</v>
      </c>
      <c r="BX45" s="75">
        <v>-147</v>
      </c>
      <c r="BY45" s="74">
        <v>63975</v>
      </c>
      <c r="BZ45" s="13">
        <v>55532</v>
      </c>
      <c r="CA45" s="13">
        <v>8443</v>
      </c>
      <c r="CB45" s="13">
        <v>33433</v>
      </c>
      <c r="CC45" s="13">
        <v>28474</v>
      </c>
      <c r="CD45" s="13">
        <v>4959</v>
      </c>
      <c r="CE45" s="13">
        <v>30542</v>
      </c>
      <c r="CF45" s="13">
        <v>27058</v>
      </c>
      <c r="CG45" s="72">
        <v>3484</v>
      </c>
      <c r="CH45" s="74">
        <v>47854</v>
      </c>
      <c r="CI45" s="13">
        <v>44433</v>
      </c>
      <c r="CJ45" s="13">
        <v>3421</v>
      </c>
      <c r="CK45" s="13">
        <v>24084</v>
      </c>
      <c r="CL45" s="13">
        <v>22139</v>
      </c>
      <c r="CM45" s="13">
        <v>1945</v>
      </c>
      <c r="CN45" s="13">
        <v>23770</v>
      </c>
      <c r="CO45" s="13">
        <v>22294</v>
      </c>
      <c r="CP45" s="72">
        <v>1476</v>
      </c>
      <c r="CQ45" s="74">
        <v>1477</v>
      </c>
      <c r="CR45" s="13">
        <v>1114</v>
      </c>
      <c r="CS45" s="11">
        <v>363</v>
      </c>
      <c r="CT45" s="11">
        <v>720</v>
      </c>
      <c r="CU45" s="11">
        <v>544</v>
      </c>
      <c r="CV45" s="11">
        <v>176</v>
      </c>
      <c r="CW45" s="11">
        <v>757</v>
      </c>
      <c r="CX45" s="11">
        <v>570</v>
      </c>
      <c r="CY45" s="75">
        <v>187</v>
      </c>
      <c r="CZ45" s="73" t="s">
        <v>250</v>
      </c>
      <c r="DA45" s="11" t="s">
        <v>250</v>
      </c>
      <c r="DB45" s="11" t="s">
        <v>250</v>
      </c>
      <c r="DC45" s="11" t="s">
        <v>250</v>
      </c>
      <c r="DD45" s="11" t="s">
        <v>250</v>
      </c>
      <c r="DE45" s="11" t="s">
        <v>250</v>
      </c>
      <c r="DF45" s="11" t="s">
        <v>250</v>
      </c>
      <c r="DG45" s="11" t="s">
        <v>250</v>
      </c>
      <c r="DH45" s="75" t="s">
        <v>250</v>
      </c>
      <c r="DI45" s="74">
        <v>1990</v>
      </c>
      <c r="DJ45" s="13">
        <v>2169</v>
      </c>
      <c r="DK45" s="11">
        <v>-179</v>
      </c>
      <c r="DL45" s="13">
        <v>1000</v>
      </c>
      <c r="DM45" s="13">
        <v>1072</v>
      </c>
      <c r="DN45" s="11">
        <v>-72</v>
      </c>
      <c r="DO45" s="11">
        <v>990</v>
      </c>
      <c r="DP45" s="13">
        <v>1097</v>
      </c>
      <c r="DQ45" s="75">
        <v>-107</v>
      </c>
      <c r="DR45" s="11">
        <v>902</v>
      </c>
      <c r="DS45" s="11">
        <v>829</v>
      </c>
      <c r="DT45" s="11">
        <v>73</v>
      </c>
      <c r="DU45" s="11">
        <v>449</v>
      </c>
      <c r="DV45" s="11">
        <v>414</v>
      </c>
      <c r="DW45" s="11">
        <v>35</v>
      </c>
      <c r="DX45" s="11">
        <v>453</v>
      </c>
      <c r="DY45" s="11">
        <v>415</v>
      </c>
      <c r="DZ45" s="11">
        <v>38</v>
      </c>
      <c r="EA45" s="11"/>
      <c r="EB45" s="11"/>
      <c r="EC45" s="11"/>
      <c r="ED45" s="11"/>
      <c r="EE45" s="11"/>
      <c r="EF45" s="11"/>
      <c r="EG45" s="11"/>
      <c r="EH45" s="11"/>
      <c r="EI45" s="11"/>
      <c r="EJ45" s="11"/>
      <c r="EK45" s="11"/>
      <c r="EL45" s="11"/>
      <c r="EM45" s="11"/>
      <c r="EN45" s="11"/>
      <c r="EO45" s="11"/>
      <c r="EP45" s="11"/>
    </row>
    <row r="46" spans="1:146">
      <c r="A46" s="67">
        <v>2012</v>
      </c>
      <c r="B46" s="13">
        <v>280347</v>
      </c>
      <c r="C46" s="13">
        <v>142598</v>
      </c>
      <c r="D46" s="72">
        <v>137749</v>
      </c>
      <c r="E46" s="74">
        <v>8173</v>
      </c>
      <c r="F46" s="13">
        <v>7628</v>
      </c>
      <c r="G46" s="11">
        <v>545</v>
      </c>
      <c r="H46" s="13">
        <v>4160</v>
      </c>
      <c r="I46" s="13">
        <v>4040</v>
      </c>
      <c r="J46" s="11">
        <v>120</v>
      </c>
      <c r="K46" s="13">
        <v>4013</v>
      </c>
      <c r="L46" s="13">
        <v>3588</v>
      </c>
      <c r="M46" s="75">
        <v>425</v>
      </c>
      <c r="N46" s="74">
        <v>2620</v>
      </c>
      <c r="O46" s="13">
        <v>3238</v>
      </c>
      <c r="P46" s="11">
        <v>-618</v>
      </c>
      <c r="Q46" s="13">
        <v>1282</v>
      </c>
      <c r="R46" s="13">
        <v>1667</v>
      </c>
      <c r="S46" s="11">
        <v>-385</v>
      </c>
      <c r="T46" s="13">
        <v>1338</v>
      </c>
      <c r="U46" s="13">
        <v>1571</v>
      </c>
      <c r="V46" s="75">
        <v>-233</v>
      </c>
      <c r="W46" s="74">
        <v>14410</v>
      </c>
      <c r="X46" s="13">
        <v>17276</v>
      </c>
      <c r="Y46" s="13">
        <v>-2866</v>
      </c>
      <c r="Z46" s="13">
        <v>7072</v>
      </c>
      <c r="AA46" s="13">
        <v>8867</v>
      </c>
      <c r="AB46" s="13">
        <v>-1795</v>
      </c>
      <c r="AC46" s="13">
        <v>7338</v>
      </c>
      <c r="AD46" s="13">
        <v>8409</v>
      </c>
      <c r="AE46" s="72">
        <v>-1071</v>
      </c>
      <c r="AF46" s="74">
        <v>10044</v>
      </c>
      <c r="AG46" s="13">
        <v>11850</v>
      </c>
      <c r="AH46" s="13">
        <v>-1806</v>
      </c>
      <c r="AI46" s="13">
        <v>5067</v>
      </c>
      <c r="AJ46" s="13">
        <v>6005</v>
      </c>
      <c r="AK46" s="11">
        <v>-938</v>
      </c>
      <c r="AL46" s="13">
        <v>4977</v>
      </c>
      <c r="AM46" s="13">
        <v>5845</v>
      </c>
      <c r="AN46" s="75">
        <v>-868</v>
      </c>
      <c r="AO46" s="74">
        <v>20179</v>
      </c>
      <c r="AP46" s="13">
        <v>27094</v>
      </c>
      <c r="AQ46" s="13">
        <v>-6915</v>
      </c>
      <c r="AR46" s="13">
        <v>10162</v>
      </c>
      <c r="AS46" s="13">
        <v>13717</v>
      </c>
      <c r="AT46" s="13">
        <v>-3555</v>
      </c>
      <c r="AU46" s="13">
        <v>10017</v>
      </c>
      <c r="AV46" s="13">
        <v>13377</v>
      </c>
      <c r="AW46" s="72">
        <v>-3360</v>
      </c>
      <c r="AX46" s="74">
        <v>60459</v>
      </c>
      <c r="AY46" s="13">
        <v>71070</v>
      </c>
      <c r="AZ46" s="13">
        <v>-10611</v>
      </c>
      <c r="BA46" s="13">
        <v>30160</v>
      </c>
      <c r="BB46" s="13">
        <v>36718</v>
      </c>
      <c r="BC46" s="13">
        <v>-6558</v>
      </c>
      <c r="BD46" s="13">
        <v>30299</v>
      </c>
      <c r="BE46" s="13">
        <v>34352</v>
      </c>
      <c r="BF46" s="72">
        <v>-4053</v>
      </c>
      <c r="BG46" s="74">
        <v>11443</v>
      </c>
      <c r="BH46" s="13">
        <v>15655</v>
      </c>
      <c r="BI46" s="13">
        <v>-4212</v>
      </c>
      <c r="BJ46" s="13">
        <v>5737</v>
      </c>
      <c r="BK46" s="13">
        <v>7901</v>
      </c>
      <c r="BL46" s="13">
        <v>-2164</v>
      </c>
      <c r="BM46" s="13">
        <v>5706</v>
      </c>
      <c r="BN46" s="13">
        <v>7754</v>
      </c>
      <c r="BO46" s="72">
        <v>-2048</v>
      </c>
      <c r="BP46" s="74">
        <v>19386</v>
      </c>
      <c r="BQ46" s="13">
        <v>17508</v>
      </c>
      <c r="BR46" s="13">
        <v>1878</v>
      </c>
      <c r="BS46" s="13">
        <v>10072</v>
      </c>
      <c r="BT46" s="13">
        <v>8605</v>
      </c>
      <c r="BU46" s="13">
        <v>1467</v>
      </c>
      <c r="BV46" s="13">
        <v>9314</v>
      </c>
      <c r="BW46" s="13">
        <v>8903</v>
      </c>
      <c r="BX46" s="75">
        <v>411</v>
      </c>
      <c r="BY46" s="74">
        <v>80837</v>
      </c>
      <c r="BZ46" s="13">
        <v>53185</v>
      </c>
      <c r="CA46" s="13">
        <v>27652</v>
      </c>
      <c r="CB46" s="13">
        <v>42374</v>
      </c>
      <c r="CC46" s="13">
        <v>26930</v>
      </c>
      <c r="CD46" s="13">
        <v>15444</v>
      </c>
      <c r="CE46" s="13">
        <v>38463</v>
      </c>
      <c r="CF46" s="13">
        <v>26255</v>
      </c>
      <c r="CG46" s="72">
        <v>12208</v>
      </c>
      <c r="CH46" s="74">
        <v>48593</v>
      </c>
      <c r="CI46" s="13">
        <v>51304</v>
      </c>
      <c r="CJ46" s="13">
        <v>-2711</v>
      </c>
      <c r="CK46" s="13">
        <v>24428</v>
      </c>
      <c r="CL46" s="13">
        <v>25867</v>
      </c>
      <c r="CM46" s="13">
        <v>-1439</v>
      </c>
      <c r="CN46" s="13">
        <v>24165</v>
      </c>
      <c r="CO46" s="13">
        <v>25437</v>
      </c>
      <c r="CP46" s="72">
        <v>-1272</v>
      </c>
      <c r="CQ46" s="74">
        <v>1524</v>
      </c>
      <c r="CR46" s="13">
        <v>1211</v>
      </c>
      <c r="CS46" s="11">
        <v>313</v>
      </c>
      <c r="CT46" s="11">
        <v>743</v>
      </c>
      <c r="CU46" s="11">
        <v>594</v>
      </c>
      <c r="CV46" s="11">
        <v>149</v>
      </c>
      <c r="CW46" s="11">
        <v>781</v>
      </c>
      <c r="CX46" s="11">
        <v>617</v>
      </c>
      <c r="CY46" s="75">
        <v>164</v>
      </c>
      <c r="CZ46" s="73" t="s">
        <v>250</v>
      </c>
      <c r="DA46" s="11" t="s">
        <v>250</v>
      </c>
      <c r="DB46" s="11" t="s">
        <v>250</v>
      </c>
      <c r="DC46" s="11" t="s">
        <v>250</v>
      </c>
      <c r="DD46" s="11" t="s">
        <v>250</v>
      </c>
      <c r="DE46" s="11" t="s">
        <v>250</v>
      </c>
      <c r="DF46" s="11" t="s">
        <v>250</v>
      </c>
      <c r="DG46" s="11" t="s">
        <v>250</v>
      </c>
      <c r="DH46" s="75" t="s">
        <v>250</v>
      </c>
      <c r="DI46" s="74">
        <v>1819</v>
      </c>
      <c r="DJ46" s="13">
        <v>2315</v>
      </c>
      <c r="DK46" s="11">
        <v>-496</v>
      </c>
      <c r="DL46" s="11">
        <v>906</v>
      </c>
      <c r="DM46" s="13">
        <v>1179</v>
      </c>
      <c r="DN46" s="11">
        <v>-273</v>
      </c>
      <c r="DO46" s="11">
        <v>913</v>
      </c>
      <c r="DP46" s="13">
        <v>1136</v>
      </c>
      <c r="DQ46" s="75">
        <v>-223</v>
      </c>
      <c r="DR46" s="11">
        <v>860</v>
      </c>
      <c r="DS46" s="13">
        <v>1013</v>
      </c>
      <c r="DT46" s="11">
        <v>-153</v>
      </c>
      <c r="DU46" s="11">
        <v>435</v>
      </c>
      <c r="DV46" s="11">
        <v>508</v>
      </c>
      <c r="DW46" s="11">
        <v>-73</v>
      </c>
      <c r="DX46" s="11">
        <v>425</v>
      </c>
      <c r="DY46" s="11">
        <v>505</v>
      </c>
      <c r="DZ46" s="11">
        <v>-80</v>
      </c>
      <c r="EA46" s="11"/>
      <c r="EB46" s="11"/>
      <c r="EC46" s="11"/>
      <c r="ED46" s="11"/>
      <c r="EE46" s="11"/>
      <c r="EF46" s="11"/>
      <c r="EG46" s="11"/>
      <c r="EH46" s="11"/>
      <c r="EI46" s="11"/>
      <c r="EJ46" s="11"/>
      <c r="EK46" s="11"/>
      <c r="EL46" s="11"/>
      <c r="EM46" s="11"/>
      <c r="EN46" s="11"/>
      <c r="EO46" s="11"/>
      <c r="EP46" s="11"/>
    </row>
    <row r="47" spans="1:146">
      <c r="A47" s="67">
        <v>2013</v>
      </c>
      <c r="B47" s="13">
        <v>261295</v>
      </c>
      <c r="C47" s="13">
        <v>134108</v>
      </c>
      <c r="D47" s="72">
        <v>127187</v>
      </c>
      <c r="E47" s="74">
        <v>7283</v>
      </c>
      <c r="F47" s="13">
        <v>6788</v>
      </c>
      <c r="G47" s="11">
        <v>495</v>
      </c>
      <c r="H47" s="13">
        <v>3700</v>
      </c>
      <c r="I47" s="13">
        <v>3559</v>
      </c>
      <c r="J47" s="11">
        <v>141</v>
      </c>
      <c r="K47" s="13">
        <v>3583</v>
      </c>
      <c r="L47" s="13">
        <v>3229</v>
      </c>
      <c r="M47" s="75">
        <v>354</v>
      </c>
      <c r="N47" s="74">
        <v>2294</v>
      </c>
      <c r="O47" s="13">
        <v>3195</v>
      </c>
      <c r="P47" s="11">
        <v>-901</v>
      </c>
      <c r="Q47" s="13">
        <v>1127</v>
      </c>
      <c r="R47" s="13">
        <v>1691</v>
      </c>
      <c r="S47" s="11">
        <v>-564</v>
      </c>
      <c r="T47" s="13">
        <v>1167</v>
      </c>
      <c r="U47" s="13">
        <v>1504</v>
      </c>
      <c r="V47" s="75">
        <v>-337</v>
      </c>
      <c r="W47" s="74">
        <v>12630</v>
      </c>
      <c r="X47" s="13">
        <v>16147</v>
      </c>
      <c r="Y47" s="13">
        <v>-3517</v>
      </c>
      <c r="Z47" s="13">
        <v>6408</v>
      </c>
      <c r="AA47" s="13">
        <v>8414</v>
      </c>
      <c r="AB47" s="13">
        <v>-2006</v>
      </c>
      <c r="AC47" s="13">
        <v>6222</v>
      </c>
      <c r="AD47" s="13">
        <v>7733</v>
      </c>
      <c r="AE47" s="72">
        <v>-1511</v>
      </c>
      <c r="AF47" s="74">
        <v>8517</v>
      </c>
      <c r="AG47" s="13">
        <v>11807</v>
      </c>
      <c r="AH47" s="13">
        <v>-3290</v>
      </c>
      <c r="AI47" s="13">
        <v>4371</v>
      </c>
      <c r="AJ47" s="13">
        <v>6193</v>
      </c>
      <c r="AK47" s="13">
        <v>-1822</v>
      </c>
      <c r="AL47" s="13">
        <v>4146</v>
      </c>
      <c r="AM47" s="13">
        <v>5614</v>
      </c>
      <c r="AN47" s="72">
        <v>-1468</v>
      </c>
      <c r="AO47" s="74">
        <v>16879</v>
      </c>
      <c r="AP47" s="13">
        <v>27310</v>
      </c>
      <c r="AQ47" s="13">
        <v>-10431</v>
      </c>
      <c r="AR47" s="13">
        <v>8412</v>
      </c>
      <c r="AS47" s="13">
        <v>13791</v>
      </c>
      <c r="AT47" s="13">
        <v>-5379</v>
      </c>
      <c r="AU47" s="13">
        <v>8467</v>
      </c>
      <c r="AV47" s="13">
        <v>13519</v>
      </c>
      <c r="AW47" s="72">
        <v>-5052</v>
      </c>
      <c r="AX47" s="74">
        <v>54678</v>
      </c>
      <c r="AY47" s="13">
        <v>68579</v>
      </c>
      <c r="AZ47" s="13">
        <v>-13901</v>
      </c>
      <c r="BA47" s="13">
        <v>26939</v>
      </c>
      <c r="BB47" s="13">
        <v>36007</v>
      </c>
      <c r="BC47" s="13">
        <v>-9068</v>
      </c>
      <c r="BD47" s="13">
        <v>27739</v>
      </c>
      <c r="BE47" s="13">
        <v>32572</v>
      </c>
      <c r="BF47" s="72">
        <v>-4833</v>
      </c>
      <c r="BG47" s="74">
        <v>9988</v>
      </c>
      <c r="BH47" s="13">
        <v>14994</v>
      </c>
      <c r="BI47" s="13">
        <v>-5006</v>
      </c>
      <c r="BJ47" s="13">
        <v>5060</v>
      </c>
      <c r="BK47" s="13">
        <v>7533</v>
      </c>
      <c r="BL47" s="13">
        <v>-2473</v>
      </c>
      <c r="BM47" s="13">
        <v>4928</v>
      </c>
      <c r="BN47" s="13">
        <v>7461</v>
      </c>
      <c r="BO47" s="72">
        <v>-2533</v>
      </c>
      <c r="BP47" s="74">
        <v>16982</v>
      </c>
      <c r="BQ47" s="13">
        <v>16590</v>
      </c>
      <c r="BR47" s="11">
        <v>392</v>
      </c>
      <c r="BS47" s="13">
        <v>8952</v>
      </c>
      <c r="BT47" s="13">
        <v>8368</v>
      </c>
      <c r="BU47" s="11">
        <v>584</v>
      </c>
      <c r="BV47" s="13">
        <v>8030</v>
      </c>
      <c r="BW47" s="13">
        <v>8222</v>
      </c>
      <c r="BX47" s="75">
        <v>-192</v>
      </c>
      <c r="BY47" s="74">
        <v>84602</v>
      </c>
      <c r="BZ47" s="13">
        <v>46004</v>
      </c>
      <c r="CA47" s="13">
        <v>38598</v>
      </c>
      <c r="CB47" s="13">
        <v>45217</v>
      </c>
      <c r="CC47" s="13">
        <v>23486</v>
      </c>
      <c r="CD47" s="13">
        <v>21731</v>
      </c>
      <c r="CE47" s="13">
        <v>39385</v>
      </c>
      <c r="CF47" s="13">
        <v>22518</v>
      </c>
      <c r="CG47" s="72">
        <v>16867</v>
      </c>
      <c r="CH47" s="74">
        <v>43830</v>
      </c>
      <c r="CI47" s="13">
        <v>45698</v>
      </c>
      <c r="CJ47" s="13">
        <v>-1868</v>
      </c>
      <c r="CK47" s="13">
        <v>22098</v>
      </c>
      <c r="CL47" s="13">
        <v>22956</v>
      </c>
      <c r="CM47" s="11">
        <v>-858</v>
      </c>
      <c r="CN47" s="13">
        <v>21732</v>
      </c>
      <c r="CO47" s="13">
        <v>22742</v>
      </c>
      <c r="CP47" s="72">
        <v>-1010</v>
      </c>
      <c r="CQ47" s="74">
        <v>1185</v>
      </c>
      <c r="CR47" s="13">
        <v>1279</v>
      </c>
      <c r="CS47" s="11">
        <v>-94</v>
      </c>
      <c r="CT47" s="11">
        <v>591</v>
      </c>
      <c r="CU47" s="11">
        <v>609</v>
      </c>
      <c r="CV47" s="11">
        <v>-18</v>
      </c>
      <c r="CW47" s="11">
        <v>594</v>
      </c>
      <c r="CX47" s="11">
        <v>670</v>
      </c>
      <c r="CY47" s="75">
        <v>-76</v>
      </c>
      <c r="CZ47" s="73" t="s">
        <v>250</v>
      </c>
      <c r="DA47" s="11" t="s">
        <v>250</v>
      </c>
      <c r="DB47" s="11" t="s">
        <v>250</v>
      </c>
      <c r="DC47" s="11" t="s">
        <v>250</v>
      </c>
      <c r="DD47" s="11" t="s">
        <v>250</v>
      </c>
      <c r="DE47" s="11" t="s">
        <v>250</v>
      </c>
      <c r="DF47" s="11" t="s">
        <v>250</v>
      </c>
      <c r="DG47" s="11" t="s">
        <v>250</v>
      </c>
      <c r="DH47" s="75" t="s">
        <v>250</v>
      </c>
      <c r="DI47" s="74">
        <v>1610</v>
      </c>
      <c r="DJ47" s="13">
        <v>2092</v>
      </c>
      <c r="DK47" s="11">
        <v>-482</v>
      </c>
      <c r="DL47" s="11">
        <v>816</v>
      </c>
      <c r="DM47" s="13">
        <v>1105</v>
      </c>
      <c r="DN47" s="11">
        <v>-289</v>
      </c>
      <c r="DO47" s="11">
        <v>794</v>
      </c>
      <c r="DP47" s="11">
        <v>987</v>
      </c>
      <c r="DQ47" s="75">
        <v>-193</v>
      </c>
      <c r="DR47" s="11">
        <v>817</v>
      </c>
      <c r="DS47" s="11">
        <v>812</v>
      </c>
      <c r="DT47" s="11">
        <v>5</v>
      </c>
      <c r="DU47" s="11">
        <v>417</v>
      </c>
      <c r="DV47" s="11">
        <v>396</v>
      </c>
      <c r="DW47" s="11">
        <v>21</v>
      </c>
      <c r="DX47" s="11">
        <v>400</v>
      </c>
      <c r="DY47" s="11">
        <v>416</v>
      </c>
      <c r="DZ47" s="11">
        <v>-16</v>
      </c>
      <c r="EA47" s="11"/>
      <c r="EB47" s="11"/>
      <c r="EC47" s="11"/>
      <c r="ED47" s="11"/>
      <c r="EE47" s="11"/>
      <c r="EF47" s="11"/>
      <c r="EG47" s="11"/>
      <c r="EH47" s="11"/>
      <c r="EI47" s="11"/>
      <c r="EJ47" s="11"/>
      <c r="EK47" s="11"/>
      <c r="EL47" s="11"/>
      <c r="EM47" s="11"/>
      <c r="EN47" s="11"/>
      <c r="EO47" s="11"/>
      <c r="EP47" s="11"/>
    </row>
    <row r="48" spans="1:146">
      <c r="A48" s="67">
        <v>2014</v>
      </c>
      <c r="B48" s="13">
        <v>275059</v>
      </c>
      <c r="C48" s="13">
        <v>141510</v>
      </c>
      <c r="D48" s="72">
        <v>133549</v>
      </c>
      <c r="E48" s="74">
        <v>6994</v>
      </c>
      <c r="F48" s="13">
        <v>6760</v>
      </c>
      <c r="G48" s="11">
        <v>234</v>
      </c>
      <c r="H48" s="13">
        <v>3560</v>
      </c>
      <c r="I48" s="13">
        <v>3525</v>
      </c>
      <c r="J48" s="11">
        <v>35</v>
      </c>
      <c r="K48" s="13">
        <v>3434</v>
      </c>
      <c r="L48" s="13">
        <v>3235</v>
      </c>
      <c r="M48" s="75">
        <v>199</v>
      </c>
      <c r="N48" s="74">
        <v>2198</v>
      </c>
      <c r="O48" s="13">
        <v>3139</v>
      </c>
      <c r="P48" s="11">
        <v>-941</v>
      </c>
      <c r="Q48" s="13">
        <v>1073</v>
      </c>
      <c r="R48" s="13">
        <v>1605</v>
      </c>
      <c r="S48" s="11">
        <v>-532</v>
      </c>
      <c r="T48" s="13">
        <v>1125</v>
      </c>
      <c r="U48" s="13">
        <v>1534</v>
      </c>
      <c r="V48" s="75">
        <v>-409</v>
      </c>
      <c r="W48" s="74">
        <v>13402</v>
      </c>
      <c r="X48" s="13">
        <v>15973</v>
      </c>
      <c r="Y48" s="13">
        <v>-2571</v>
      </c>
      <c r="Z48" s="13">
        <v>6701</v>
      </c>
      <c r="AA48" s="13">
        <v>8281</v>
      </c>
      <c r="AB48" s="13">
        <v>-1580</v>
      </c>
      <c r="AC48" s="13">
        <v>6701</v>
      </c>
      <c r="AD48" s="13">
        <v>7692</v>
      </c>
      <c r="AE48" s="75">
        <v>-991</v>
      </c>
      <c r="AF48" s="74">
        <v>9055</v>
      </c>
      <c r="AG48" s="13">
        <v>12572</v>
      </c>
      <c r="AH48" s="13">
        <v>-3517</v>
      </c>
      <c r="AI48" s="13">
        <v>4609</v>
      </c>
      <c r="AJ48" s="13">
        <v>6607</v>
      </c>
      <c r="AK48" s="13">
        <v>-1998</v>
      </c>
      <c r="AL48" s="13">
        <v>4446</v>
      </c>
      <c r="AM48" s="13">
        <v>5965</v>
      </c>
      <c r="AN48" s="72">
        <v>-1519</v>
      </c>
      <c r="AO48" s="74">
        <v>16536</v>
      </c>
      <c r="AP48" s="13">
        <v>30848</v>
      </c>
      <c r="AQ48" s="13">
        <v>-14312</v>
      </c>
      <c r="AR48" s="13">
        <v>8202</v>
      </c>
      <c r="AS48" s="13">
        <v>16027</v>
      </c>
      <c r="AT48" s="13">
        <v>-7825</v>
      </c>
      <c r="AU48" s="13">
        <v>8334</v>
      </c>
      <c r="AV48" s="13">
        <v>14821</v>
      </c>
      <c r="AW48" s="72">
        <v>-6487</v>
      </c>
      <c r="AX48" s="74">
        <v>57415</v>
      </c>
      <c r="AY48" s="13">
        <v>71979</v>
      </c>
      <c r="AZ48" s="13">
        <v>-14564</v>
      </c>
      <c r="BA48" s="13">
        <v>28809</v>
      </c>
      <c r="BB48" s="13">
        <v>37641</v>
      </c>
      <c r="BC48" s="13">
        <v>-8832</v>
      </c>
      <c r="BD48" s="13">
        <v>28606</v>
      </c>
      <c r="BE48" s="13">
        <v>34338</v>
      </c>
      <c r="BF48" s="72">
        <v>-5732</v>
      </c>
      <c r="BG48" s="74">
        <v>9452</v>
      </c>
      <c r="BH48" s="13">
        <v>16303</v>
      </c>
      <c r="BI48" s="13">
        <v>-6851</v>
      </c>
      <c r="BJ48" s="13">
        <v>4679</v>
      </c>
      <c r="BK48" s="13">
        <v>8318</v>
      </c>
      <c r="BL48" s="13">
        <v>-3639</v>
      </c>
      <c r="BM48" s="13">
        <v>4773</v>
      </c>
      <c r="BN48" s="13">
        <v>7985</v>
      </c>
      <c r="BO48" s="72">
        <v>-3212</v>
      </c>
      <c r="BP48" s="74">
        <v>16371</v>
      </c>
      <c r="BQ48" s="13">
        <v>18210</v>
      </c>
      <c r="BR48" s="13">
        <v>-1839</v>
      </c>
      <c r="BS48" s="13">
        <v>8565</v>
      </c>
      <c r="BT48" s="13">
        <v>9060</v>
      </c>
      <c r="BU48" s="11">
        <v>-495</v>
      </c>
      <c r="BV48" s="13">
        <v>7806</v>
      </c>
      <c r="BW48" s="13">
        <v>9150</v>
      </c>
      <c r="BX48" s="72">
        <v>-1344</v>
      </c>
      <c r="BY48" s="74">
        <v>87307</v>
      </c>
      <c r="BZ48" s="13">
        <v>51925</v>
      </c>
      <c r="CA48" s="13">
        <v>35382</v>
      </c>
      <c r="CB48" s="13">
        <v>46946</v>
      </c>
      <c r="CC48" s="13">
        <v>26461</v>
      </c>
      <c r="CD48" s="13">
        <v>20485</v>
      </c>
      <c r="CE48" s="13">
        <v>40361</v>
      </c>
      <c r="CF48" s="13">
        <v>25464</v>
      </c>
      <c r="CG48" s="72">
        <v>14897</v>
      </c>
      <c r="CH48" s="74">
        <v>52281</v>
      </c>
      <c r="CI48" s="13">
        <v>42806</v>
      </c>
      <c r="CJ48" s="13">
        <v>9475</v>
      </c>
      <c r="CK48" s="13">
        <v>26347</v>
      </c>
      <c r="CL48" s="13">
        <v>21677</v>
      </c>
      <c r="CM48" s="13">
        <v>4670</v>
      </c>
      <c r="CN48" s="13">
        <v>25934</v>
      </c>
      <c r="CO48" s="13">
        <v>21129</v>
      </c>
      <c r="CP48" s="72">
        <v>4805</v>
      </c>
      <c r="CQ48" s="74">
        <v>1390</v>
      </c>
      <c r="CR48" s="13">
        <v>1339</v>
      </c>
      <c r="CS48" s="11">
        <v>51</v>
      </c>
      <c r="CT48" s="11">
        <v>657</v>
      </c>
      <c r="CU48" s="11">
        <v>665</v>
      </c>
      <c r="CV48" s="11">
        <v>-8</v>
      </c>
      <c r="CW48" s="11">
        <v>733</v>
      </c>
      <c r="CX48" s="11">
        <v>674</v>
      </c>
      <c r="CY48" s="75">
        <v>59</v>
      </c>
      <c r="CZ48" s="73" t="s">
        <v>250</v>
      </c>
      <c r="DA48" s="11" t="s">
        <v>250</v>
      </c>
      <c r="DB48" s="11" t="s">
        <v>250</v>
      </c>
      <c r="DC48" s="11" t="s">
        <v>250</v>
      </c>
      <c r="DD48" s="11" t="s">
        <v>250</v>
      </c>
      <c r="DE48" s="11" t="s">
        <v>250</v>
      </c>
      <c r="DF48" s="11" t="s">
        <v>250</v>
      </c>
      <c r="DG48" s="11" t="s">
        <v>250</v>
      </c>
      <c r="DH48" s="75" t="s">
        <v>250</v>
      </c>
      <c r="DI48" s="74">
        <v>1789</v>
      </c>
      <c r="DJ48" s="13">
        <v>2277</v>
      </c>
      <c r="DK48" s="11">
        <v>-488</v>
      </c>
      <c r="DL48" s="11">
        <v>919</v>
      </c>
      <c r="DM48" s="13">
        <v>1178</v>
      </c>
      <c r="DN48" s="11">
        <v>-259</v>
      </c>
      <c r="DO48" s="11">
        <v>870</v>
      </c>
      <c r="DP48" s="13">
        <v>1099</v>
      </c>
      <c r="DQ48" s="75">
        <v>-229</v>
      </c>
      <c r="DR48" s="11">
        <v>869</v>
      </c>
      <c r="DS48" s="11">
        <v>928</v>
      </c>
      <c r="DT48" s="11">
        <v>-59</v>
      </c>
      <c r="DU48" s="11">
        <v>443</v>
      </c>
      <c r="DV48" s="11">
        <v>465</v>
      </c>
      <c r="DW48" s="11">
        <v>-22</v>
      </c>
      <c r="DX48" s="11">
        <v>426</v>
      </c>
      <c r="DY48" s="11">
        <v>463</v>
      </c>
      <c r="DZ48" s="11">
        <v>-37</v>
      </c>
      <c r="EA48" s="11"/>
      <c r="EB48" s="11"/>
      <c r="EC48" s="11"/>
      <c r="ED48" s="11"/>
      <c r="EE48" s="11"/>
      <c r="EF48" s="11"/>
      <c r="EG48" s="11"/>
      <c r="EH48" s="11"/>
      <c r="EI48" s="11"/>
      <c r="EJ48" s="11"/>
      <c r="EK48" s="11"/>
      <c r="EL48" s="11"/>
      <c r="EM48" s="11"/>
      <c r="EN48" s="11"/>
      <c r="EO48" s="11"/>
      <c r="EP48" s="11"/>
    </row>
    <row r="49" spans="1:146">
      <c r="A49" s="67">
        <v>2015</v>
      </c>
      <c r="B49" s="13">
        <v>283809</v>
      </c>
      <c r="C49" s="13">
        <v>145531</v>
      </c>
      <c r="D49" s="72">
        <v>138278</v>
      </c>
      <c r="E49" s="74">
        <v>7012</v>
      </c>
      <c r="F49" s="13">
        <v>6851</v>
      </c>
      <c r="G49" s="11">
        <v>161</v>
      </c>
      <c r="H49" s="13">
        <v>3509</v>
      </c>
      <c r="I49" s="13">
        <v>3524</v>
      </c>
      <c r="J49" s="11">
        <v>-15</v>
      </c>
      <c r="K49" s="13">
        <v>3503</v>
      </c>
      <c r="L49" s="13">
        <v>3327</v>
      </c>
      <c r="M49" s="75">
        <v>176</v>
      </c>
      <c r="N49" s="74">
        <v>2367</v>
      </c>
      <c r="O49" s="13">
        <v>3049</v>
      </c>
      <c r="P49" s="11">
        <v>-682</v>
      </c>
      <c r="Q49" s="13">
        <v>1167</v>
      </c>
      <c r="R49" s="13">
        <v>1558</v>
      </c>
      <c r="S49" s="11">
        <v>-391</v>
      </c>
      <c r="T49" s="13">
        <v>1200</v>
      </c>
      <c r="U49" s="13">
        <v>1491</v>
      </c>
      <c r="V49" s="75">
        <v>-291</v>
      </c>
      <c r="W49" s="74">
        <v>13854</v>
      </c>
      <c r="X49" s="13">
        <v>16165</v>
      </c>
      <c r="Y49" s="13">
        <v>-2311</v>
      </c>
      <c r="Z49" s="13">
        <v>6838</v>
      </c>
      <c r="AA49" s="13">
        <v>8282</v>
      </c>
      <c r="AB49" s="13">
        <v>-1444</v>
      </c>
      <c r="AC49" s="13">
        <v>7016</v>
      </c>
      <c r="AD49" s="13">
        <v>7883</v>
      </c>
      <c r="AE49" s="75">
        <v>-867</v>
      </c>
      <c r="AF49" s="74">
        <v>9184</v>
      </c>
      <c r="AG49" s="13">
        <v>11974</v>
      </c>
      <c r="AH49" s="13">
        <v>-2790</v>
      </c>
      <c r="AI49" s="13">
        <v>4656</v>
      </c>
      <c r="AJ49" s="13">
        <v>6233</v>
      </c>
      <c r="AK49" s="13">
        <v>-1577</v>
      </c>
      <c r="AL49" s="13">
        <v>4528</v>
      </c>
      <c r="AM49" s="13">
        <v>5741</v>
      </c>
      <c r="AN49" s="72">
        <v>-1213</v>
      </c>
      <c r="AO49" s="74">
        <v>16611</v>
      </c>
      <c r="AP49" s="13">
        <v>32753</v>
      </c>
      <c r="AQ49" s="13">
        <v>-16142</v>
      </c>
      <c r="AR49" s="13">
        <v>8450</v>
      </c>
      <c r="AS49" s="13">
        <v>16830</v>
      </c>
      <c r="AT49" s="13">
        <v>-8380</v>
      </c>
      <c r="AU49" s="13">
        <v>8161</v>
      </c>
      <c r="AV49" s="13">
        <v>15923</v>
      </c>
      <c r="AW49" s="72">
        <v>-7762</v>
      </c>
      <c r="AX49" s="74">
        <v>62874</v>
      </c>
      <c r="AY49" s="13">
        <v>71569</v>
      </c>
      <c r="AZ49" s="13">
        <v>-8695</v>
      </c>
      <c r="BA49" s="13">
        <v>31609</v>
      </c>
      <c r="BB49" s="13">
        <v>37088</v>
      </c>
      <c r="BC49" s="13">
        <v>-5479</v>
      </c>
      <c r="BD49" s="13">
        <v>31265</v>
      </c>
      <c r="BE49" s="13">
        <v>34481</v>
      </c>
      <c r="BF49" s="72">
        <v>-3216</v>
      </c>
      <c r="BG49" s="74">
        <v>10022</v>
      </c>
      <c r="BH49" s="13">
        <v>16700</v>
      </c>
      <c r="BI49" s="13">
        <v>-6678</v>
      </c>
      <c r="BJ49" s="13">
        <v>4988</v>
      </c>
      <c r="BK49" s="13">
        <v>8429</v>
      </c>
      <c r="BL49" s="13">
        <v>-3441</v>
      </c>
      <c r="BM49" s="13">
        <v>5034</v>
      </c>
      <c r="BN49" s="13">
        <v>8271</v>
      </c>
      <c r="BO49" s="72">
        <v>-3237</v>
      </c>
      <c r="BP49" s="74">
        <v>15346</v>
      </c>
      <c r="BQ49" s="13">
        <v>19874</v>
      </c>
      <c r="BR49" s="13">
        <v>-4528</v>
      </c>
      <c r="BS49" s="13">
        <v>7976</v>
      </c>
      <c r="BT49" s="13">
        <v>10062</v>
      </c>
      <c r="BU49" s="13">
        <v>-2086</v>
      </c>
      <c r="BV49" s="13">
        <v>7370</v>
      </c>
      <c r="BW49" s="13">
        <v>9812</v>
      </c>
      <c r="BX49" s="72">
        <v>-2442</v>
      </c>
      <c r="BY49" s="74">
        <v>81540</v>
      </c>
      <c r="BZ49" s="13">
        <v>59946</v>
      </c>
      <c r="CA49" s="13">
        <v>21594</v>
      </c>
      <c r="CB49" s="13">
        <v>43842</v>
      </c>
      <c r="CC49" s="13">
        <v>30743</v>
      </c>
      <c r="CD49" s="13">
        <v>13099</v>
      </c>
      <c r="CE49" s="13">
        <v>37698</v>
      </c>
      <c r="CF49" s="13">
        <v>29203</v>
      </c>
      <c r="CG49" s="72">
        <v>8495</v>
      </c>
      <c r="CH49" s="74">
        <v>61026</v>
      </c>
      <c r="CI49" s="13">
        <v>40647</v>
      </c>
      <c r="CJ49" s="13">
        <v>20379</v>
      </c>
      <c r="CK49" s="13">
        <v>30505</v>
      </c>
      <c r="CL49" s="13">
        <v>20641</v>
      </c>
      <c r="CM49" s="13">
        <v>9864</v>
      </c>
      <c r="CN49" s="13">
        <v>30521</v>
      </c>
      <c r="CO49" s="13">
        <v>20006</v>
      </c>
      <c r="CP49" s="72">
        <v>10515</v>
      </c>
      <c r="CQ49" s="74">
        <v>1348</v>
      </c>
      <c r="CR49" s="13">
        <v>1261</v>
      </c>
      <c r="CS49" s="11">
        <v>87</v>
      </c>
      <c r="CT49" s="11">
        <v>664</v>
      </c>
      <c r="CU49" s="11">
        <v>609</v>
      </c>
      <c r="CV49" s="11">
        <v>55</v>
      </c>
      <c r="CW49" s="11">
        <v>684</v>
      </c>
      <c r="CX49" s="11">
        <v>652</v>
      </c>
      <c r="CY49" s="75">
        <v>32</v>
      </c>
      <c r="CZ49" s="73" t="s">
        <v>250</v>
      </c>
      <c r="DA49" s="11" t="s">
        <v>250</v>
      </c>
      <c r="DB49" s="11" t="s">
        <v>250</v>
      </c>
      <c r="DC49" s="11" t="s">
        <v>250</v>
      </c>
      <c r="DD49" s="11" t="s">
        <v>250</v>
      </c>
      <c r="DE49" s="11" t="s">
        <v>250</v>
      </c>
      <c r="DF49" s="11" t="s">
        <v>250</v>
      </c>
      <c r="DG49" s="11" t="s">
        <v>250</v>
      </c>
      <c r="DH49" s="75" t="s">
        <v>250</v>
      </c>
      <c r="DI49" s="74">
        <v>1821</v>
      </c>
      <c r="DJ49" s="13">
        <v>2044</v>
      </c>
      <c r="DK49" s="11">
        <v>-223</v>
      </c>
      <c r="DL49" s="11">
        <v>930</v>
      </c>
      <c r="DM49" s="13">
        <v>1056</v>
      </c>
      <c r="DN49" s="11">
        <v>-126</v>
      </c>
      <c r="DO49" s="11">
        <v>891</v>
      </c>
      <c r="DP49" s="11">
        <v>988</v>
      </c>
      <c r="DQ49" s="75">
        <v>-97</v>
      </c>
      <c r="DR49" s="11">
        <v>804</v>
      </c>
      <c r="DS49" s="11">
        <v>976</v>
      </c>
      <c r="DT49" s="11">
        <v>-172</v>
      </c>
      <c r="DU49" s="11">
        <v>397</v>
      </c>
      <c r="DV49" s="11">
        <v>476</v>
      </c>
      <c r="DW49" s="11">
        <v>-79</v>
      </c>
      <c r="DX49" s="11">
        <v>407</v>
      </c>
      <c r="DY49" s="11">
        <v>500</v>
      </c>
      <c r="DZ49" s="11">
        <v>-93</v>
      </c>
      <c r="EA49" s="11"/>
      <c r="EB49" s="11"/>
      <c r="EC49" s="11"/>
      <c r="ED49" s="11"/>
      <c r="EE49" s="11"/>
      <c r="EF49" s="11"/>
      <c r="EG49" s="11"/>
      <c r="EH49" s="11"/>
      <c r="EI49" s="11"/>
      <c r="EJ49" s="11"/>
      <c r="EK49" s="11"/>
      <c r="EL49" s="11"/>
      <c r="EM49" s="11"/>
      <c r="EN49" s="11"/>
      <c r="EO49" s="11"/>
      <c r="EP49" s="11"/>
    </row>
    <row r="50" spans="1:146">
      <c r="A50" s="67">
        <v>2016</v>
      </c>
      <c r="B50" s="13">
        <v>277029</v>
      </c>
      <c r="C50" s="13">
        <v>141604</v>
      </c>
      <c r="D50" s="72">
        <v>135425</v>
      </c>
      <c r="E50" s="74">
        <v>6600</v>
      </c>
      <c r="F50" s="13">
        <v>6368</v>
      </c>
      <c r="G50" s="11">
        <v>232</v>
      </c>
      <c r="H50" s="13">
        <v>3315</v>
      </c>
      <c r="I50" s="13">
        <v>3290</v>
      </c>
      <c r="J50" s="11">
        <v>25</v>
      </c>
      <c r="K50" s="13">
        <v>3285</v>
      </c>
      <c r="L50" s="13">
        <v>3078</v>
      </c>
      <c r="M50" s="75">
        <v>207</v>
      </c>
      <c r="N50" s="74">
        <v>2874</v>
      </c>
      <c r="O50" s="13">
        <v>2844</v>
      </c>
      <c r="P50" s="11">
        <v>30</v>
      </c>
      <c r="Q50" s="13">
        <v>1425</v>
      </c>
      <c r="R50" s="13">
        <v>1406</v>
      </c>
      <c r="S50" s="11">
        <v>19</v>
      </c>
      <c r="T50" s="13">
        <v>1449</v>
      </c>
      <c r="U50" s="13">
        <v>1438</v>
      </c>
      <c r="V50" s="75">
        <v>11</v>
      </c>
      <c r="W50" s="74">
        <v>15107</v>
      </c>
      <c r="X50" s="13">
        <v>14353</v>
      </c>
      <c r="Y50" s="11">
        <v>754</v>
      </c>
      <c r="Z50" s="13">
        <v>7653</v>
      </c>
      <c r="AA50" s="13">
        <v>7255</v>
      </c>
      <c r="AB50" s="11">
        <v>398</v>
      </c>
      <c r="AC50" s="13">
        <v>7454</v>
      </c>
      <c r="AD50" s="13">
        <v>7098</v>
      </c>
      <c r="AE50" s="75">
        <v>356</v>
      </c>
      <c r="AF50" s="74">
        <v>10248</v>
      </c>
      <c r="AG50" s="13">
        <v>11361</v>
      </c>
      <c r="AH50" s="13">
        <v>-1113</v>
      </c>
      <c r="AI50" s="13">
        <v>5270</v>
      </c>
      <c r="AJ50" s="13">
        <v>5843</v>
      </c>
      <c r="AK50" s="11">
        <v>-573</v>
      </c>
      <c r="AL50" s="13">
        <v>4978</v>
      </c>
      <c r="AM50" s="13">
        <v>5518</v>
      </c>
      <c r="AN50" s="75">
        <v>-540</v>
      </c>
      <c r="AO50" s="74">
        <v>19259</v>
      </c>
      <c r="AP50" s="13">
        <v>30377</v>
      </c>
      <c r="AQ50" s="13">
        <v>-11118</v>
      </c>
      <c r="AR50" s="13">
        <v>9897</v>
      </c>
      <c r="AS50" s="13">
        <v>15445</v>
      </c>
      <c r="AT50" s="13">
        <v>-5548</v>
      </c>
      <c r="AU50" s="13">
        <v>9362</v>
      </c>
      <c r="AV50" s="13">
        <v>14932</v>
      </c>
      <c r="AW50" s="72">
        <v>-5570</v>
      </c>
      <c r="AX50" s="74">
        <v>71790</v>
      </c>
      <c r="AY50" s="13">
        <v>62713</v>
      </c>
      <c r="AZ50" s="13">
        <v>9077</v>
      </c>
      <c r="BA50" s="13">
        <v>36655</v>
      </c>
      <c r="BB50" s="13">
        <v>31976</v>
      </c>
      <c r="BC50" s="13">
        <v>4679</v>
      </c>
      <c r="BD50" s="13">
        <v>35135</v>
      </c>
      <c r="BE50" s="13">
        <v>30737</v>
      </c>
      <c r="BF50" s="72">
        <v>4398</v>
      </c>
      <c r="BG50" s="74">
        <v>10994</v>
      </c>
      <c r="BH50" s="13">
        <v>15875</v>
      </c>
      <c r="BI50" s="13">
        <v>-4881</v>
      </c>
      <c r="BJ50" s="13">
        <v>5629</v>
      </c>
      <c r="BK50" s="13">
        <v>8001</v>
      </c>
      <c r="BL50" s="13">
        <v>-2372</v>
      </c>
      <c r="BM50" s="13">
        <v>5365</v>
      </c>
      <c r="BN50" s="13">
        <v>7874</v>
      </c>
      <c r="BO50" s="72">
        <v>-2509</v>
      </c>
      <c r="BP50" s="74">
        <v>15260</v>
      </c>
      <c r="BQ50" s="13">
        <v>19532</v>
      </c>
      <c r="BR50" s="13">
        <v>-4272</v>
      </c>
      <c r="BS50" s="13">
        <v>7855</v>
      </c>
      <c r="BT50" s="13">
        <v>9847</v>
      </c>
      <c r="BU50" s="13">
        <v>-1992</v>
      </c>
      <c r="BV50" s="13">
        <v>7405</v>
      </c>
      <c r="BW50" s="13">
        <v>9685</v>
      </c>
      <c r="BX50" s="72">
        <v>-2280</v>
      </c>
      <c r="BY50" s="74">
        <v>56978</v>
      </c>
      <c r="BZ50" s="13">
        <v>72086</v>
      </c>
      <c r="CA50" s="13">
        <v>-15108</v>
      </c>
      <c r="CB50" s="13">
        <v>29290</v>
      </c>
      <c r="CC50" s="13">
        <v>37887</v>
      </c>
      <c r="CD50" s="13">
        <v>-8597</v>
      </c>
      <c r="CE50" s="13">
        <v>27688</v>
      </c>
      <c r="CF50" s="13">
        <v>34199</v>
      </c>
      <c r="CG50" s="72">
        <v>-6511</v>
      </c>
      <c r="CH50" s="74">
        <v>63788</v>
      </c>
      <c r="CI50" s="13">
        <v>37215</v>
      </c>
      <c r="CJ50" s="13">
        <v>26573</v>
      </c>
      <c r="CK50" s="13">
        <v>32426</v>
      </c>
      <c r="CL50" s="13">
        <v>18524</v>
      </c>
      <c r="CM50" s="13">
        <v>13902</v>
      </c>
      <c r="CN50" s="13">
        <v>31362</v>
      </c>
      <c r="CO50" s="13">
        <v>18691</v>
      </c>
      <c r="CP50" s="72">
        <v>12671</v>
      </c>
      <c r="CQ50" s="74">
        <v>1531</v>
      </c>
      <c r="CR50" s="13">
        <v>1255</v>
      </c>
      <c r="CS50" s="11">
        <v>276</v>
      </c>
      <c r="CT50" s="11">
        <v>796</v>
      </c>
      <c r="CU50" s="11">
        <v>622</v>
      </c>
      <c r="CV50" s="11">
        <v>174</v>
      </c>
      <c r="CW50" s="11">
        <v>735</v>
      </c>
      <c r="CX50" s="11">
        <v>633</v>
      </c>
      <c r="CY50" s="75">
        <v>102</v>
      </c>
      <c r="CZ50" s="73" t="s">
        <v>250</v>
      </c>
      <c r="DA50" s="11" t="s">
        <v>250</v>
      </c>
      <c r="DB50" s="11" t="s">
        <v>250</v>
      </c>
      <c r="DC50" s="11" t="s">
        <v>250</v>
      </c>
      <c r="DD50" s="11" t="s">
        <v>250</v>
      </c>
      <c r="DE50" s="11" t="s">
        <v>250</v>
      </c>
      <c r="DF50" s="11" t="s">
        <v>250</v>
      </c>
      <c r="DG50" s="11" t="s">
        <v>250</v>
      </c>
      <c r="DH50" s="75" t="s">
        <v>250</v>
      </c>
      <c r="DI50" s="74">
        <v>1844</v>
      </c>
      <c r="DJ50" s="13">
        <v>2094</v>
      </c>
      <c r="DK50" s="11">
        <v>-250</v>
      </c>
      <c r="DL50" s="11">
        <v>996</v>
      </c>
      <c r="DM50" s="13">
        <v>1042</v>
      </c>
      <c r="DN50" s="11">
        <v>-46</v>
      </c>
      <c r="DO50" s="11">
        <v>848</v>
      </c>
      <c r="DP50" s="13">
        <v>1052</v>
      </c>
      <c r="DQ50" s="75">
        <v>-204</v>
      </c>
      <c r="DR50" s="11">
        <v>756</v>
      </c>
      <c r="DS50" s="11">
        <v>956</v>
      </c>
      <c r="DT50" s="11">
        <v>-200</v>
      </c>
      <c r="DU50" s="11">
        <v>397</v>
      </c>
      <c r="DV50" s="11">
        <v>466</v>
      </c>
      <c r="DW50" s="11">
        <v>-69</v>
      </c>
      <c r="DX50" s="11">
        <v>359</v>
      </c>
      <c r="DY50" s="11">
        <v>490</v>
      </c>
      <c r="DZ50" s="11">
        <v>-131</v>
      </c>
      <c r="EA50" s="11"/>
      <c r="EB50" s="11"/>
      <c r="EC50" s="11"/>
      <c r="ED50" s="11"/>
      <c r="EE50" s="11"/>
      <c r="EF50" s="11"/>
      <c r="EG50" s="11"/>
      <c r="EH50" s="11"/>
      <c r="EI50" s="11"/>
      <c r="EJ50" s="11"/>
      <c r="EK50" s="11"/>
      <c r="EL50" s="11"/>
      <c r="EM50" s="11"/>
      <c r="EN50" s="11"/>
      <c r="EO50" s="11"/>
      <c r="EP50" s="11"/>
    </row>
    <row r="51" spans="1:146">
      <c r="A51" s="67">
        <v>2017</v>
      </c>
      <c r="B51" s="13">
        <v>260393</v>
      </c>
      <c r="C51" s="13">
        <v>132332</v>
      </c>
      <c r="D51" s="72">
        <v>128061</v>
      </c>
      <c r="E51" s="74">
        <v>5400</v>
      </c>
      <c r="F51" s="13">
        <v>6830</v>
      </c>
      <c r="G51" s="13">
        <v>-1430</v>
      </c>
      <c r="H51" s="13">
        <v>2668</v>
      </c>
      <c r="I51" s="13">
        <v>3519</v>
      </c>
      <c r="J51" s="11">
        <v>-851</v>
      </c>
      <c r="K51" s="13">
        <v>2732</v>
      </c>
      <c r="L51" s="13">
        <v>3311</v>
      </c>
      <c r="M51" s="75">
        <v>-579</v>
      </c>
      <c r="N51" s="74">
        <v>3124</v>
      </c>
      <c r="O51" s="13">
        <v>2680</v>
      </c>
      <c r="P51" s="11">
        <v>444</v>
      </c>
      <c r="Q51" s="13">
        <v>1599</v>
      </c>
      <c r="R51" s="13">
        <v>1334</v>
      </c>
      <c r="S51" s="11">
        <v>265</v>
      </c>
      <c r="T51" s="13">
        <v>1525</v>
      </c>
      <c r="U51" s="13">
        <v>1346</v>
      </c>
      <c r="V51" s="75">
        <v>179</v>
      </c>
      <c r="W51" s="74">
        <v>15339</v>
      </c>
      <c r="X51" s="13">
        <v>12500</v>
      </c>
      <c r="Y51" s="13">
        <v>2839</v>
      </c>
      <c r="Z51" s="13">
        <v>7679</v>
      </c>
      <c r="AA51" s="13">
        <v>6275</v>
      </c>
      <c r="AB51" s="13">
        <v>1404</v>
      </c>
      <c r="AC51" s="13">
        <v>7660</v>
      </c>
      <c r="AD51" s="13">
        <v>6225</v>
      </c>
      <c r="AE51" s="72">
        <v>1435</v>
      </c>
      <c r="AF51" s="74">
        <v>10136</v>
      </c>
      <c r="AG51" s="13">
        <v>9702</v>
      </c>
      <c r="AH51" s="11">
        <v>434</v>
      </c>
      <c r="AI51" s="13">
        <v>5196</v>
      </c>
      <c r="AJ51" s="13">
        <v>4861</v>
      </c>
      <c r="AK51" s="11">
        <v>335</v>
      </c>
      <c r="AL51" s="13">
        <v>4940</v>
      </c>
      <c r="AM51" s="13">
        <v>4841</v>
      </c>
      <c r="AN51" s="75">
        <v>99</v>
      </c>
      <c r="AO51" s="74">
        <v>19531</v>
      </c>
      <c r="AP51" s="13">
        <v>27658</v>
      </c>
      <c r="AQ51" s="13">
        <v>-8127</v>
      </c>
      <c r="AR51" s="13">
        <v>10007</v>
      </c>
      <c r="AS51" s="13">
        <v>14033</v>
      </c>
      <c r="AT51" s="13">
        <v>-4026</v>
      </c>
      <c r="AU51" s="13">
        <v>9524</v>
      </c>
      <c r="AV51" s="13">
        <v>13625</v>
      </c>
      <c r="AW51" s="72">
        <v>-4101</v>
      </c>
      <c r="AX51" s="74">
        <v>71717</v>
      </c>
      <c r="AY51" s="13">
        <v>58335</v>
      </c>
      <c r="AZ51" s="13">
        <v>13382</v>
      </c>
      <c r="BA51" s="13">
        <v>36563</v>
      </c>
      <c r="BB51" s="13">
        <v>29488</v>
      </c>
      <c r="BC51" s="13">
        <v>7075</v>
      </c>
      <c r="BD51" s="13">
        <v>35154</v>
      </c>
      <c r="BE51" s="13">
        <v>28847</v>
      </c>
      <c r="BF51" s="72">
        <v>6307</v>
      </c>
      <c r="BG51" s="74">
        <v>10350</v>
      </c>
      <c r="BH51" s="13">
        <v>15474</v>
      </c>
      <c r="BI51" s="13">
        <v>-5124</v>
      </c>
      <c r="BJ51" s="13">
        <v>5333</v>
      </c>
      <c r="BK51" s="13">
        <v>7855</v>
      </c>
      <c r="BL51" s="13">
        <v>-2522</v>
      </c>
      <c r="BM51" s="13">
        <v>5017</v>
      </c>
      <c r="BN51" s="13">
        <v>7619</v>
      </c>
      <c r="BO51" s="72">
        <v>-2602</v>
      </c>
      <c r="BP51" s="74">
        <v>13130</v>
      </c>
      <c r="BQ51" s="13">
        <v>18890</v>
      </c>
      <c r="BR51" s="13">
        <v>-5760</v>
      </c>
      <c r="BS51" s="13">
        <v>6793</v>
      </c>
      <c r="BT51" s="13">
        <v>9427</v>
      </c>
      <c r="BU51" s="13">
        <v>-2634</v>
      </c>
      <c r="BV51" s="13">
        <v>6337</v>
      </c>
      <c r="BW51" s="13">
        <v>9463</v>
      </c>
      <c r="BX51" s="72">
        <v>-3126</v>
      </c>
      <c r="BY51" s="74">
        <v>50396</v>
      </c>
      <c r="BZ51" s="13">
        <v>65955</v>
      </c>
      <c r="CA51" s="13">
        <v>-15559</v>
      </c>
      <c r="CB51" s="13">
        <v>25346</v>
      </c>
      <c r="CC51" s="13">
        <v>34529</v>
      </c>
      <c r="CD51" s="13">
        <v>-9183</v>
      </c>
      <c r="CE51" s="13">
        <v>25050</v>
      </c>
      <c r="CF51" s="13">
        <v>31426</v>
      </c>
      <c r="CG51" s="72">
        <v>-6376</v>
      </c>
      <c r="CH51" s="74">
        <v>57210</v>
      </c>
      <c r="CI51" s="13">
        <v>38376</v>
      </c>
      <c r="CJ51" s="13">
        <v>18834</v>
      </c>
      <c r="CK51" s="13">
        <v>29091</v>
      </c>
      <c r="CL51" s="13">
        <v>19008</v>
      </c>
      <c r="CM51" s="13">
        <v>10083</v>
      </c>
      <c r="CN51" s="13">
        <v>28119</v>
      </c>
      <c r="CO51" s="13">
        <v>19368</v>
      </c>
      <c r="CP51" s="72">
        <v>8751</v>
      </c>
      <c r="CQ51" s="74">
        <v>1558</v>
      </c>
      <c r="CR51" s="11">
        <v>981</v>
      </c>
      <c r="CS51" s="11">
        <v>577</v>
      </c>
      <c r="CT51" s="11">
        <v>787</v>
      </c>
      <c r="CU51" s="11">
        <v>491</v>
      </c>
      <c r="CV51" s="11">
        <v>296</v>
      </c>
      <c r="CW51" s="11">
        <v>771</v>
      </c>
      <c r="CX51" s="11">
        <v>490</v>
      </c>
      <c r="CY51" s="75">
        <v>281</v>
      </c>
      <c r="CZ51" s="73" t="s">
        <v>250</v>
      </c>
      <c r="DA51" s="11" t="s">
        <v>250</v>
      </c>
      <c r="DB51" s="11" t="s">
        <v>250</v>
      </c>
      <c r="DC51" s="11" t="s">
        <v>250</v>
      </c>
      <c r="DD51" s="11" t="s">
        <v>250</v>
      </c>
      <c r="DE51" s="11" t="s">
        <v>250</v>
      </c>
      <c r="DF51" s="11" t="s">
        <v>250</v>
      </c>
      <c r="DG51" s="11" t="s">
        <v>250</v>
      </c>
      <c r="DH51" s="75" t="s">
        <v>250</v>
      </c>
      <c r="DI51" s="74">
        <v>1713</v>
      </c>
      <c r="DJ51" s="13">
        <v>2088</v>
      </c>
      <c r="DK51" s="11">
        <v>-375</v>
      </c>
      <c r="DL51" s="11">
        <v>883</v>
      </c>
      <c r="DM51" s="13">
        <v>1068</v>
      </c>
      <c r="DN51" s="11">
        <v>-185</v>
      </c>
      <c r="DO51" s="11">
        <v>830</v>
      </c>
      <c r="DP51" s="13">
        <v>1020</v>
      </c>
      <c r="DQ51" s="75">
        <v>-190</v>
      </c>
      <c r="DR51" s="11">
        <v>789</v>
      </c>
      <c r="DS51" s="11">
        <v>924</v>
      </c>
      <c r="DT51" s="11">
        <v>-135</v>
      </c>
      <c r="DU51" s="11">
        <v>387</v>
      </c>
      <c r="DV51" s="11">
        <v>444</v>
      </c>
      <c r="DW51" s="11">
        <v>-57</v>
      </c>
      <c r="DX51" s="11">
        <v>402</v>
      </c>
      <c r="DY51" s="11">
        <v>480</v>
      </c>
      <c r="DZ51" s="11">
        <v>-78</v>
      </c>
      <c r="EA51" s="11"/>
      <c r="EB51" s="11"/>
      <c r="EC51" s="11"/>
      <c r="ED51" s="11"/>
      <c r="EE51" s="11"/>
      <c r="EF51" s="11"/>
      <c r="EG51" s="11"/>
      <c r="EH51" s="11"/>
      <c r="EI51" s="11"/>
      <c r="EJ51" s="11"/>
      <c r="EK51" s="11"/>
      <c r="EL51" s="11"/>
      <c r="EM51" s="11"/>
      <c r="EN51" s="11"/>
      <c r="EO51" s="11"/>
      <c r="EP51" s="11"/>
    </row>
    <row r="52" spans="1:146">
      <c r="A52" s="67">
        <v>2018</v>
      </c>
      <c r="B52" s="13">
        <v>260751</v>
      </c>
      <c r="C52" s="13">
        <v>132015</v>
      </c>
      <c r="D52" s="72">
        <v>128736</v>
      </c>
      <c r="E52" s="74">
        <v>5187</v>
      </c>
      <c r="F52" s="13">
        <v>7920</v>
      </c>
      <c r="G52" s="13">
        <v>-2733</v>
      </c>
      <c r="H52" s="13">
        <v>2615</v>
      </c>
      <c r="I52" s="13">
        <v>4082</v>
      </c>
      <c r="J52" s="13">
        <v>-1467</v>
      </c>
      <c r="K52" s="13">
        <v>2572</v>
      </c>
      <c r="L52" s="13">
        <v>3838</v>
      </c>
      <c r="M52" s="72">
        <v>-1266</v>
      </c>
      <c r="N52" s="74">
        <v>3193</v>
      </c>
      <c r="O52" s="13">
        <v>3016</v>
      </c>
      <c r="P52" s="11">
        <v>177</v>
      </c>
      <c r="Q52" s="13">
        <v>1599</v>
      </c>
      <c r="R52" s="13">
        <v>1521</v>
      </c>
      <c r="S52" s="11">
        <v>78</v>
      </c>
      <c r="T52" s="13">
        <v>1594</v>
      </c>
      <c r="U52" s="13">
        <v>1495</v>
      </c>
      <c r="V52" s="75">
        <v>99</v>
      </c>
      <c r="W52" s="74">
        <v>15509</v>
      </c>
      <c r="X52" s="13">
        <v>12461</v>
      </c>
      <c r="Y52" s="13">
        <v>3048</v>
      </c>
      <c r="Z52" s="13">
        <v>7646</v>
      </c>
      <c r="AA52" s="13">
        <v>6330</v>
      </c>
      <c r="AB52" s="13">
        <v>1316</v>
      </c>
      <c r="AC52" s="13">
        <v>7863</v>
      </c>
      <c r="AD52" s="13">
        <v>6131</v>
      </c>
      <c r="AE52" s="72">
        <v>1732</v>
      </c>
      <c r="AF52" s="74">
        <v>10709</v>
      </c>
      <c r="AG52" s="13">
        <v>10228</v>
      </c>
      <c r="AH52" s="11">
        <v>481</v>
      </c>
      <c r="AI52" s="13">
        <v>5446</v>
      </c>
      <c r="AJ52" s="13">
        <v>5284</v>
      </c>
      <c r="AK52" s="11">
        <v>162</v>
      </c>
      <c r="AL52" s="13">
        <v>5263</v>
      </c>
      <c r="AM52" s="13">
        <v>4944</v>
      </c>
      <c r="AN52" s="75">
        <v>319</v>
      </c>
      <c r="AO52" s="74">
        <v>20777</v>
      </c>
      <c r="AP52" s="13">
        <v>26470</v>
      </c>
      <c r="AQ52" s="13">
        <v>-5693</v>
      </c>
      <c r="AR52" s="13">
        <v>10597</v>
      </c>
      <c r="AS52" s="13">
        <v>13373</v>
      </c>
      <c r="AT52" s="13">
        <v>-2776</v>
      </c>
      <c r="AU52" s="13">
        <v>10180</v>
      </c>
      <c r="AV52" s="13">
        <v>13097</v>
      </c>
      <c r="AW52" s="72">
        <v>-2917</v>
      </c>
      <c r="AX52" s="74">
        <v>69918</v>
      </c>
      <c r="AY52" s="13">
        <v>59974</v>
      </c>
      <c r="AZ52" s="13">
        <v>9944</v>
      </c>
      <c r="BA52" s="13">
        <v>35592</v>
      </c>
      <c r="BB52" s="13">
        <v>30536</v>
      </c>
      <c r="BC52" s="13">
        <v>5056</v>
      </c>
      <c r="BD52" s="13">
        <v>34326</v>
      </c>
      <c r="BE52" s="13">
        <v>29438</v>
      </c>
      <c r="BF52" s="72">
        <v>4888</v>
      </c>
      <c r="BG52" s="74">
        <v>9578</v>
      </c>
      <c r="BH52" s="13">
        <v>16726</v>
      </c>
      <c r="BI52" s="13">
        <v>-7148</v>
      </c>
      <c r="BJ52" s="13">
        <v>4744</v>
      </c>
      <c r="BK52" s="13">
        <v>8421</v>
      </c>
      <c r="BL52" s="13">
        <v>-3677</v>
      </c>
      <c r="BM52" s="13">
        <v>4834</v>
      </c>
      <c r="BN52" s="13">
        <v>8305</v>
      </c>
      <c r="BO52" s="72">
        <v>-3471</v>
      </c>
      <c r="BP52" s="74">
        <v>11637</v>
      </c>
      <c r="BQ52" s="13">
        <v>20112</v>
      </c>
      <c r="BR52" s="13">
        <v>-8475</v>
      </c>
      <c r="BS52" s="13">
        <v>5810</v>
      </c>
      <c r="BT52" s="13">
        <v>10099</v>
      </c>
      <c r="BU52" s="13">
        <v>-4289</v>
      </c>
      <c r="BV52" s="13">
        <v>5827</v>
      </c>
      <c r="BW52" s="13">
        <v>10013</v>
      </c>
      <c r="BX52" s="72">
        <v>-4186</v>
      </c>
      <c r="BY52" s="74">
        <v>55147</v>
      </c>
      <c r="BZ52" s="13">
        <v>58394</v>
      </c>
      <c r="CA52" s="13">
        <v>-3247</v>
      </c>
      <c r="CB52" s="13">
        <v>28107</v>
      </c>
      <c r="CC52" s="13">
        <v>29927</v>
      </c>
      <c r="CD52" s="13">
        <v>-1820</v>
      </c>
      <c r="CE52" s="13">
        <v>27040</v>
      </c>
      <c r="CF52" s="13">
        <v>28467</v>
      </c>
      <c r="CG52" s="72">
        <v>-1427</v>
      </c>
      <c r="CH52" s="74">
        <v>55300</v>
      </c>
      <c r="CI52" s="13">
        <v>41311</v>
      </c>
      <c r="CJ52" s="13">
        <v>13989</v>
      </c>
      <c r="CK52" s="13">
        <v>27953</v>
      </c>
      <c r="CL52" s="13">
        <v>20410</v>
      </c>
      <c r="CM52" s="13">
        <v>7543</v>
      </c>
      <c r="CN52" s="13">
        <v>27347</v>
      </c>
      <c r="CO52" s="13">
        <v>20901</v>
      </c>
      <c r="CP52" s="72">
        <v>6446</v>
      </c>
      <c r="CQ52" s="74">
        <v>1395</v>
      </c>
      <c r="CR52" s="13">
        <v>1161</v>
      </c>
      <c r="CS52" s="11">
        <v>234</v>
      </c>
      <c r="CT52" s="11">
        <v>693</v>
      </c>
      <c r="CU52" s="11">
        <v>564</v>
      </c>
      <c r="CV52" s="11">
        <v>129</v>
      </c>
      <c r="CW52" s="11">
        <v>702</v>
      </c>
      <c r="CX52" s="11">
        <v>597</v>
      </c>
      <c r="CY52" s="75">
        <v>105</v>
      </c>
      <c r="CZ52" s="73" t="s">
        <v>250</v>
      </c>
      <c r="DA52" s="11" t="s">
        <v>250</v>
      </c>
      <c r="DB52" s="11" t="s">
        <v>250</v>
      </c>
      <c r="DC52" s="11" t="s">
        <v>250</v>
      </c>
      <c r="DD52" s="11" t="s">
        <v>250</v>
      </c>
      <c r="DE52" s="11" t="s">
        <v>250</v>
      </c>
      <c r="DF52" s="11" t="s">
        <v>250</v>
      </c>
      <c r="DG52" s="11" t="s">
        <v>250</v>
      </c>
      <c r="DH52" s="75" t="s">
        <v>250</v>
      </c>
      <c r="DI52" s="74">
        <v>1592</v>
      </c>
      <c r="DJ52" s="13">
        <v>2021</v>
      </c>
      <c r="DK52" s="11">
        <v>-429</v>
      </c>
      <c r="DL52" s="11">
        <v>811</v>
      </c>
      <c r="DM52" s="13">
        <v>1005</v>
      </c>
      <c r="DN52" s="11">
        <v>-194</v>
      </c>
      <c r="DO52" s="11">
        <v>781</v>
      </c>
      <c r="DP52" s="13">
        <v>1016</v>
      </c>
      <c r="DQ52" s="75">
        <v>-235</v>
      </c>
      <c r="DR52" s="11">
        <v>809</v>
      </c>
      <c r="DS52" s="11">
        <v>957</v>
      </c>
      <c r="DT52" s="11">
        <v>-148</v>
      </c>
      <c r="DU52" s="11">
        <v>402</v>
      </c>
      <c r="DV52" s="11">
        <v>463</v>
      </c>
      <c r="DW52" s="11">
        <v>-61</v>
      </c>
      <c r="DX52" s="11">
        <v>407</v>
      </c>
      <c r="DY52" s="11">
        <v>494</v>
      </c>
      <c r="DZ52" s="11">
        <v>-87</v>
      </c>
      <c r="EA52" s="11"/>
      <c r="EB52" s="11"/>
      <c r="EC52" s="11"/>
      <c r="ED52" s="11"/>
      <c r="EE52" s="11"/>
      <c r="EF52" s="11"/>
      <c r="EG52" s="11"/>
      <c r="EH52" s="11"/>
      <c r="EI52" s="11"/>
      <c r="EJ52" s="11"/>
      <c r="EK52" s="11"/>
      <c r="EL52" s="11"/>
      <c r="EM52" s="11"/>
      <c r="EN52" s="11"/>
      <c r="EO52" s="11"/>
      <c r="EP52" s="11"/>
    </row>
    <row r="53" spans="1:146">
      <c r="A53" s="67">
        <v>2019</v>
      </c>
      <c r="B53" s="13">
        <v>254143</v>
      </c>
      <c r="C53" s="13">
        <v>129220</v>
      </c>
      <c r="D53" s="72">
        <v>124923</v>
      </c>
      <c r="E53" s="74">
        <v>4914</v>
      </c>
      <c r="F53" s="13">
        <v>7511</v>
      </c>
      <c r="G53" s="13">
        <v>-2597</v>
      </c>
      <c r="H53" s="13">
        <v>2438</v>
      </c>
      <c r="I53" s="13">
        <v>3906</v>
      </c>
      <c r="J53" s="13">
        <v>-1468</v>
      </c>
      <c r="K53" s="13">
        <v>2476</v>
      </c>
      <c r="L53" s="13">
        <v>3605</v>
      </c>
      <c r="M53" s="72">
        <v>-1129</v>
      </c>
      <c r="N53" s="74">
        <v>3562</v>
      </c>
      <c r="O53" s="13">
        <v>2900</v>
      </c>
      <c r="P53" s="11">
        <v>662</v>
      </c>
      <c r="Q53" s="13">
        <v>1902</v>
      </c>
      <c r="R53" s="13">
        <v>1506</v>
      </c>
      <c r="S53" s="11">
        <v>396</v>
      </c>
      <c r="T53" s="13">
        <v>1660</v>
      </c>
      <c r="U53" s="13">
        <v>1394</v>
      </c>
      <c r="V53" s="75">
        <v>266</v>
      </c>
      <c r="W53" s="74">
        <v>15757</v>
      </c>
      <c r="X53" s="13">
        <v>12125</v>
      </c>
      <c r="Y53" s="13">
        <v>3632</v>
      </c>
      <c r="Z53" s="13">
        <v>7753</v>
      </c>
      <c r="AA53" s="13">
        <v>6153</v>
      </c>
      <c r="AB53" s="13">
        <v>1600</v>
      </c>
      <c r="AC53" s="13">
        <v>8004</v>
      </c>
      <c r="AD53" s="13">
        <v>5972</v>
      </c>
      <c r="AE53" s="72">
        <v>2032</v>
      </c>
      <c r="AF53" s="74">
        <v>10821</v>
      </c>
      <c r="AG53" s="13">
        <v>9152</v>
      </c>
      <c r="AH53" s="13">
        <v>1669</v>
      </c>
      <c r="AI53" s="13">
        <v>5485</v>
      </c>
      <c r="AJ53" s="13">
        <v>4653</v>
      </c>
      <c r="AK53" s="11">
        <v>832</v>
      </c>
      <c r="AL53" s="13">
        <v>5336</v>
      </c>
      <c r="AM53" s="13">
        <v>4499</v>
      </c>
      <c r="AN53" s="75">
        <v>837</v>
      </c>
      <c r="AO53" s="74">
        <v>21465</v>
      </c>
      <c r="AP53" s="13">
        <v>25593</v>
      </c>
      <c r="AQ53" s="13">
        <v>-4128</v>
      </c>
      <c r="AR53" s="13">
        <v>11017</v>
      </c>
      <c r="AS53" s="13">
        <v>13135</v>
      </c>
      <c r="AT53" s="13">
        <v>-2118</v>
      </c>
      <c r="AU53" s="13">
        <v>10448</v>
      </c>
      <c r="AV53" s="13">
        <v>12458</v>
      </c>
      <c r="AW53" s="72">
        <v>-2010</v>
      </c>
      <c r="AX53" s="74">
        <v>66980</v>
      </c>
      <c r="AY53" s="13">
        <v>60351</v>
      </c>
      <c r="AZ53" s="13">
        <v>6629</v>
      </c>
      <c r="BA53" s="13">
        <v>34571</v>
      </c>
      <c r="BB53" s="13">
        <v>30424</v>
      </c>
      <c r="BC53" s="13">
        <v>4147</v>
      </c>
      <c r="BD53" s="13">
        <v>32409</v>
      </c>
      <c r="BE53" s="13">
        <v>29927</v>
      </c>
      <c r="BF53" s="72">
        <v>2482</v>
      </c>
      <c r="BG53" s="74">
        <v>9427</v>
      </c>
      <c r="BH53" s="13">
        <v>16778</v>
      </c>
      <c r="BI53" s="13">
        <v>-7351</v>
      </c>
      <c r="BJ53" s="13">
        <v>4742</v>
      </c>
      <c r="BK53" s="13">
        <v>8628</v>
      </c>
      <c r="BL53" s="13">
        <v>-3886</v>
      </c>
      <c r="BM53" s="13">
        <v>4685</v>
      </c>
      <c r="BN53" s="13">
        <v>8150</v>
      </c>
      <c r="BO53" s="72">
        <v>-3465</v>
      </c>
      <c r="BP53" s="74">
        <v>11100</v>
      </c>
      <c r="BQ53" s="13">
        <v>20541</v>
      </c>
      <c r="BR53" s="13">
        <v>-9441</v>
      </c>
      <c r="BS53" s="13">
        <v>5566</v>
      </c>
      <c r="BT53" s="13">
        <v>10339</v>
      </c>
      <c r="BU53" s="13">
        <v>-4773</v>
      </c>
      <c r="BV53" s="13">
        <v>5534</v>
      </c>
      <c r="BW53" s="13">
        <v>10202</v>
      </c>
      <c r="BX53" s="72">
        <v>-4668</v>
      </c>
      <c r="BY53" s="74">
        <v>52796</v>
      </c>
      <c r="BZ53" s="13">
        <v>54828</v>
      </c>
      <c r="CA53" s="13">
        <v>-2032</v>
      </c>
      <c r="CB53" s="13">
        <v>26724</v>
      </c>
      <c r="CC53" s="13">
        <v>28155</v>
      </c>
      <c r="CD53" s="13">
        <v>-1431</v>
      </c>
      <c r="CE53" s="13">
        <v>26072</v>
      </c>
      <c r="CF53" s="13">
        <v>26673</v>
      </c>
      <c r="CG53" s="75">
        <v>-601</v>
      </c>
      <c r="CH53" s="74">
        <v>53434</v>
      </c>
      <c r="CI53" s="13">
        <v>40109</v>
      </c>
      <c r="CJ53" s="13">
        <v>13325</v>
      </c>
      <c r="CK53" s="13">
        <v>27057</v>
      </c>
      <c r="CL53" s="13">
        <v>20183</v>
      </c>
      <c r="CM53" s="13">
        <v>6874</v>
      </c>
      <c r="CN53" s="13">
        <v>26377</v>
      </c>
      <c r="CO53" s="13">
        <v>19926</v>
      </c>
      <c r="CP53" s="72">
        <v>6451</v>
      </c>
      <c r="CQ53" s="74">
        <v>1521</v>
      </c>
      <c r="CR53" s="13">
        <v>1179</v>
      </c>
      <c r="CS53" s="11">
        <v>342</v>
      </c>
      <c r="CT53" s="11">
        <v>767</v>
      </c>
      <c r="CU53" s="11">
        <v>578</v>
      </c>
      <c r="CV53" s="11">
        <v>189</v>
      </c>
      <c r="CW53" s="11">
        <v>754</v>
      </c>
      <c r="CX53" s="11">
        <v>601</v>
      </c>
      <c r="CY53" s="75">
        <v>153</v>
      </c>
      <c r="CZ53" s="73" t="s">
        <v>250</v>
      </c>
      <c r="DA53" s="11" t="s">
        <v>250</v>
      </c>
      <c r="DB53" s="11" t="s">
        <v>250</v>
      </c>
      <c r="DC53" s="11" t="s">
        <v>250</v>
      </c>
      <c r="DD53" s="11" t="s">
        <v>250</v>
      </c>
      <c r="DE53" s="11" t="s">
        <v>250</v>
      </c>
      <c r="DF53" s="11" t="s">
        <v>250</v>
      </c>
      <c r="DG53" s="11" t="s">
        <v>250</v>
      </c>
      <c r="DH53" s="75" t="s">
        <v>250</v>
      </c>
      <c r="DI53" s="74">
        <v>1578</v>
      </c>
      <c r="DJ53" s="13">
        <v>2047</v>
      </c>
      <c r="DK53" s="11">
        <v>-469</v>
      </c>
      <c r="DL53" s="11">
        <v>820</v>
      </c>
      <c r="DM53" s="13">
        <v>1048</v>
      </c>
      <c r="DN53" s="11">
        <v>-228</v>
      </c>
      <c r="DO53" s="11">
        <v>758</v>
      </c>
      <c r="DP53" s="11">
        <v>999</v>
      </c>
      <c r="DQ53" s="75">
        <v>-241</v>
      </c>
      <c r="DR53" s="11">
        <v>788</v>
      </c>
      <c r="DS53" s="13">
        <v>1029</v>
      </c>
      <c r="DT53" s="11">
        <v>-241</v>
      </c>
      <c r="DU53" s="11">
        <v>378</v>
      </c>
      <c r="DV53" s="11">
        <v>512</v>
      </c>
      <c r="DW53" s="11">
        <v>-134</v>
      </c>
      <c r="DX53" s="11">
        <v>410</v>
      </c>
      <c r="DY53" s="11">
        <v>517</v>
      </c>
      <c r="DZ53" s="11">
        <v>-107</v>
      </c>
      <c r="EA53" s="11"/>
      <c r="EB53" s="11"/>
      <c r="EC53" s="11"/>
      <c r="ED53" s="11"/>
      <c r="EE53" s="11"/>
      <c r="EF53" s="11"/>
      <c r="EG53" s="11"/>
      <c r="EH53" s="11"/>
      <c r="EI53" s="11"/>
      <c r="EJ53" s="11"/>
      <c r="EK53" s="11"/>
      <c r="EL53" s="11"/>
      <c r="EM53" s="11"/>
      <c r="EN53" s="11"/>
      <c r="EO53" s="11"/>
      <c r="EP53" s="11"/>
    </row>
    <row r="54" spans="1:146">
      <c r="A54" s="67">
        <v>2020</v>
      </c>
      <c r="B54" s="13">
        <v>278316</v>
      </c>
      <c r="C54" s="13">
        <v>141455</v>
      </c>
      <c r="D54" s="72">
        <v>136861</v>
      </c>
      <c r="E54" s="74">
        <v>5794</v>
      </c>
      <c r="F54" s="13">
        <v>7263</v>
      </c>
      <c r="G54" s="13">
        <v>-1469</v>
      </c>
      <c r="H54" s="13">
        <v>2876</v>
      </c>
      <c r="I54" s="13">
        <v>3804</v>
      </c>
      <c r="J54" s="11">
        <v>-928</v>
      </c>
      <c r="K54" s="13">
        <v>2918</v>
      </c>
      <c r="L54" s="13">
        <v>3459</v>
      </c>
      <c r="M54" s="75">
        <v>-541</v>
      </c>
      <c r="N54" s="74">
        <v>3296</v>
      </c>
      <c r="O54" s="13">
        <v>3758</v>
      </c>
      <c r="P54" s="11">
        <v>-462</v>
      </c>
      <c r="Q54" s="13">
        <v>1717</v>
      </c>
      <c r="R54" s="13">
        <v>1946</v>
      </c>
      <c r="S54" s="11">
        <v>-229</v>
      </c>
      <c r="T54" s="13">
        <v>1579</v>
      </c>
      <c r="U54" s="13">
        <v>1812</v>
      </c>
      <c r="V54" s="75">
        <v>-233</v>
      </c>
      <c r="W54" s="74">
        <v>17582</v>
      </c>
      <c r="X54" s="13">
        <v>13681</v>
      </c>
      <c r="Y54" s="13">
        <v>3901</v>
      </c>
      <c r="Z54" s="13">
        <v>8644</v>
      </c>
      <c r="AA54" s="13">
        <v>6915</v>
      </c>
      <c r="AB54" s="13">
        <v>1729</v>
      </c>
      <c r="AC54" s="13">
        <v>8938</v>
      </c>
      <c r="AD54" s="13">
        <v>6766</v>
      </c>
      <c r="AE54" s="72">
        <v>2172</v>
      </c>
      <c r="AF54" s="74">
        <v>11606</v>
      </c>
      <c r="AG54" s="13">
        <v>10643</v>
      </c>
      <c r="AH54" s="11">
        <v>963</v>
      </c>
      <c r="AI54" s="13">
        <v>5886</v>
      </c>
      <c r="AJ54" s="13">
        <v>5437</v>
      </c>
      <c r="AK54" s="11">
        <v>449</v>
      </c>
      <c r="AL54" s="13">
        <v>5720</v>
      </c>
      <c r="AM54" s="13">
        <v>5206</v>
      </c>
      <c r="AN54" s="75">
        <v>514</v>
      </c>
      <c r="AO54" s="74">
        <v>25461</v>
      </c>
      <c r="AP54" s="13">
        <v>26699</v>
      </c>
      <c r="AQ54" s="13">
        <v>-1238</v>
      </c>
      <c r="AR54" s="13">
        <v>13070</v>
      </c>
      <c r="AS54" s="13">
        <v>13723</v>
      </c>
      <c r="AT54" s="11">
        <v>-653</v>
      </c>
      <c r="AU54" s="13">
        <v>12391</v>
      </c>
      <c r="AV54" s="13">
        <v>12976</v>
      </c>
      <c r="AW54" s="75">
        <v>-585</v>
      </c>
      <c r="AX54" s="74">
        <v>69881</v>
      </c>
      <c r="AY54" s="13">
        <v>69518</v>
      </c>
      <c r="AZ54" s="11">
        <v>363</v>
      </c>
      <c r="BA54" s="13">
        <v>36091</v>
      </c>
      <c r="BB54" s="13">
        <v>35006</v>
      </c>
      <c r="BC54" s="13">
        <v>1085</v>
      </c>
      <c r="BD54" s="13">
        <v>33790</v>
      </c>
      <c r="BE54" s="13">
        <v>34512</v>
      </c>
      <c r="BF54" s="75">
        <v>-722</v>
      </c>
      <c r="BG54" s="74">
        <v>9928</v>
      </c>
      <c r="BH54" s="13">
        <v>18617</v>
      </c>
      <c r="BI54" s="13">
        <v>-8689</v>
      </c>
      <c r="BJ54" s="13">
        <v>4977</v>
      </c>
      <c r="BK54" s="13">
        <v>9579</v>
      </c>
      <c r="BL54" s="13">
        <v>-4602</v>
      </c>
      <c r="BM54" s="13">
        <v>4951</v>
      </c>
      <c r="BN54" s="13">
        <v>9038</v>
      </c>
      <c r="BO54" s="72">
        <v>-4087</v>
      </c>
      <c r="BP54" s="74">
        <v>12180</v>
      </c>
      <c r="BQ54" s="13">
        <v>23427</v>
      </c>
      <c r="BR54" s="13">
        <v>-11247</v>
      </c>
      <c r="BS54" s="13">
        <v>6144</v>
      </c>
      <c r="BT54" s="13">
        <v>11787</v>
      </c>
      <c r="BU54" s="13">
        <v>-5643</v>
      </c>
      <c r="BV54" s="13">
        <v>6036</v>
      </c>
      <c r="BW54" s="13">
        <v>11640</v>
      </c>
      <c r="BX54" s="72">
        <v>-5604</v>
      </c>
      <c r="BY54" s="74">
        <v>60173</v>
      </c>
      <c r="BZ54" s="13">
        <v>57990</v>
      </c>
      <c r="CA54" s="13">
        <v>2183</v>
      </c>
      <c r="CB54" s="13">
        <v>30470</v>
      </c>
      <c r="CC54" s="13">
        <v>29782</v>
      </c>
      <c r="CD54" s="11">
        <v>688</v>
      </c>
      <c r="CE54" s="13">
        <v>29703</v>
      </c>
      <c r="CF54" s="13">
        <v>28208</v>
      </c>
      <c r="CG54" s="72">
        <v>1495</v>
      </c>
      <c r="CH54" s="74">
        <v>57754</v>
      </c>
      <c r="CI54" s="13">
        <v>42046</v>
      </c>
      <c r="CJ54" s="13">
        <v>15708</v>
      </c>
      <c r="CK54" s="13">
        <v>29222</v>
      </c>
      <c r="CL54" s="13">
        <v>21139</v>
      </c>
      <c r="CM54" s="13">
        <v>8083</v>
      </c>
      <c r="CN54" s="13">
        <v>28532</v>
      </c>
      <c r="CO54" s="13">
        <v>20907</v>
      </c>
      <c r="CP54" s="72">
        <v>7625</v>
      </c>
      <c r="CQ54" s="74">
        <v>1498</v>
      </c>
      <c r="CR54" s="13">
        <v>1279</v>
      </c>
      <c r="CS54" s="11">
        <v>219</v>
      </c>
      <c r="CT54" s="11">
        <v>767</v>
      </c>
      <c r="CU54" s="11">
        <v>622</v>
      </c>
      <c r="CV54" s="11">
        <v>145</v>
      </c>
      <c r="CW54" s="11">
        <v>731</v>
      </c>
      <c r="CX54" s="11">
        <v>657</v>
      </c>
      <c r="CY54" s="75">
        <v>74</v>
      </c>
      <c r="CZ54" s="73" t="s">
        <v>250</v>
      </c>
      <c r="DA54" s="11" t="s">
        <v>250</v>
      </c>
      <c r="DB54" s="11" t="s">
        <v>250</v>
      </c>
      <c r="DC54" s="11" t="s">
        <v>250</v>
      </c>
      <c r="DD54" s="11" t="s">
        <v>250</v>
      </c>
      <c r="DE54" s="11" t="s">
        <v>250</v>
      </c>
      <c r="DF54" s="11" t="s">
        <v>250</v>
      </c>
      <c r="DG54" s="11" t="s">
        <v>250</v>
      </c>
      <c r="DH54" s="75" t="s">
        <v>250</v>
      </c>
      <c r="DI54" s="74">
        <v>1832</v>
      </c>
      <c r="DJ54" s="13">
        <v>2141</v>
      </c>
      <c r="DK54" s="11">
        <v>-309</v>
      </c>
      <c r="DL54" s="11">
        <v>961</v>
      </c>
      <c r="DM54" s="13">
        <v>1097</v>
      </c>
      <c r="DN54" s="11">
        <v>-136</v>
      </c>
      <c r="DO54" s="11">
        <v>871</v>
      </c>
      <c r="DP54" s="13">
        <v>1044</v>
      </c>
      <c r="DQ54" s="75">
        <v>-173</v>
      </c>
      <c r="DR54" s="13">
        <v>1331</v>
      </c>
      <c r="DS54" s="13">
        <v>1254</v>
      </c>
      <c r="DT54" s="11">
        <v>77</v>
      </c>
      <c r="DU54" s="11">
        <v>630</v>
      </c>
      <c r="DV54" s="11">
        <v>618</v>
      </c>
      <c r="DW54" s="11">
        <v>12</v>
      </c>
      <c r="DX54" s="11">
        <v>701</v>
      </c>
      <c r="DY54" s="11">
        <v>636</v>
      </c>
      <c r="DZ54" s="11">
        <v>65</v>
      </c>
      <c r="EA54" s="11"/>
      <c r="EB54" s="11"/>
      <c r="EC54" s="11"/>
      <c r="ED54" s="11"/>
      <c r="EE54" s="11"/>
      <c r="EF54" s="11"/>
      <c r="EG54" s="11"/>
      <c r="EH54" s="11"/>
      <c r="EI54" s="11"/>
      <c r="EJ54" s="11"/>
      <c r="EK54" s="11"/>
      <c r="EL54" s="11"/>
      <c r="EM54" s="11"/>
      <c r="EN54" s="11"/>
      <c r="EO54" s="11"/>
      <c r="EP54" s="11"/>
    </row>
    <row r="55" spans="1:146">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row>
    <row r="56" spans="1:146">
      <c r="A56" s="67"/>
      <c r="B56" s="77"/>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row>
    <row r="57" spans="1:146">
      <c r="A57" s="10" t="s">
        <v>695</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row>
    <row r="58" spans="1:146">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row>
    <row r="59" spans="1:146">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row>
    <row r="60" spans="1:146">
      <c r="A60" s="10" t="s">
        <v>694</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row>
    <row r="61" spans="1:146">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row>
    <row r="62" spans="1:146">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row>
  </sheetData>
  <mergeCells count="57">
    <mergeCell ref="DL4:DN4"/>
    <mergeCell ref="DO4:DQ4"/>
    <mergeCell ref="DR4:DT4"/>
    <mergeCell ref="DU4:DW4"/>
    <mergeCell ref="DX4:DZ4"/>
    <mergeCell ref="DI4:DK4"/>
    <mergeCell ref="CB4:CD4"/>
    <mergeCell ref="CE4:CG4"/>
    <mergeCell ref="CH4:CJ4"/>
    <mergeCell ref="CK4:CM4"/>
    <mergeCell ref="CN4:CP4"/>
    <mergeCell ref="CQ4:CS4"/>
    <mergeCell ref="CT4:CV4"/>
    <mergeCell ref="CW4:CY4"/>
    <mergeCell ref="CZ4:DB4"/>
    <mergeCell ref="DC4:DE4"/>
    <mergeCell ref="DF4:DH4"/>
    <mergeCell ref="BY4:CA4"/>
    <mergeCell ref="AR4:AT4"/>
    <mergeCell ref="AU4:AW4"/>
    <mergeCell ref="AX4:AZ4"/>
    <mergeCell ref="BA4:BC4"/>
    <mergeCell ref="BD4:BF4"/>
    <mergeCell ref="BG4:BI4"/>
    <mergeCell ref="BJ4:BL4"/>
    <mergeCell ref="BM4:BO4"/>
    <mergeCell ref="BP4:BR4"/>
    <mergeCell ref="BS4:BU4"/>
    <mergeCell ref="BV4:BX4"/>
    <mergeCell ref="Z4:AB4"/>
    <mergeCell ref="AC4:AE4"/>
    <mergeCell ref="AF4:AH4"/>
    <mergeCell ref="AI4:AK4"/>
    <mergeCell ref="AL4:AN4"/>
    <mergeCell ref="AO4:AQ4"/>
    <mergeCell ref="CZ3:DH3"/>
    <mergeCell ref="DI3:DQ3"/>
    <mergeCell ref="DR3:DZ3"/>
    <mergeCell ref="E4:G4"/>
    <mergeCell ref="H4:J4"/>
    <mergeCell ref="K4:M4"/>
    <mergeCell ref="N4:P4"/>
    <mergeCell ref="Q4:S4"/>
    <mergeCell ref="T4:V4"/>
    <mergeCell ref="W4:Y4"/>
    <mergeCell ref="AX3:BF3"/>
    <mergeCell ref="BG3:BO3"/>
    <mergeCell ref="BP3:BX3"/>
    <mergeCell ref="BY3:CG3"/>
    <mergeCell ref="CH3:CP3"/>
    <mergeCell ref="CQ3:CY3"/>
    <mergeCell ref="B3:D3"/>
    <mergeCell ref="E3:M3"/>
    <mergeCell ref="N3:V3"/>
    <mergeCell ref="W3:AE3"/>
    <mergeCell ref="AF3:AN3"/>
    <mergeCell ref="AO3:AW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FE86-671D-437F-9ED7-9C835339EE0C}">
  <dimension ref="A1:B91"/>
  <sheetViews>
    <sheetView zoomScale="89" zoomScaleNormal="89" workbookViewId="0">
      <selection activeCell="O62" sqref="O62"/>
    </sheetView>
  </sheetViews>
  <sheetFormatPr baseColWidth="10" defaultColWidth="12.5" defaultRowHeight="16"/>
  <cols>
    <col min="1" max="1" width="28.5" style="167" customWidth="1"/>
    <col min="2" max="2" width="20.6640625" style="167" customWidth="1"/>
    <col min="3" max="16384" width="12.5" style="167"/>
  </cols>
  <sheetData>
    <row r="1" spans="1:2">
      <c r="A1" s="166" t="s">
        <v>1</v>
      </c>
    </row>
    <row r="2" spans="1:2">
      <c r="A2" s="168"/>
      <c r="B2" s="169"/>
    </row>
    <row r="3" spans="1:2" ht="17">
      <c r="A3" s="168"/>
      <c r="B3" s="169" t="s">
        <v>143</v>
      </c>
    </row>
    <row r="4" spans="1:2">
      <c r="A4" s="175">
        <v>1951</v>
      </c>
      <c r="B4" s="170">
        <v>517000</v>
      </c>
    </row>
    <row r="5" spans="1:2">
      <c r="A5" s="175">
        <v>1952</v>
      </c>
      <c r="B5" s="170">
        <v>527000</v>
      </c>
    </row>
    <row r="6" spans="1:2">
      <c r="A6" s="175">
        <v>1953</v>
      </c>
      <c r="B6" s="170">
        <v>533000</v>
      </c>
    </row>
    <row r="7" spans="1:2">
      <c r="A7" s="175">
        <v>1954</v>
      </c>
      <c r="B7" s="170">
        <v>541000</v>
      </c>
    </row>
    <row r="8" spans="1:2">
      <c r="A8" s="175">
        <v>1955</v>
      </c>
      <c r="B8" s="170">
        <v>548000</v>
      </c>
    </row>
    <row r="9" spans="1:2">
      <c r="A9" s="175">
        <v>1956</v>
      </c>
      <c r="B9" s="170">
        <v>556000</v>
      </c>
    </row>
    <row r="10" spans="1:2">
      <c r="A10" s="175">
        <v>1957</v>
      </c>
      <c r="B10" s="170">
        <v>563000</v>
      </c>
    </row>
    <row r="11" spans="1:2">
      <c r="A11" s="175">
        <v>1958</v>
      </c>
      <c r="B11" s="170">
        <v>572000</v>
      </c>
    </row>
    <row r="12" spans="1:2">
      <c r="A12" s="175">
        <v>1959</v>
      </c>
      <c r="B12" s="170">
        <v>583000</v>
      </c>
    </row>
    <row r="13" spans="1:2">
      <c r="A13" s="175">
        <v>1960</v>
      </c>
      <c r="B13" s="170">
        <v>589000</v>
      </c>
    </row>
    <row r="14" spans="1:2">
      <c r="A14" s="175">
        <v>1961</v>
      </c>
      <c r="B14" s="170">
        <v>599000</v>
      </c>
    </row>
    <row r="15" spans="1:2">
      <c r="A15" s="175">
        <v>1962</v>
      </c>
      <c r="B15" s="170">
        <v>605000</v>
      </c>
    </row>
    <row r="16" spans="1:2">
      <c r="A16" s="175">
        <v>1963</v>
      </c>
      <c r="B16" s="170">
        <v>609000</v>
      </c>
    </row>
    <row r="17" spans="1:2">
      <c r="A17" s="175">
        <v>1964</v>
      </c>
      <c r="B17" s="170">
        <v>612000</v>
      </c>
    </row>
    <row r="18" spans="1:2">
      <c r="A18" s="175">
        <v>1965</v>
      </c>
      <c r="B18" s="170">
        <v>615000</v>
      </c>
    </row>
    <row r="19" spans="1:2">
      <c r="A19" s="175">
        <v>1966</v>
      </c>
      <c r="B19" s="170">
        <v>617000</v>
      </c>
    </row>
    <row r="20" spans="1:2">
      <c r="A20" s="175">
        <v>1967</v>
      </c>
      <c r="B20" s="170">
        <v>621000</v>
      </c>
    </row>
    <row r="21" spans="1:2">
      <c r="A21" s="175">
        <v>1968</v>
      </c>
      <c r="B21" s="170">
        <v>626000</v>
      </c>
    </row>
    <row r="22" spans="1:2">
      <c r="A22" s="175">
        <v>1969</v>
      </c>
      <c r="B22" s="170">
        <v>628000</v>
      </c>
    </row>
    <row r="23" spans="1:2">
      <c r="A23" s="175">
        <v>1970</v>
      </c>
      <c r="B23" s="170">
        <v>628000</v>
      </c>
    </row>
    <row r="24" spans="1:2">
      <c r="A24" s="175">
        <v>1971</v>
      </c>
      <c r="B24" s="170">
        <v>642471</v>
      </c>
    </row>
    <row r="25" spans="1:2">
      <c r="A25" s="175">
        <v>1972</v>
      </c>
      <c r="B25" s="170">
        <v>648769</v>
      </c>
    </row>
    <row r="26" spans="1:2">
      <c r="A26" s="175">
        <v>1973</v>
      </c>
      <c r="B26" s="170">
        <v>656720</v>
      </c>
    </row>
    <row r="27" spans="1:2">
      <c r="A27" s="175">
        <v>1974</v>
      </c>
      <c r="B27" s="170">
        <v>664744</v>
      </c>
    </row>
    <row r="28" spans="1:2">
      <c r="A28" s="175">
        <v>1975</v>
      </c>
      <c r="B28" s="170">
        <v>677008</v>
      </c>
    </row>
    <row r="29" spans="1:2">
      <c r="A29" s="175">
        <v>1976</v>
      </c>
      <c r="B29" s="170">
        <v>689494</v>
      </c>
    </row>
    <row r="30" spans="1:2">
      <c r="A30" s="175">
        <v>1977</v>
      </c>
      <c r="B30" s="170">
        <v>695843</v>
      </c>
    </row>
    <row r="31" spans="1:2">
      <c r="A31" s="175">
        <v>1978</v>
      </c>
      <c r="B31" s="170">
        <v>699514</v>
      </c>
    </row>
    <row r="32" spans="1:2">
      <c r="A32" s="175">
        <v>1979</v>
      </c>
      <c r="B32" s="170">
        <v>703158</v>
      </c>
    </row>
    <row r="33" spans="1:2">
      <c r="A33" s="175">
        <v>1980</v>
      </c>
      <c r="B33" s="170">
        <v>706219</v>
      </c>
    </row>
    <row r="34" spans="1:2">
      <c r="A34" s="175">
        <v>1981</v>
      </c>
      <c r="B34" s="170">
        <v>706438</v>
      </c>
    </row>
    <row r="35" spans="1:2">
      <c r="A35" s="175">
        <v>1982</v>
      </c>
      <c r="B35" s="170">
        <v>707457</v>
      </c>
    </row>
    <row r="36" spans="1:2">
      <c r="A36" s="175">
        <v>1983</v>
      </c>
      <c r="B36" s="170">
        <v>714842</v>
      </c>
    </row>
    <row r="37" spans="1:2">
      <c r="A37" s="175">
        <v>1984</v>
      </c>
      <c r="B37" s="170">
        <v>720488</v>
      </c>
    </row>
    <row r="38" spans="1:2">
      <c r="A38" s="175">
        <v>1985</v>
      </c>
      <c r="B38" s="170">
        <v>723287</v>
      </c>
    </row>
    <row r="39" spans="1:2">
      <c r="A39" s="175">
        <v>1986</v>
      </c>
      <c r="B39" s="170">
        <v>725019</v>
      </c>
    </row>
    <row r="40" spans="1:2">
      <c r="A40" s="175">
        <v>1987</v>
      </c>
      <c r="B40" s="170">
        <v>727768</v>
      </c>
    </row>
    <row r="41" spans="1:2">
      <c r="A41" s="175">
        <v>1988</v>
      </c>
      <c r="B41" s="170">
        <v>730349</v>
      </c>
    </row>
    <row r="42" spans="1:2">
      <c r="A42" s="175">
        <v>1989</v>
      </c>
      <c r="B42" s="170">
        <v>735129</v>
      </c>
    </row>
    <row r="43" spans="1:2">
      <c r="A43" s="175">
        <v>1990</v>
      </c>
      <c r="B43" s="170">
        <v>740156</v>
      </c>
    </row>
    <row r="44" spans="1:2">
      <c r="A44" s="175">
        <v>1991</v>
      </c>
      <c r="B44" s="170">
        <v>745567</v>
      </c>
    </row>
    <row r="45" spans="1:2">
      <c r="A45" s="175">
        <v>1992</v>
      </c>
      <c r="B45" s="170">
        <v>748121</v>
      </c>
    </row>
    <row r="46" spans="1:2">
      <c r="A46" s="175">
        <v>1993</v>
      </c>
      <c r="B46" s="170">
        <v>748812</v>
      </c>
    </row>
    <row r="47" spans="1:2">
      <c r="A47" s="175">
        <v>1994</v>
      </c>
      <c r="B47" s="170">
        <v>750185</v>
      </c>
    </row>
    <row r="48" spans="1:2">
      <c r="A48" s="175">
        <v>1995</v>
      </c>
      <c r="B48" s="170">
        <v>750943</v>
      </c>
    </row>
    <row r="49" spans="1:2">
      <c r="A49" s="175">
        <v>1996</v>
      </c>
      <c r="B49" s="170">
        <v>752268</v>
      </c>
    </row>
    <row r="50" spans="1:2">
      <c r="A50" s="175">
        <v>1997</v>
      </c>
      <c r="B50" s="170">
        <v>752511</v>
      </c>
    </row>
    <row r="51" spans="1:2">
      <c r="A51" s="175">
        <v>1998</v>
      </c>
      <c r="B51" s="170">
        <v>750530</v>
      </c>
    </row>
    <row r="52" spans="1:2">
      <c r="A52" s="175">
        <v>1999</v>
      </c>
      <c r="B52" s="170">
        <v>750601</v>
      </c>
    </row>
    <row r="53" spans="1:2">
      <c r="A53" s="175">
        <v>2000</v>
      </c>
      <c r="B53" s="170">
        <v>750517</v>
      </c>
    </row>
    <row r="54" spans="1:2">
      <c r="A54" s="175">
        <v>2001</v>
      </c>
      <c r="B54" s="170">
        <v>749820</v>
      </c>
    </row>
    <row r="55" spans="1:2">
      <c r="A55" s="175">
        <v>2002</v>
      </c>
      <c r="B55" s="170">
        <v>749372</v>
      </c>
    </row>
    <row r="56" spans="1:2">
      <c r="A56" s="175">
        <v>2003</v>
      </c>
      <c r="B56" s="170">
        <v>749441</v>
      </c>
    </row>
    <row r="57" spans="1:2">
      <c r="A57" s="175">
        <v>2004</v>
      </c>
      <c r="B57" s="170">
        <v>749419</v>
      </c>
    </row>
    <row r="58" spans="1:2">
      <c r="A58" s="175">
        <v>2005</v>
      </c>
      <c r="B58" s="170">
        <v>748057</v>
      </c>
    </row>
    <row r="59" spans="1:2">
      <c r="A59" s="175">
        <v>2006</v>
      </c>
      <c r="B59" s="170">
        <v>745621</v>
      </c>
    </row>
    <row r="60" spans="1:2">
      <c r="A60" s="175">
        <v>2007</v>
      </c>
      <c r="B60" s="170">
        <v>745433</v>
      </c>
    </row>
    <row r="61" spans="1:2">
      <c r="A61" s="175">
        <v>2008</v>
      </c>
      <c r="B61" s="170">
        <v>746877</v>
      </c>
    </row>
    <row r="62" spans="1:2">
      <c r="A62" s="175">
        <v>2009</v>
      </c>
      <c r="B62" s="170">
        <v>749956</v>
      </c>
    </row>
    <row r="63" spans="1:2">
      <c r="A63" s="175">
        <v>2010</v>
      </c>
      <c r="B63" s="170">
        <v>753035</v>
      </c>
    </row>
    <row r="64" spans="1:2">
      <c r="A64" s="175">
        <v>2011</v>
      </c>
      <c r="B64" s="170">
        <v>755705</v>
      </c>
    </row>
    <row r="65" spans="1:2">
      <c r="A65" s="175">
        <v>2012</v>
      </c>
      <c r="B65" s="170">
        <v>758378</v>
      </c>
    </row>
    <row r="66" spans="1:2">
      <c r="A66" s="175">
        <v>2013</v>
      </c>
      <c r="B66" s="170">
        <v>758544</v>
      </c>
    </row>
    <row r="67" spans="1:2">
      <c r="A67" s="175">
        <v>2014</v>
      </c>
      <c r="B67" s="170">
        <v>758976</v>
      </c>
    </row>
    <row r="68" spans="1:2">
      <c r="A68" s="175">
        <v>2015</v>
      </c>
      <c r="B68" s="170">
        <v>758842</v>
      </c>
    </row>
    <row r="69" spans="1:2">
      <c r="A69" s="175">
        <v>2016</v>
      </c>
      <c r="B69" s="170">
        <v>763350</v>
      </c>
    </row>
    <row r="70" spans="1:2">
      <c r="A70" s="175">
        <v>2017</v>
      </c>
      <c r="B70" s="170">
        <v>766621</v>
      </c>
    </row>
    <row r="71" spans="1:2">
      <c r="A71" s="175">
        <v>2018</v>
      </c>
      <c r="B71" s="170">
        <v>770301</v>
      </c>
    </row>
    <row r="72" spans="1:2">
      <c r="A72" s="175">
        <v>2019</v>
      </c>
      <c r="B72" s="170">
        <v>776868</v>
      </c>
    </row>
    <row r="73" spans="1:2">
      <c r="A73" s="175">
        <v>2020</v>
      </c>
      <c r="B73" s="170">
        <v>781476</v>
      </c>
    </row>
    <row r="76" spans="1:2">
      <c r="A76" s="167" t="s">
        <v>133</v>
      </c>
      <c r="B76" s="172">
        <f>100*((B73/B4)^(1/69)-1)</f>
        <v>0.6005520169808376</v>
      </c>
    </row>
    <row r="77" spans="1:2">
      <c r="A77" s="167" t="s">
        <v>134</v>
      </c>
      <c r="B77" s="172">
        <f>100*((B53/B4)^(1/49)-1)</f>
        <v>0.76355219921651063</v>
      </c>
    </row>
    <row r="78" spans="1:2">
      <c r="A78" s="167" t="s">
        <v>135</v>
      </c>
      <c r="B78" s="172">
        <f>100*((B73/B53)^(1/20)-1)</f>
        <v>0.20231506548535894</v>
      </c>
    </row>
    <row r="79" spans="1:2">
      <c r="A79" s="167" t="s">
        <v>136</v>
      </c>
      <c r="B79" s="172">
        <f>100*((B13/B4)^(1/9)-1)</f>
        <v>1.4592480014357756</v>
      </c>
    </row>
    <row r="80" spans="1:2">
      <c r="A80" s="167" t="s">
        <v>137</v>
      </c>
      <c r="B80" s="172">
        <f>100*((B23/B13)^(1/10)-1)</f>
        <v>0.64319952906384259</v>
      </c>
    </row>
    <row r="81" spans="1:2">
      <c r="A81" s="167" t="s">
        <v>138</v>
      </c>
      <c r="B81" s="172">
        <f>100*((B33/B23)^(1/10)-1)</f>
        <v>1.1807688947005346</v>
      </c>
    </row>
    <row r="82" spans="1:2">
      <c r="A82" s="167" t="s">
        <v>139</v>
      </c>
      <c r="B82" s="172">
        <f>100*((B43/B33)^(1/10)-1)</f>
        <v>0.4704590709665446</v>
      </c>
    </row>
    <row r="83" spans="1:2">
      <c r="A83" s="167" t="s">
        <v>140</v>
      </c>
      <c r="B83" s="172">
        <f>100*((B53/B43)^(1/10)-1)</f>
        <v>0.13910994415358147</v>
      </c>
    </row>
    <row r="84" spans="1:2">
      <c r="A84" s="167" t="s">
        <v>141</v>
      </c>
      <c r="B84" s="172">
        <f>100*((B63/B53)^(1/10)-1)</f>
        <v>3.3499660691438393E-2</v>
      </c>
    </row>
    <row r="85" spans="1:2">
      <c r="A85" s="167" t="s">
        <v>142</v>
      </c>
      <c r="B85" s="172">
        <f>100*((B73/B63)^(1/10)-1)</f>
        <v>0.3714153612507376</v>
      </c>
    </row>
    <row r="86" spans="1:2">
      <c r="A86" s="167" t="s">
        <v>158</v>
      </c>
      <c r="B86" s="172">
        <f>100*((B44/B4)^(1/40)-1)</f>
        <v>0.9194565897407303</v>
      </c>
    </row>
    <row r="87" spans="1:2">
      <c r="A87" s="167" t="s">
        <v>159</v>
      </c>
      <c r="B87" s="172">
        <f>100*((B60/B44)^(1/16)-1)</f>
        <v>-1.1234008021498987E-3</v>
      </c>
    </row>
    <row r="88" spans="1:2">
      <c r="A88" s="167" t="s">
        <v>157</v>
      </c>
      <c r="B88" s="172">
        <f>100*((B73/B60)^(1/13)-1)</f>
        <v>0.36388493350028028</v>
      </c>
    </row>
    <row r="89" spans="1:2">
      <c r="B89" s="172"/>
    </row>
    <row r="90" spans="1:2">
      <c r="B90" s="172"/>
    </row>
    <row r="91" spans="1:2">
      <c r="A91" s="160" t="s">
        <v>632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618E3-021B-42EE-A8F1-A6E5202473DF}">
  <dimension ref="A1:J60"/>
  <sheetViews>
    <sheetView workbookViewId="0"/>
  </sheetViews>
  <sheetFormatPr baseColWidth="10" defaultColWidth="12.5" defaultRowHeight="15"/>
  <cols>
    <col min="1" max="1" width="22.1640625" customWidth="1"/>
  </cols>
  <sheetData>
    <row r="1" spans="1:10" ht="16">
      <c r="A1" s="9" t="s">
        <v>13</v>
      </c>
    </row>
    <row r="2" spans="1:10" ht="16">
      <c r="A2" s="10"/>
    </row>
    <row r="3" spans="1:10" ht="16">
      <c r="A3" s="10"/>
      <c r="B3" s="222" t="s">
        <v>245</v>
      </c>
      <c r="C3" s="222"/>
      <c r="D3" s="222"/>
      <c r="E3" s="222" t="s">
        <v>194</v>
      </c>
      <c r="F3" s="222"/>
      <c r="G3" s="222"/>
      <c r="H3" s="222" t="s">
        <v>195</v>
      </c>
      <c r="I3" s="222"/>
      <c r="J3" s="222"/>
    </row>
    <row r="4" spans="1:10" ht="17">
      <c r="A4" s="10"/>
      <c r="B4" s="12" t="s">
        <v>744</v>
      </c>
      <c r="C4" s="12" t="s">
        <v>745</v>
      </c>
      <c r="D4" s="12" t="s">
        <v>246</v>
      </c>
      <c r="E4" s="138" t="s">
        <v>744</v>
      </c>
      <c r="F4" s="138" t="s">
        <v>745</v>
      </c>
      <c r="G4" s="138" t="s">
        <v>246</v>
      </c>
      <c r="H4" s="138" t="s">
        <v>744</v>
      </c>
      <c r="I4" s="138" t="s">
        <v>745</v>
      </c>
      <c r="J4" s="138" t="s">
        <v>246</v>
      </c>
    </row>
    <row r="5" spans="1:10" ht="16">
      <c r="A5" s="67">
        <v>1972</v>
      </c>
      <c r="B5" s="13">
        <v>20190</v>
      </c>
      <c r="C5" s="13">
        <v>19806</v>
      </c>
      <c r="D5" s="11">
        <v>384</v>
      </c>
      <c r="E5" s="13">
        <v>10670</v>
      </c>
      <c r="F5" s="13">
        <v>10213</v>
      </c>
      <c r="G5" s="11">
        <v>457</v>
      </c>
      <c r="H5" s="13">
        <v>9520</v>
      </c>
      <c r="I5" s="13">
        <v>9593</v>
      </c>
      <c r="J5" s="11">
        <v>-73</v>
      </c>
    </row>
    <row r="6" spans="1:10" ht="16">
      <c r="A6" s="67">
        <v>1973</v>
      </c>
      <c r="B6" s="13">
        <v>20689</v>
      </c>
      <c r="C6" s="13">
        <v>18587</v>
      </c>
      <c r="D6" s="13">
        <v>2102</v>
      </c>
      <c r="E6" s="13">
        <v>10946</v>
      </c>
      <c r="F6" s="13">
        <v>9580</v>
      </c>
      <c r="G6" s="13">
        <v>1366</v>
      </c>
      <c r="H6" s="13">
        <v>9743</v>
      </c>
      <c r="I6" s="13">
        <v>9007</v>
      </c>
      <c r="J6" s="11">
        <v>736</v>
      </c>
    </row>
    <row r="7" spans="1:10" ht="16">
      <c r="A7" s="67">
        <v>1974</v>
      </c>
      <c r="B7" s="13">
        <v>21811</v>
      </c>
      <c r="C7" s="13">
        <v>19542</v>
      </c>
      <c r="D7" s="13">
        <v>2269</v>
      </c>
      <c r="E7" s="13">
        <v>11524</v>
      </c>
      <c r="F7" s="13">
        <v>10074</v>
      </c>
      <c r="G7" s="13">
        <v>1450</v>
      </c>
      <c r="H7" s="13">
        <v>10287</v>
      </c>
      <c r="I7" s="13">
        <v>9468</v>
      </c>
      <c r="J7" s="11">
        <v>819</v>
      </c>
    </row>
    <row r="8" spans="1:10" ht="16">
      <c r="A8" s="67">
        <v>1975</v>
      </c>
      <c r="B8" s="13">
        <v>24072</v>
      </c>
      <c r="C8" s="13">
        <v>18035</v>
      </c>
      <c r="D8" s="13">
        <v>6037</v>
      </c>
      <c r="E8" s="13">
        <v>12722</v>
      </c>
      <c r="F8" s="13">
        <v>9302</v>
      </c>
      <c r="G8" s="13">
        <v>3420</v>
      </c>
      <c r="H8" s="13">
        <v>11350</v>
      </c>
      <c r="I8" s="13">
        <v>8733</v>
      </c>
      <c r="J8" s="13">
        <v>2617</v>
      </c>
    </row>
    <row r="9" spans="1:10" ht="16">
      <c r="A9" s="67">
        <v>1976</v>
      </c>
      <c r="B9" s="13">
        <v>22898</v>
      </c>
      <c r="C9" s="13">
        <v>16991</v>
      </c>
      <c r="D9" s="13">
        <v>5907</v>
      </c>
      <c r="E9" s="13">
        <v>12091</v>
      </c>
      <c r="F9" s="13">
        <v>8775</v>
      </c>
      <c r="G9" s="13">
        <v>3316</v>
      </c>
      <c r="H9" s="13">
        <v>10807</v>
      </c>
      <c r="I9" s="13">
        <v>8216</v>
      </c>
      <c r="J9" s="13">
        <v>2591</v>
      </c>
    </row>
    <row r="10" spans="1:10" ht="16">
      <c r="A10" s="67">
        <v>1977</v>
      </c>
      <c r="B10" s="13">
        <v>15965</v>
      </c>
      <c r="C10" s="13">
        <v>16047</v>
      </c>
      <c r="D10" s="11">
        <v>-82</v>
      </c>
      <c r="E10" s="13">
        <v>8452</v>
      </c>
      <c r="F10" s="13">
        <v>8487</v>
      </c>
      <c r="G10" s="11">
        <v>-35</v>
      </c>
      <c r="H10" s="13">
        <v>7513</v>
      </c>
      <c r="I10" s="13">
        <v>7560</v>
      </c>
      <c r="J10" s="11">
        <v>-47</v>
      </c>
    </row>
    <row r="11" spans="1:10" ht="16">
      <c r="A11" s="67">
        <v>1978</v>
      </c>
      <c r="B11" s="13">
        <v>15135</v>
      </c>
      <c r="C11" s="13">
        <v>16483</v>
      </c>
      <c r="D11" s="13">
        <v>-1348</v>
      </c>
      <c r="E11" s="13">
        <v>7952</v>
      </c>
      <c r="F11" s="13">
        <v>8821</v>
      </c>
      <c r="G11" s="11">
        <v>-869</v>
      </c>
      <c r="H11" s="13">
        <v>7183</v>
      </c>
      <c r="I11" s="13">
        <v>7662</v>
      </c>
      <c r="J11" s="11">
        <v>-479</v>
      </c>
    </row>
    <row r="12" spans="1:10" ht="16">
      <c r="A12" s="67">
        <v>1979</v>
      </c>
      <c r="B12" s="13">
        <v>14929</v>
      </c>
      <c r="C12" s="13">
        <v>16100</v>
      </c>
      <c r="D12" s="13">
        <v>-1171</v>
      </c>
      <c r="E12" s="13">
        <v>7908</v>
      </c>
      <c r="F12" s="13">
        <v>8431</v>
      </c>
      <c r="G12" s="11">
        <v>-523</v>
      </c>
      <c r="H12" s="13">
        <v>7021</v>
      </c>
      <c r="I12" s="13">
        <v>7669</v>
      </c>
      <c r="J12" s="11">
        <v>-648</v>
      </c>
    </row>
    <row r="13" spans="1:10" ht="16">
      <c r="A13" s="67">
        <v>1980</v>
      </c>
      <c r="B13" s="13">
        <v>13855</v>
      </c>
      <c r="C13" s="13">
        <v>16616</v>
      </c>
      <c r="D13" s="13">
        <v>-2761</v>
      </c>
      <c r="E13" s="13">
        <v>7235</v>
      </c>
      <c r="F13" s="13">
        <v>8966</v>
      </c>
      <c r="G13" s="13">
        <v>-1731</v>
      </c>
      <c r="H13" s="13">
        <v>6620</v>
      </c>
      <c r="I13" s="13">
        <v>7650</v>
      </c>
      <c r="J13" s="13">
        <v>-1030</v>
      </c>
    </row>
    <row r="14" spans="1:10" ht="16">
      <c r="A14" s="67">
        <v>1981</v>
      </c>
      <c r="B14" s="13">
        <v>13356</v>
      </c>
      <c r="C14" s="13">
        <v>18345</v>
      </c>
      <c r="D14" s="13">
        <v>-4989</v>
      </c>
      <c r="E14" s="13">
        <v>6935</v>
      </c>
      <c r="F14" s="13">
        <v>9868</v>
      </c>
      <c r="G14" s="13">
        <v>-2933</v>
      </c>
      <c r="H14" s="13">
        <v>6421</v>
      </c>
      <c r="I14" s="13">
        <v>8477</v>
      </c>
      <c r="J14" s="13">
        <v>-2056</v>
      </c>
    </row>
    <row r="15" spans="1:10" ht="16">
      <c r="A15" s="67">
        <v>1982</v>
      </c>
      <c r="B15" s="13">
        <v>13857</v>
      </c>
      <c r="C15" s="13">
        <v>16699</v>
      </c>
      <c r="D15" s="13">
        <v>-2842</v>
      </c>
      <c r="E15" s="13">
        <v>7338</v>
      </c>
      <c r="F15" s="13">
        <v>8852</v>
      </c>
      <c r="G15" s="13">
        <v>-1514</v>
      </c>
      <c r="H15" s="13">
        <v>6519</v>
      </c>
      <c r="I15" s="13">
        <v>7847</v>
      </c>
      <c r="J15" s="13">
        <v>-1328</v>
      </c>
    </row>
    <row r="16" spans="1:10" ht="16">
      <c r="A16" s="67">
        <v>1983</v>
      </c>
      <c r="B16" s="13">
        <v>15016</v>
      </c>
      <c r="C16" s="13">
        <v>11462</v>
      </c>
      <c r="D16" s="13">
        <v>3554</v>
      </c>
      <c r="E16" s="13">
        <v>8040</v>
      </c>
      <c r="F16" s="13">
        <v>5930</v>
      </c>
      <c r="G16" s="13">
        <v>2110</v>
      </c>
      <c r="H16" s="13">
        <v>6976</v>
      </c>
      <c r="I16" s="13">
        <v>5532</v>
      </c>
      <c r="J16" s="13">
        <v>1444</v>
      </c>
    </row>
    <row r="17" spans="1:10" ht="16">
      <c r="A17" s="67">
        <v>1984</v>
      </c>
      <c r="B17" s="13">
        <v>12450</v>
      </c>
      <c r="C17" s="13">
        <v>10658</v>
      </c>
      <c r="D17" s="13">
        <v>1792</v>
      </c>
      <c r="E17" s="13">
        <v>6538</v>
      </c>
      <c r="F17" s="13">
        <v>5539</v>
      </c>
      <c r="G17" s="11">
        <v>999</v>
      </c>
      <c r="H17" s="13">
        <v>5912</v>
      </c>
      <c r="I17" s="13">
        <v>5119</v>
      </c>
      <c r="J17" s="11">
        <v>793</v>
      </c>
    </row>
    <row r="18" spans="1:10" ht="16">
      <c r="A18" s="67">
        <v>1985</v>
      </c>
      <c r="B18" s="13">
        <v>10971</v>
      </c>
      <c r="C18" s="13">
        <v>11649</v>
      </c>
      <c r="D18" s="11">
        <v>-678</v>
      </c>
      <c r="E18" s="13">
        <v>5646</v>
      </c>
      <c r="F18" s="13">
        <v>6018</v>
      </c>
      <c r="G18" s="11">
        <v>-372</v>
      </c>
      <c r="H18" s="13">
        <v>5325</v>
      </c>
      <c r="I18" s="13">
        <v>5631</v>
      </c>
      <c r="J18" s="11">
        <v>-306</v>
      </c>
    </row>
    <row r="19" spans="1:10" ht="16">
      <c r="A19" s="67">
        <v>1986</v>
      </c>
      <c r="B19" s="13">
        <v>11708</v>
      </c>
      <c r="C19" s="13">
        <v>13599</v>
      </c>
      <c r="D19" s="13">
        <v>-1891</v>
      </c>
      <c r="E19" s="13">
        <v>6016</v>
      </c>
      <c r="F19" s="13">
        <v>6994</v>
      </c>
      <c r="G19" s="11">
        <v>-978</v>
      </c>
      <c r="H19" s="13">
        <v>5692</v>
      </c>
      <c r="I19" s="13">
        <v>6605</v>
      </c>
      <c r="J19" s="11">
        <v>-913</v>
      </c>
    </row>
    <row r="20" spans="1:10" ht="16">
      <c r="A20" s="67">
        <v>1987</v>
      </c>
      <c r="B20" s="13">
        <v>11853</v>
      </c>
      <c r="C20" s="13">
        <v>13879</v>
      </c>
      <c r="D20" s="13">
        <v>-2026</v>
      </c>
      <c r="E20" s="13">
        <v>6121</v>
      </c>
      <c r="F20" s="13">
        <v>7416</v>
      </c>
      <c r="G20" s="13">
        <v>-1295</v>
      </c>
      <c r="H20" s="13">
        <v>5732</v>
      </c>
      <c r="I20" s="13">
        <v>6463</v>
      </c>
      <c r="J20" s="11">
        <v>-731</v>
      </c>
    </row>
    <row r="21" spans="1:10" ht="16">
      <c r="A21" s="67">
        <v>1988</v>
      </c>
      <c r="B21" s="13">
        <v>13100</v>
      </c>
      <c r="C21" s="13">
        <v>15057</v>
      </c>
      <c r="D21" s="13">
        <v>-1957</v>
      </c>
      <c r="E21" s="13">
        <v>6802</v>
      </c>
      <c r="F21" s="13">
        <v>7767</v>
      </c>
      <c r="G21" s="11">
        <v>-965</v>
      </c>
      <c r="H21" s="13">
        <v>6298</v>
      </c>
      <c r="I21" s="13">
        <v>7290</v>
      </c>
      <c r="J21" s="11">
        <v>-992</v>
      </c>
    </row>
    <row r="22" spans="1:10" ht="16">
      <c r="A22" s="67">
        <v>1989</v>
      </c>
      <c r="B22" s="13">
        <v>14151</v>
      </c>
      <c r="C22" s="13">
        <v>14749</v>
      </c>
      <c r="D22" s="11">
        <v>-598</v>
      </c>
      <c r="E22" s="13">
        <v>7487</v>
      </c>
      <c r="F22" s="13">
        <v>7711</v>
      </c>
      <c r="G22" s="11">
        <v>-224</v>
      </c>
      <c r="H22" s="13">
        <v>6664</v>
      </c>
      <c r="I22" s="13">
        <v>7038</v>
      </c>
      <c r="J22" s="11">
        <v>-374</v>
      </c>
    </row>
    <row r="23" spans="1:10" ht="16">
      <c r="A23" s="67">
        <v>1990</v>
      </c>
      <c r="B23" s="13">
        <v>15315</v>
      </c>
      <c r="C23" s="13">
        <v>15146</v>
      </c>
      <c r="D23" s="11">
        <v>169</v>
      </c>
      <c r="E23" s="13">
        <v>8048</v>
      </c>
      <c r="F23" s="13">
        <v>7909</v>
      </c>
      <c r="G23" s="11">
        <v>139</v>
      </c>
      <c r="H23" s="13">
        <v>7267</v>
      </c>
      <c r="I23" s="13">
        <v>7237</v>
      </c>
      <c r="J23" s="11">
        <v>30</v>
      </c>
    </row>
    <row r="24" spans="1:10" ht="16">
      <c r="A24" s="67">
        <v>1991</v>
      </c>
      <c r="B24" s="13">
        <v>13744</v>
      </c>
      <c r="C24" s="13">
        <v>12821</v>
      </c>
      <c r="D24" s="11">
        <v>923</v>
      </c>
      <c r="E24" s="13">
        <v>7312</v>
      </c>
      <c r="F24" s="13">
        <v>6688</v>
      </c>
      <c r="G24" s="11">
        <v>624</v>
      </c>
      <c r="H24" s="13">
        <v>6432</v>
      </c>
      <c r="I24" s="13">
        <v>6133</v>
      </c>
      <c r="J24" s="11">
        <v>299</v>
      </c>
    </row>
    <row r="25" spans="1:10" ht="16">
      <c r="A25" s="67">
        <v>1992</v>
      </c>
      <c r="B25" s="13">
        <v>12715</v>
      </c>
      <c r="C25" s="13">
        <v>12968</v>
      </c>
      <c r="D25" s="11">
        <v>-253</v>
      </c>
      <c r="E25" s="13">
        <v>6411</v>
      </c>
      <c r="F25" s="13">
        <v>6571</v>
      </c>
      <c r="G25" s="11">
        <v>-160</v>
      </c>
      <c r="H25" s="13">
        <v>6304</v>
      </c>
      <c r="I25" s="13">
        <v>6397</v>
      </c>
      <c r="J25" s="11">
        <v>-93</v>
      </c>
    </row>
    <row r="26" spans="1:10" ht="16">
      <c r="A26" s="67">
        <v>1993</v>
      </c>
      <c r="B26" s="13">
        <v>11671</v>
      </c>
      <c r="C26" s="13">
        <v>13073</v>
      </c>
      <c r="D26" s="13">
        <v>-1402</v>
      </c>
      <c r="E26" s="13">
        <v>5902</v>
      </c>
      <c r="F26" s="13">
        <v>6607</v>
      </c>
      <c r="G26" s="11">
        <v>-705</v>
      </c>
      <c r="H26" s="13">
        <v>5769</v>
      </c>
      <c r="I26" s="13">
        <v>6466</v>
      </c>
      <c r="J26" s="11">
        <v>-697</v>
      </c>
    </row>
    <row r="27" spans="1:10" ht="16">
      <c r="A27" s="67">
        <v>1994</v>
      </c>
      <c r="B27" s="13">
        <v>10725</v>
      </c>
      <c r="C27" s="13">
        <v>11396</v>
      </c>
      <c r="D27" s="11">
        <v>-671</v>
      </c>
      <c r="E27" s="13">
        <v>5483</v>
      </c>
      <c r="F27" s="13">
        <v>5789</v>
      </c>
      <c r="G27" s="11">
        <v>-306</v>
      </c>
      <c r="H27" s="13">
        <v>5242</v>
      </c>
      <c r="I27" s="13">
        <v>5607</v>
      </c>
      <c r="J27" s="11">
        <v>-365</v>
      </c>
    </row>
    <row r="28" spans="1:10" ht="16">
      <c r="A28" s="67">
        <v>1995</v>
      </c>
      <c r="B28" s="13">
        <v>10853</v>
      </c>
      <c r="C28" s="13">
        <v>11666</v>
      </c>
      <c r="D28" s="11">
        <v>-813</v>
      </c>
      <c r="E28" s="13">
        <v>5533</v>
      </c>
      <c r="F28" s="13">
        <v>6135</v>
      </c>
      <c r="G28" s="11">
        <v>-602</v>
      </c>
      <c r="H28" s="13">
        <v>5320</v>
      </c>
      <c r="I28" s="13">
        <v>5531</v>
      </c>
      <c r="J28" s="11">
        <v>-211</v>
      </c>
    </row>
    <row r="29" spans="1:10" ht="16">
      <c r="A29" s="67">
        <v>1996</v>
      </c>
      <c r="B29" s="13">
        <v>11770</v>
      </c>
      <c r="C29" s="13">
        <v>12139</v>
      </c>
      <c r="D29" s="11">
        <v>-369</v>
      </c>
      <c r="E29" s="13">
        <v>6161</v>
      </c>
      <c r="F29" s="13">
        <v>6383</v>
      </c>
      <c r="G29" s="11">
        <v>-222</v>
      </c>
      <c r="H29" s="13">
        <v>5609</v>
      </c>
      <c r="I29" s="13">
        <v>5756</v>
      </c>
      <c r="J29" s="11">
        <v>-147</v>
      </c>
    </row>
    <row r="30" spans="1:10" ht="16">
      <c r="A30" s="67">
        <v>1997</v>
      </c>
      <c r="B30" s="13">
        <v>11230</v>
      </c>
      <c r="C30" s="13">
        <v>12493</v>
      </c>
      <c r="D30" s="13">
        <v>-1263</v>
      </c>
      <c r="E30" s="13">
        <v>5686</v>
      </c>
      <c r="F30" s="13">
        <v>6628</v>
      </c>
      <c r="G30" s="11">
        <v>-942</v>
      </c>
      <c r="H30" s="13">
        <v>5544</v>
      </c>
      <c r="I30" s="13">
        <v>5865</v>
      </c>
      <c r="J30" s="11">
        <v>-321</v>
      </c>
    </row>
    <row r="31" spans="1:10" ht="16">
      <c r="A31" s="67">
        <v>1998</v>
      </c>
      <c r="B31" s="13">
        <v>10904</v>
      </c>
      <c r="C31" s="13">
        <v>14096</v>
      </c>
      <c r="D31" s="13">
        <v>-3192</v>
      </c>
      <c r="E31" s="13">
        <v>5624</v>
      </c>
      <c r="F31" s="13">
        <v>7527</v>
      </c>
      <c r="G31" s="13">
        <v>-1903</v>
      </c>
      <c r="H31" s="13">
        <v>5280</v>
      </c>
      <c r="I31" s="13">
        <v>6569</v>
      </c>
      <c r="J31" s="13">
        <v>-1289</v>
      </c>
    </row>
    <row r="32" spans="1:10" ht="16">
      <c r="A32" s="67">
        <v>1999</v>
      </c>
      <c r="B32" s="13">
        <v>10470</v>
      </c>
      <c r="C32" s="13">
        <v>11714</v>
      </c>
      <c r="D32" s="13">
        <v>-1244</v>
      </c>
      <c r="E32" s="13">
        <v>5238</v>
      </c>
      <c r="F32" s="13">
        <v>6124</v>
      </c>
      <c r="G32" s="11">
        <v>-886</v>
      </c>
      <c r="H32" s="13">
        <v>5232</v>
      </c>
      <c r="I32" s="13">
        <v>5590</v>
      </c>
      <c r="J32" s="11">
        <v>-358</v>
      </c>
    </row>
    <row r="33" spans="1:10" ht="16">
      <c r="A33" s="67">
        <v>2000</v>
      </c>
      <c r="B33" s="13">
        <v>11286</v>
      </c>
      <c r="C33" s="13">
        <v>12469</v>
      </c>
      <c r="D33" s="13">
        <v>-1183</v>
      </c>
      <c r="E33" s="13">
        <v>5799</v>
      </c>
      <c r="F33" s="13">
        <v>6380</v>
      </c>
      <c r="G33" s="11">
        <v>-581</v>
      </c>
      <c r="H33" s="13">
        <v>5487</v>
      </c>
      <c r="I33" s="13">
        <v>6089</v>
      </c>
      <c r="J33" s="11">
        <v>-602</v>
      </c>
    </row>
    <row r="34" spans="1:10" ht="16">
      <c r="A34" s="67">
        <v>2001</v>
      </c>
      <c r="B34" s="13">
        <v>10539</v>
      </c>
      <c r="C34" s="13">
        <v>12069</v>
      </c>
      <c r="D34" s="13">
        <v>-1530</v>
      </c>
      <c r="E34" s="13">
        <v>5359</v>
      </c>
      <c r="F34" s="13">
        <v>6246</v>
      </c>
      <c r="G34" s="11">
        <v>-887</v>
      </c>
      <c r="H34" s="13">
        <v>5180</v>
      </c>
      <c r="I34" s="13">
        <v>5823</v>
      </c>
      <c r="J34" s="11">
        <v>-643</v>
      </c>
    </row>
    <row r="35" spans="1:10" ht="16">
      <c r="A35" s="67">
        <v>2002</v>
      </c>
      <c r="B35" s="13">
        <v>11710</v>
      </c>
      <c r="C35" s="13">
        <v>12928</v>
      </c>
      <c r="D35" s="13">
        <v>-1218</v>
      </c>
      <c r="E35" s="13">
        <v>5971</v>
      </c>
      <c r="F35" s="13">
        <v>6780</v>
      </c>
      <c r="G35" s="11">
        <v>-809</v>
      </c>
      <c r="H35" s="13">
        <v>5739</v>
      </c>
      <c r="I35" s="13">
        <v>6148</v>
      </c>
      <c r="J35" s="11">
        <v>-409</v>
      </c>
    </row>
    <row r="36" spans="1:10" ht="16">
      <c r="A36" s="67">
        <v>2003</v>
      </c>
      <c r="B36" s="13">
        <v>11233</v>
      </c>
      <c r="C36" s="13">
        <v>12076</v>
      </c>
      <c r="D36" s="11">
        <v>-843</v>
      </c>
      <c r="E36" s="13">
        <v>5743</v>
      </c>
      <c r="F36" s="13">
        <v>6286</v>
      </c>
      <c r="G36" s="11">
        <v>-543</v>
      </c>
      <c r="H36" s="13">
        <v>5490</v>
      </c>
      <c r="I36" s="13">
        <v>5790</v>
      </c>
      <c r="J36" s="11">
        <v>-300</v>
      </c>
    </row>
    <row r="37" spans="1:10" ht="16">
      <c r="A37" s="67">
        <v>2004</v>
      </c>
      <c r="B37" s="13">
        <v>10690</v>
      </c>
      <c r="C37" s="13">
        <v>11450</v>
      </c>
      <c r="D37" s="11">
        <v>-760</v>
      </c>
      <c r="E37" s="13">
        <v>5521</v>
      </c>
      <c r="F37" s="13">
        <v>5913</v>
      </c>
      <c r="G37" s="11">
        <v>-392</v>
      </c>
      <c r="H37" s="13">
        <v>5169</v>
      </c>
      <c r="I37" s="13">
        <v>5537</v>
      </c>
      <c r="J37" s="11">
        <v>-368</v>
      </c>
    </row>
    <row r="38" spans="1:10" ht="16">
      <c r="A38" s="67">
        <v>2005</v>
      </c>
      <c r="B38" s="13">
        <v>10604</v>
      </c>
      <c r="C38" s="13">
        <v>12678</v>
      </c>
      <c r="D38" s="13">
        <v>-2074</v>
      </c>
      <c r="E38" s="13">
        <v>5460</v>
      </c>
      <c r="F38" s="13">
        <v>6618</v>
      </c>
      <c r="G38" s="13">
        <v>-1158</v>
      </c>
      <c r="H38" s="13">
        <v>5144</v>
      </c>
      <c r="I38" s="13">
        <v>6060</v>
      </c>
      <c r="J38" s="11">
        <v>-916</v>
      </c>
    </row>
    <row r="39" spans="1:10" ht="16">
      <c r="A39" s="67">
        <v>2006</v>
      </c>
      <c r="B39" s="13">
        <v>10186</v>
      </c>
      <c r="C39" s="13">
        <v>13673</v>
      </c>
      <c r="D39" s="13">
        <v>-3487</v>
      </c>
      <c r="E39" s="13">
        <v>5265</v>
      </c>
      <c r="F39" s="13">
        <v>7369</v>
      </c>
      <c r="G39" s="13">
        <v>-2104</v>
      </c>
      <c r="H39" s="13">
        <v>4921</v>
      </c>
      <c r="I39" s="13">
        <v>6304</v>
      </c>
      <c r="J39" s="13">
        <v>-1383</v>
      </c>
    </row>
    <row r="40" spans="1:10" ht="16">
      <c r="A40" s="67">
        <v>2007</v>
      </c>
      <c r="B40" s="13">
        <v>11010</v>
      </c>
      <c r="C40" s="13">
        <v>13642</v>
      </c>
      <c r="D40" s="13">
        <v>-2632</v>
      </c>
      <c r="E40" s="13">
        <v>5581</v>
      </c>
      <c r="F40" s="13">
        <v>7340</v>
      </c>
      <c r="G40" s="13">
        <v>-1759</v>
      </c>
      <c r="H40" s="13">
        <v>5429</v>
      </c>
      <c r="I40" s="13">
        <v>6302</v>
      </c>
      <c r="J40" s="11">
        <v>-873</v>
      </c>
    </row>
    <row r="41" spans="1:10" ht="16">
      <c r="A41" s="67">
        <v>2008</v>
      </c>
      <c r="B41" s="13">
        <v>11677</v>
      </c>
      <c r="C41" s="13">
        <v>12585</v>
      </c>
      <c r="D41" s="11">
        <v>-908</v>
      </c>
      <c r="E41" s="13">
        <v>5945</v>
      </c>
      <c r="F41" s="13">
        <v>6560</v>
      </c>
      <c r="G41" s="11">
        <v>-615</v>
      </c>
      <c r="H41" s="13">
        <v>5732</v>
      </c>
      <c r="I41" s="13">
        <v>6025</v>
      </c>
      <c r="J41" s="11">
        <v>-293</v>
      </c>
    </row>
    <row r="42" spans="1:10" ht="16">
      <c r="A42" s="67">
        <v>2009</v>
      </c>
      <c r="B42" s="13">
        <v>11268</v>
      </c>
      <c r="C42" s="13">
        <v>11505</v>
      </c>
      <c r="D42" s="11">
        <v>-237</v>
      </c>
      <c r="E42" s="13">
        <v>5725</v>
      </c>
      <c r="F42" s="13">
        <v>6029</v>
      </c>
      <c r="G42" s="11">
        <v>-304</v>
      </c>
      <c r="H42" s="13">
        <v>5543</v>
      </c>
      <c r="I42" s="13">
        <v>5476</v>
      </c>
      <c r="J42" s="11">
        <v>67</v>
      </c>
    </row>
    <row r="43" spans="1:10" ht="16">
      <c r="A43" s="67">
        <v>2010</v>
      </c>
      <c r="B43" s="13">
        <v>10883</v>
      </c>
      <c r="C43" s="13">
        <v>10312</v>
      </c>
      <c r="D43" s="11">
        <v>571</v>
      </c>
      <c r="E43" s="13">
        <v>5536</v>
      </c>
      <c r="F43" s="13">
        <v>5258</v>
      </c>
      <c r="G43" s="11">
        <v>278</v>
      </c>
      <c r="H43" s="13">
        <v>5347</v>
      </c>
      <c r="I43" s="13">
        <v>5054</v>
      </c>
      <c r="J43" s="11">
        <v>293</v>
      </c>
    </row>
    <row r="44" spans="1:10" ht="16">
      <c r="A44" s="67">
        <v>2011</v>
      </c>
      <c r="B44" s="13">
        <v>10167</v>
      </c>
      <c r="C44" s="13">
        <v>10325</v>
      </c>
      <c r="D44" s="11">
        <v>-158</v>
      </c>
      <c r="E44" s="13">
        <v>5086</v>
      </c>
      <c r="F44" s="13">
        <v>5208</v>
      </c>
      <c r="G44" s="11">
        <v>-122</v>
      </c>
      <c r="H44" s="13">
        <v>5081</v>
      </c>
      <c r="I44" s="13">
        <v>5117</v>
      </c>
      <c r="J44" s="11">
        <v>-36</v>
      </c>
    </row>
    <row r="45" spans="1:10" ht="16">
      <c r="A45" s="67">
        <v>2012</v>
      </c>
      <c r="B45" s="13">
        <v>10044</v>
      </c>
      <c r="C45" s="13">
        <v>11850</v>
      </c>
      <c r="D45" s="13">
        <v>-1806</v>
      </c>
      <c r="E45" s="13">
        <v>5067</v>
      </c>
      <c r="F45" s="13">
        <v>6005</v>
      </c>
      <c r="G45" s="11">
        <v>-938</v>
      </c>
      <c r="H45" s="13">
        <v>4977</v>
      </c>
      <c r="I45" s="13">
        <v>5845</v>
      </c>
      <c r="J45" s="11">
        <v>-868</v>
      </c>
    </row>
    <row r="46" spans="1:10" ht="16">
      <c r="A46" s="67">
        <v>2013</v>
      </c>
      <c r="B46" s="13">
        <v>8517</v>
      </c>
      <c r="C46" s="13">
        <v>11807</v>
      </c>
      <c r="D46" s="13">
        <v>-3290</v>
      </c>
      <c r="E46" s="13">
        <v>4371</v>
      </c>
      <c r="F46" s="13">
        <v>6193</v>
      </c>
      <c r="G46" s="13">
        <v>-1822</v>
      </c>
      <c r="H46" s="13">
        <v>4146</v>
      </c>
      <c r="I46" s="13">
        <v>5614</v>
      </c>
      <c r="J46" s="13">
        <v>-1468</v>
      </c>
    </row>
    <row r="47" spans="1:10" ht="16">
      <c r="A47" s="67">
        <v>2014</v>
      </c>
      <c r="B47" s="13">
        <v>9055</v>
      </c>
      <c r="C47" s="13">
        <v>12572</v>
      </c>
      <c r="D47" s="13">
        <v>-3517</v>
      </c>
      <c r="E47" s="13">
        <v>4609</v>
      </c>
      <c r="F47" s="13">
        <v>6607</v>
      </c>
      <c r="G47" s="13">
        <v>-1998</v>
      </c>
      <c r="H47" s="13">
        <v>4446</v>
      </c>
      <c r="I47" s="13">
        <v>5965</v>
      </c>
      <c r="J47" s="13">
        <v>-1519</v>
      </c>
    </row>
    <row r="48" spans="1:10" ht="16">
      <c r="A48" s="67">
        <v>2015</v>
      </c>
      <c r="B48" s="13">
        <v>9184</v>
      </c>
      <c r="C48" s="13">
        <v>11974</v>
      </c>
      <c r="D48" s="13">
        <v>-2790</v>
      </c>
      <c r="E48" s="13">
        <v>4656</v>
      </c>
      <c r="F48" s="13">
        <v>6233</v>
      </c>
      <c r="G48" s="13">
        <v>-1577</v>
      </c>
      <c r="H48" s="13">
        <v>4528</v>
      </c>
      <c r="I48" s="13">
        <v>5741</v>
      </c>
      <c r="J48" s="13">
        <v>-1213</v>
      </c>
    </row>
    <row r="49" spans="1:10" ht="16">
      <c r="A49" s="67">
        <v>2016</v>
      </c>
      <c r="B49" s="13">
        <v>10248</v>
      </c>
      <c r="C49" s="13">
        <v>11361</v>
      </c>
      <c r="D49" s="13">
        <v>-1113</v>
      </c>
      <c r="E49" s="13">
        <v>5270</v>
      </c>
      <c r="F49" s="13">
        <v>5843</v>
      </c>
      <c r="G49" s="11">
        <v>-573</v>
      </c>
      <c r="H49" s="13">
        <v>4978</v>
      </c>
      <c r="I49" s="13">
        <v>5518</v>
      </c>
      <c r="J49" s="11">
        <v>-540</v>
      </c>
    </row>
    <row r="50" spans="1:10" ht="16">
      <c r="A50" s="67">
        <v>2017</v>
      </c>
      <c r="B50" s="13">
        <v>10136</v>
      </c>
      <c r="C50" s="13">
        <v>9702</v>
      </c>
      <c r="D50" s="11">
        <v>434</v>
      </c>
      <c r="E50" s="13">
        <v>5196</v>
      </c>
      <c r="F50" s="13">
        <v>4861</v>
      </c>
      <c r="G50" s="11">
        <v>335</v>
      </c>
      <c r="H50" s="13">
        <v>4940</v>
      </c>
      <c r="I50" s="13">
        <v>4841</v>
      </c>
      <c r="J50" s="11">
        <v>99</v>
      </c>
    </row>
    <row r="51" spans="1:10" ht="16">
      <c r="A51" s="67">
        <v>2018</v>
      </c>
      <c r="B51" s="13">
        <v>10709</v>
      </c>
      <c r="C51" s="13">
        <v>10228</v>
      </c>
      <c r="D51" s="11">
        <v>481</v>
      </c>
      <c r="E51" s="13">
        <v>5446</v>
      </c>
      <c r="F51" s="13">
        <v>5284</v>
      </c>
      <c r="G51" s="11">
        <v>162</v>
      </c>
      <c r="H51" s="13">
        <v>5263</v>
      </c>
      <c r="I51" s="13">
        <v>4944</v>
      </c>
      <c r="J51" s="11">
        <v>319</v>
      </c>
    </row>
    <row r="52" spans="1:10" ht="16">
      <c r="A52" s="67">
        <v>2019</v>
      </c>
      <c r="B52" s="13">
        <v>10821</v>
      </c>
      <c r="C52" s="13">
        <v>9152</v>
      </c>
      <c r="D52" s="13">
        <v>1669</v>
      </c>
      <c r="E52" s="13">
        <v>5485</v>
      </c>
      <c r="F52" s="13">
        <v>4653</v>
      </c>
      <c r="G52" s="11">
        <v>832</v>
      </c>
      <c r="H52" s="13">
        <v>5336</v>
      </c>
      <c r="I52" s="13">
        <v>4499</v>
      </c>
      <c r="J52" s="11">
        <v>837</v>
      </c>
    </row>
    <row r="53" spans="1:10" ht="16">
      <c r="A53" s="67">
        <v>2020</v>
      </c>
      <c r="B53" s="13">
        <v>11606</v>
      </c>
      <c r="C53" s="13">
        <v>10643</v>
      </c>
      <c r="D53" s="11">
        <v>963</v>
      </c>
      <c r="E53" s="13">
        <v>5886</v>
      </c>
      <c r="F53" s="13">
        <v>5437</v>
      </c>
      <c r="G53" s="11">
        <v>449</v>
      </c>
      <c r="H53" s="13">
        <v>5720</v>
      </c>
      <c r="I53" s="13">
        <v>5206</v>
      </c>
      <c r="J53" s="11">
        <v>514</v>
      </c>
    </row>
    <row r="54" spans="1:10" ht="16">
      <c r="A54" s="10"/>
    </row>
    <row r="55" spans="1:10" ht="16">
      <c r="A55" s="67"/>
    </row>
    <row r="56" spans="1:10" ht="16">
      <c r="A56" s="10" t="s">
        <v>695</v>
      </c>
    </row>
    <row r="57" spans="1:10" ht="16">
      <c r="A57" s="10"/>
    </row>
    <row r="58" spans="1:10" ht="16">
      <c r="A58" s="10"/>
    </row>
    <row r="59" spans="1:10" ht="16">
      <c r="A59" s="10" t="s">
        <v>694</v>
      </c>
    </row>
    <row r="60" spans="1:10" ht="16">
      <c r="A60" s="67"/>
    </row>
  </sheetData>
  <mergeCells count="3">
    <mergeCell ref="B3:D3"/>
    <mergeCell ref="E3:G3"/>
    <mergeCell ref="H3:J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56AF-EA4D-4588-ABEC-0180906E0FD0}">
  <dimension ref="A1:G63"/>
  <sheetViews>
    <sheetView workbookViewId="0"/>
  </sheetViews>
  <sheetFormatPr baseColWidth="10" defaultColWidth="12.5" defaultRowHeight="16"/>
  <cols>
    <col min="1" max="1" width="22.6640625" style="10" customWidth="1"/>
    <col min="2" max="7" width="18.1640625" style="10" customWidth="1"/>
    <col min="8" max="16384" width="12.5" style="10"/>
  </cols>
  <sheetData>
    <row r="1" spans="1:7">
      <c r="A1" s="9" t="s">
        <v>14</v>
      </c>
    </row>
    <row r="3" spans="1:7">
      <c r="B3" s="222" t="s">
        <v>245</v>
      </c>
      <c r="C3" s="222"/>
      <c r="D3" s="222" t="s">
        <v>194</v>
      </c>
      <c r="E3" s="222"/>
      <c r="F3" s="222" t="s">
        <v>195</v>
      </c>
      <c r="G3" s="222"/>
    </row>
    <row r="4" spans="1:7" ht="17">
      <c r="B4" s="12" t="s">
        <v>744</v>
      </c>
      <c r="C4" s="12" t="s">
        <v>745</v>
      </c>
      <c r="D4" s="138" t="s">
        <v>744</v>
      </c>
      <c r="E4" s="138" t="s">
        <v>745</v>
      </c>
      <c r="F4" s="138" t="s">
        <v>744</v>
      </c>
      <c r="G4" s="138" t="s">
        <v>745</v>
      </c>
    </row>
    <row r="5" spans="1:7">
      <c r="A5" s="67">
        <v>1972</v>
      </c>
      <c r="B5" s="14">
        <v>5.1058083311416373</v>
      </c>
      <c r="C5" s="14">
        <v>5.0086993465374574</v>
      </c>
      <c r="D5" s="14">
        <v>5.236167341430499</v>
      </c>
      <c r="E5" s="14">
        <v>5.0119003803214328</v>
      </c>
      <c r="F5" s="14">
        <v>4.9672070417464536</v>
      </c>
      <c r="G5" s="14">
        <v>5.0052959192724504</v>
      </c>
    </row>
    <row r="6" spans="1:7">
      <c r="A6" s="67">
        <v>1973</v>
      </c>
      <c r="B6" s="14">
        <v>5.2226749264145322</v>
      </c>
      <c r="C6" s="14">
        <v>4.6920517597402922</v>
      </c>
      <c r="D6" s="14">
        <v>5.3583054713850036</v>
      </c>
      <c r="E6" s="14">
        <v>4.6896187114807546</v>
      </c>
      <c r="F6" s="14">
        <v>5.0782614134485584</v>
      </c>
      <c r="G6" s="14">
        <v>4.6946423638439043</v>
      </c>
    </row>
    <row r="7" spans="1:7">
      <c r="A7" s="67">
        <v>1974</v>
      </c>
      <c r="B7" s="14">
        <v>4.9848131295009246</v>
      </c>
      <c r="C7" s="14">
        <v>4.4662426379674045</v>
      </c>
      <c r="D7" s="14">
        <v>5.1128700220061045</v>
      </c>
      <c r="E7" s="14">
        <v>4.4695463902889188</v>
      </c>
      <c r="F7" s="14">
        <v>4.8487676579137151</v>
      </c>
      <c r="G7" s="14">
        <v>4.4627327875111353</v>
      </c>
    </row>
    <row r="8" spans="1:7">
      <c r="A8" s="67">
        <v>1975</v>
      </c>
      <c r="B8" s="14">
        <v>5.8468481378837964</v>
      </c>
      <c r="C8" s="14">
        <v>4.3805211933671595</v>
      </c>
      <c r="D8" s="14">
        <v>5.9924070427975247</v>
      </c>
      <c r="E8" s="14">
        <v>4.3814942864410131</v>
      </c>
      <c r="F8" s="14">
        <v>5.6918764135662236</v>
      </c>
      <c r="G8" s="14">
        <v>4.3794851735395444</v>
      </c>
    </row>
    <row r="9" spans="1:7">
      <c r="A9" s="67">
        <v>1976</v>
      </c>
      <c r="B9" s="14">
        <v>6.1004233370898175</v>
      </c>
      <c r="C9" s="14">
        <v>4.5266963455538951</v>
      </c>
      <c r="D9" s="14">
        <v>6.243126158548864</v>
      </c>
      <c r="E9" s="14">
        <v>4.5309264776500111</v>
      </c>
      <c r="F9" s="14">
        <v>5.9483052806552106</v>
      </c>
      <c r="G9" s="14">
        <v>4.5221871181514954</v>
      </c>
    </row>
    <row r="10" spans="1:7">
      <c r="A10" s="67">
        <v>1977</v>
      </c>
      <c r="B10" s="14">
        <v>4.4671212600275894</v>
      </c>
      <c r="C10" s="14">
        <v>4.4900654468940004</v>
      </c>
      <c r="D10" s="14">
        <v>4.4465956081187725</v>
      </c>
      <c r="E10" s="14">
        <v>4.4650091015267419</v>
      </c>
      <c r="F10" s="14">
        <v>4.4904399591180493</v>
      </c>
      <c r="G10" s="14">
        <v>4.5185313577708577</v>
      </c>
    </row>
    <row r="11" spans="1:7">
      <c r="A11" s="67">
        <v>1978</v>
      </c>
      <c r="B11" s="14">
        <v>4.1531635114332053</v>
      </c>
      <c r="C11" s="14">
        <v>4.5230653557286766</v>
      </c>
      <c r="D11" s="14">
        <v>4.1088387570142713</v>
      </c>
      <c r="E11" s="14">
        <v>4.5578554672563998</v>
      </c>
      <c r="F11" s="14">
        <v>4.2033624558919049</v>
      </c>
      <c r="G11" s="14">
        <v>4.4836646438874812</v>
      </c>
    </row>
    <row r="12" spans="1:7">
      <c r="A12" s="67">
        <v>1979</v>
      </c>
      <c r="B12" s="14">
        <v>4.1607558423098894</v>
      </c>
      <c r="C12" s="14">
        <v>4.4871169576789622</v>
      </c>
      <c r="D12" s="14">
        <v>4.175841584158416</v>
      </c>
      <c r="E12" s="14">
        <v>4.4520132013201321</v>
      </c>
      <c r="F12" s="14">
        <v>4.1438942336067992</v>
      </c>
      <c r="G12" s="14">
        <v>4.5263530661630176</v>
      </c>
    </row>
    <row r="13" spans="1:7">
      <c r="A13" s="67">
        <v>1980</v>
      </c>
      <c r="B13" s="14">
        <v>3.7305998039785884</v>
      </c>
      <c r="C13" s="14">
        <v>4.4740271629670314</v>
      </c>
      <c r="D13" s="14">
        <v>3.6692362308550561</v>
      </c>
      <c r="E13" s="14">
        <v>4.547114311796328</v>
      </c>
      <c r="F13" s="14">
        <v>3.8000551065393093</v>
      </c>
      <c r="G13" s="14">
        <v>4.3913023512123441</v>
      </c>
    </row>
    <row r="14" spans="1:7">
      <c r="A14" s="67">
        <v>1981</v>
      </c>
      <c r="B14" s="14">
        <v>3.487825514712795</v>
      </c>
      <c r="C14" s="14">
        <v>4.7906677948042997</v>
      </c>
      <c r="D14" s="14">
        <v>3.4046167290150913</v>
      </c>
      <c r="E14" s="14">
        <v>4.8445216844875159</v>
      </c>
      <c r="F14" s="14">
        <v>3.5823876633303207</v>
      </c>
      <c r="G14" s="14">
        <v>4.7294658498755844</v>
      </c>
    </row>
    <row r="15" spans="1:7">
      <c r="A15" s="67">
        <v>1982</v>
      </c>
      <c r="B15" s="14">
        <v>3.8715463554603136</v>
      </c>
      <c r="C15" s="14">
        <v>4.6655807598926016</v>
      </c>
      <c r="D15" s="14">
        <v>3.8742172898429827</v>
      </c>
      <c r="E15" s="14">
        <v>4.6735583878018652</v>
      </c>
      <c r="F15" s="14">
        <v>3.8685442666144452</v>
      </c>
      <c r="G15" s="14">
        <v>4.656614029778118</v>
      </c>
    </row>
    <row r="16" spans="1:7">
      <c r="A16" s="67">
        <v>1983</v>
      </c>
      <c r="B16" s="14">
        <v>4.9154462070274905</v>
      </c>
      <c r="C16" s="14">
        <v>3.7520541039523905</v>
      </c>
      <c r="D16" s="14">
        <v>5.0093770054642084</v>
      </c>
      <c r="E16" s="14">
        <v>3.6947270699505914</v>
      </c>
      <c r="F16" s="14">
        <v>4.8114658555594643</v>
      </c>
      <c r="G16" s="14">
        <v>3.8155144944029464</v>
      </c>
    </row>
    <row r="17" spans="1:7">
      <c r="A17" s="67">
        <v>1984</v>
      </c>
      <c r="B17" s="14">
        <v>4.4564236931403292</v>
      </c>
      <c r="C17" s="14">
        <v>3.8149850378706529</v>
      </c>
      <c r="D17" s="14">
        <v>4.5164098065086593</v>
      </c>
      <c r="E17" s="14">
        <v>3.8263068091543992</v>
      </c>
      <c r="F17" s="14">
        <v>4.3919144795001896</v>
      </c>
      <c r="G17" s="14">
        <v>3.8028095772262298</v>
      </c>
    </row>
    <row r="18" spans="1:7">
      <c r="A18" s="67">
        <v>1985</v>
      </c>
      <c r="B18" s="14">
        <v>4.0548481880509302</v>
      </c>
      <c r="C18" s="14">
        <v>4.3054349232162323</v>
      </c>
      <c r="D18" s="14">
        <v>4.044905181863121</v>
      </c>
      <c r="E18" s="14">
        <v>4.3114132809869394</v>
      </c>
      <c r="F18" s="14">
        <v>4.0654441068238381</v>
      </c>
      <c r="G18" s="14">
        <v>4.2990639935258281</v>
      </c>
    </row>
    <row r="19" spans="1:7">
      <c r="A19" s="67">
        <v>1986</v>
      </c>
      <c r="B19" s="14">
        <v>4.0757501914641789</v>
      </c>
      <c r="C19" s="14">
        <v>4.7340388498224604</v>
      </c>
      <c r="D19" s="14">
        <v>4.0726524367540637</v>
      </c>
      <c r="E19" s="14">
        <v>4.7347292457875536</v>
      </c>
      <c r="F19" s="14">
        <v>4.0790294031230516</v>
      </c>
      <c r="G19" s="14">
        <v>4.7333080125839349</v>
      </c>
    </row>
    <row r="20" spans="1:7">
      <c r="A20" s="67">
        <v>1987</v>
      </c>
      <c r="B20" s="14">
        <v>3.9170263250077659</v>
      </c>
      <c r="C20" s="14">
        <v>4.586552633492178</v>
      </c>
      <c r="D20" s="14">
        <v>3.854873855377678</v>
      </c>
      <c r="E20" s="14">
        <v>4.6704369402844081</v>
      </c>
      <c r="F20" s="14">
        <v>3.9856483284196473</v>
      </c>
      <c r="G20" s="14">
        <v>4.4939366968904713</v>
      </c>
    </row>
    <row r="21" spans="1:7">
      <c r="A21" s="67">
        <v>1988</v>
      </c>
      <c r="B21" s="14">
        <v>4.0635905389685929</v>
      </c>
      <c r="C21" s="14">
        <v>4.6706475378053511</v>
      </c>
      <c r="D21" s="14">
        <v>4.0951480743412061</v>
      </c>
      <c r="E21" s="14">
        <v>4.6761268881811446</v>
      </c>
      <c r="F21" s="14">
        <v>4.0300493997798768</v>
      </c>
      <c r="G21" s="14">
        <v>4.6648237733241187</v>
      </c>
    </row>
    <row r="22" spans="1:7">
      <c r="A22" s="67">
        <v>1989</v>
      </c>
      <c r="B22" s="14">
        <v>4.3182789136405253</v>
      </c>
      <c r="C22" s="14">
        <v>4.5007628928898384</v>
      </c>
      <c r="D22" s="14">
        <v>4.4107337476803439</v>
      </c>
      <c r="E22" s="14">
        <v>4.5426963975374823</v>
      </c>
      <c r="F22" s="14">
        <v>4.2189231110126304</v>
      </c>
      <c r="G22" s="14">
        <v>4.4556994080592576</v>
      </c>
    </row>
    <row r="23" spans="1:7">
      <c r="A23" s="67">
        <v>1990</v>
      </c>
      <c r="B23" s="14">
        <v>4.2922364191285487</v>
      </c>
      <c r="C23" s="14">
        <v>4.2448718775136136</v>
      </c>
      <c r="D23" s="14">
        <v>4.3904727613935171</v>
      </c>
      <c r="E23" s="14">
        <v>4.3146432740881364</v>
      </c>
      <c r="F23" s="14">
        <v>4.1884484815649481</v>
      </c>
      <c r="G23" s="14">
        <v>4.1711575149422773</v>
      </c>
    </row>
    <row r="24" spans="1:7">
      <c r="A24" s="67">
        <v>1991</v>
      </c>
      <c r="B24" s="14">
        <v>4.3415769805444029</v>
      </c>
      <c r="C24" s="14">
        <v>4.0500115299446877</v>
      </c>
      <c r="D24" s="14">
        <v>4.4530246097817949</v>
      </c>
      <c r="E24" s="14">
        <v>4.073007192316827</v>
      </c>
      <c r="F24" s="14">
        <v>4.2214696384972825</v>
      </c>
      <c r="G24" s="14">
        <v>4.0252290567325613</v>
      </c>
    </row>
    <row r="25" spans="1:7">
      <c r="A25" s="67">
        <v>1992</v>
      </c>
      <c r="B25" s="14">
        <v>4.0153603718826876</v>
      </c>
      <c r="C25" s="14">
        <v>4.0952570430652528</v>
      </c>
      <c r="D25" s="14">
        <v>4.0190073785239191</v>
      </c>
      <c r="E25" s="14">
        <v>4.1193101675683472</v>
      </c>
      <c r="F25" s="14">
        <v>4.0116582454086114</v>
      </c>
      <c r="G25" s="14">
        <v>4.0708403864021072</v>
      </c>
    </row>
    <row r="26" spans="1:7">
      <c r="A26" s="67">
        <v>1993</v>
      </c>
      <c r="B26" s="14">
        <v>3.8480813995660976</v>
      </c>
      <c r="C26" s="14">
        <v>4.3103391428778677</v>
      </c>
      <c r="D26" s="14">
        <v>3.8295580630300354</v>
      </c>
      <c r="E26" s="14">
        <v>4.2870027316908583</v>
      </c>
      <c r="F26" s="14">
        <v>3.8672181368441514</v>
      </c>
      <c r="G26" s="14">
        <v>4.3344483398915381</v>
      </c>
    </row>
    <row r="27" spans="1:7">
      <c r="A27" s="67">
        <v>1994</v>
      </c>
      <c r="B27" s="14">
        <v>3.7060585850976708</v>
      </c>
      <c r="C27" s="14">
        <v>3.937924814524294</v>
      </c>
      <c r="D27" s="14">
        <v>3.6791743833373594</v>
      </c>
      <c r="E27" s="14">
        <v>3.8845049252489465</v>
      </c>
      <c r="F27" s="14">
        <v>3.7346024237156517</v>
      </c>
      <c r="G27" s="14">
        <v>3.9946424627572794</v>
      </c>
    </row>
    <row r="28" spans="1:7">
      <c r="A28" s="67">
        <v>1995</v>
      </c>
      <c r="B28" s="14">
        <v>3.80188044727181</v>
      </c>
      <c r="C28" s="14">
        <v>4.0866799316200995</v>
      </c>
      <c r="D28" s="14">
        <v>3.7263274157484982</v>
      </c>
      <c r="E28" s="14">
        <v>4.1317583039250021</v>
      </c>
      <c r="F28" s="14">
        <v>3.8837786538180756</v>
      </c>
      <c r="G28" s="14">
        <v>4.0378157395240182</v>
      </c>
    </row>
    <row r="29" spans="1:7">
      <c r="A29" s="67">
        <v>1996</v>
      </c>
      <c r="B29" s="14">
        <v>4.0340823405217918</v>
      </c>
      <c r="C29" s="14">
        <v>4.1605544206961795</v>
      </c>
      <c r="D29" s="14">
        <v>4.0935245106507381</v>
      </c>
      <c r="E29" s="14">
        <v>4.241026935803224</v>
      </c>
      <c r="F29" s="14">
        <v>3.9707485593736283</v>
      </c>
      <c r="G29" s="14">
        <v>4.0748134618924237</v>
      </c>
    </row>
    <row r="30" spans="1:7">
      <c r="A30" s="67">
        <v>1997</v>
      </c>
      <c r="B30" s="14">
        <v>3.8344265261734609</v>
      </c>
      <c r="C30" s="14">
        <v>4.2656714685204848</v>
      </c>
      <c r="D30" s="14">
        <v>3.7611292648401222</v>
      </c>
      <c r="E30" s="14">
        <v>4.3842358015055103</v>
      </c>
      <c r="F30" s="14">
        <v>3.9126292388581105</v>
      </c>
      <c r="G30" s="14">
        <v>4.1391721655668867</v>
      </c>
    </row>
    <row r="31" spans="1:7">
      <c r="A31" s="67">
        <v>1998</v>
      </c>
      <c r="B31" s="14">
        <v>3.5261323140404999</v>
      </c>
      <c r="C31" s="14">
        <v>4.5583603355387829</v>
      </c>
      <c r="D31" s="14">
        <v>3.4931460053043151</v>
      </c>
      <c r="E31" s="14">
        <v>4.6751262414519168</v>
      </c>
      <c r="F31" s="14">
        <v>3.5619598874744489</v>
      </c>
      <c r="G31" s="14">
        <v>4.4315368372764503</v>
      </c>
    </row>
    <row r="32" spans="1:7">
      <c r="A32" s="67">
        <v>1999</v>
      </c>
      <c r="B32" s="14">
        <v>3.7807388148629619</v>
      </c>
      <c r="C32" s="14">
        <v>4.2299498068103851</v>
      </c>
      <c r="D32" s="14">
        <v>3.6713580800717729</v>
      </c>
      <c r="E32" s="14">
        <v>4.2923629023214085</v>
      </c>
      <c r="F32" s="14">
        <v>3.8969744819675549</v>
      </c>
      <c r="G32" s="14">
        <v>4.163625258830014</v>
      </c>
    </row>
    <row r="33" spans="1:7">
      <c r="A33" s="67">
        <v>2000</v>
      </c>
      <c r="B33" s="14">
        <v>3.9486804493784486</v>
      </c>
      <c r="C33" s="14">
        <v>4.3625816518961438</v>
      </c>
      <c r="D33" s="14">
        <v>3.9494653681127834</v>
      </c>
      <c r="E33" s="14">
        <v>4.3451610706258936</v>
      </c>
      <c r="F33" s="14">
        <v>3.9478512378855575</v>
      </c>
      <c r="G33" s="14">
        <v>4.3809852720038567</v>
      </c>
    </row>
    <row r="34" spans="1:7">
      <c r="A34" s="67">
        <v>2001</v>
      </c>
      <c r="B34" s="14">
        <v>3.9146422999777135</v>
      </c>
      <c r="C34" s="14">
        <v>4.4829507466012926</v>
      </c>
      <c r="D34" s="14">
        <v>3.8800718236844394</v>
      </c>
      <c r="E34" s="14">
        <v>4.5222856149902979</v>
      </c>
      <c r="F34" s="14">
        <v>3.9510617525018308</v>
      </c>
      <c r="G34" s="14">
        <v>4.4415120820112275</v>
      </c>
    </row>
    <row r="35" spans="1:7">
      <c r="A35" s="67">
        <v>2002</v>
      </c>
      <c r="B35" s="14">
        <v>4.0311198320079864</v>
      </c>
      <c r="C35" s="14">
        <v>4.4504113738855038</v>
      </c>
      <c r="D35" s="14">
        <v>4.0130115396764587</v>
      </c>
      <c r="E35" s="14">
        <v>4.55672722140452</v>
      </c>
      <c r="F35" s="14">
        <v>4.050134439904304</v>
      </c>
      <c r="G35" s="14">
        <v>4.3387744444209204</v>
      </c>
    </row>
    <row r="36" spans="1:7">
      <c r="A36" s="67">
        <v>2003</v>
      </c>
      <c r="B36" s="14">
        <v>4.0862280328411522</v>
      </c>
      <c r="C36" s="14">
        <v>4.392886114536612</v>
      </c>
      <c r="D36" s="14">
        <v>4.0828368713654006</v>
      </c>
      <c r="E36" s="14">
        <v>4.4688686354523606</v>
      </c>
      <c r="F36" s="14">
        <v>4.0897815058441411</v>
      </c>
      <c r="G36" s="14">
        <v>4.3132668340323459</v>
      </c>
    </row>
    <row r="37" spans="1:7">
      <c r="A37" s="67">
        <v>2004</v>
      </c>
      <c r="B37" s="14">
        <v>4.0898308975438056</v>
      </c>
      <c r="C37" s="14">
        <v>4.380595301859362</v>
      </c>
      <c r="D37" s="14">
        <v>4.1310317478132692</v>
      </c>
      <c r="E37" s="14">
        <v>4.4243417360659052</v>
      </c>
      <c r="F37" s="14">
        <v>4.0467224601316811</v>
      </c>
      <c r="G37" s="14">
        <v>4.3348234207291769</v>
      </c>
    </row>
    <row r="38" spans="1:7">
      <c r="A38" s="67">
        <v>2005</v>
      </c>
      <c r="B38" s="14">
        <v>3.7136133135348666</v>
      </c>
      <c r="C38" s="14">
        <v>4.4399462079399319</v>
      </c>
      <c r="D38" s="14">
        <v>3.7238359602518023</v>
      </c>
      <c r="E38" s="14">
        <v>4.5136165540194924</v>
      </c>
      <c r="F38" s="14">
        <v>3.7028239071126756</v>
      </c>
      <c r="G38" s="14">
        <v>4.3621914613341399</v>
      </c>
    </row>
    <row r="39" spans="1:7">
      <c r="A39" s="67">
        <v>2006</v>
      </c>
      <c r="B39" s="14">
        <v>3.5631830075419426</v>
      </c>
      <c r="C39" s="14">
        <v>4.7829767585039251</v>
      </c>
      <c r="D39" s="14">
        <v>3.5533988445548297</v>
      </c>
      <c r="E39" s="14">
        <v>4.9734085632525238</v>
      </c>
      <c r="F39" s="14">
        <v>3.5737109658678285</v>
      </c>
      <c r="G39" s="14">
        <v>4.5780682643427744</v>
      </c>
    </row>
    <row r="40" spans="1:7">
      <c r="A40" s="67">
        <v>2007</v>
      </c>
      <c r="B40" s="14">
        <v>3.6091024119687147</v>
      </c>
      <c r="C40" s="14">
        <v>4.4718778477817622</v>
      </c>
      <c r="D40" s="14">
        <v>3.5326362163257037</v>
      </c>
      <c r="E40" s="14">
        <v>4.6460401053271214</v>
      </c>
      <c r="F40" s="14">
        <v>3.6912386624784128</v>
      </c>
      <c r="G40" s="14">
        <v>4.2848012619154465</v>
      </c>
    </row>
    <row r="41" spans="1:7">
      <c r="A41" s="67">
        <v>2008</v>
      </c>
      <c r="B41" s="14">
        <v>3.8763498507819425</v>
      </c>
      <c r="C41" s="14">
        <v>4.1777736466635904</v>
      </c>
      <c r="D41" s="14">
        <v>3.8293815661494266</v>
      </c>
      <c r="E41" s="14">
        <v>4.2255244867855737</v>
      </c>
      <c r="F41" s="14">
        <v>3.9262963216658675</v>
      </c>
      <c r="G41" s="14">
        <v>4.1269949996575104</v>
      </c>
    </row>
    <row r="42" spans="1:7">
      <c r="A42" s="67">
        <v>2009</v>
      </c>
      <c r="B42" s="14">
        <v>4.055483973136198</v>
      </c>
      <c r="C42" s="14">
        <v>4.1407830236893819</v>
      </c>
      <c r="D42" s="14">
        <v>4.0010063666668998</v>
      </c>
      <c r="E42" s="14">
        <v>4.2134615519012639</v>
      </c>
      <c r="F42" s="14">
        <v>4.113329919781533</v>
      </c>
      <c r="G42" s="14">
        <v>4.0636107957286081</v>
      </c>
    </row>
    <row r="43" spans="1:7">
      <c r="A43" s="67">
        <v>2010</v>
      </c>
      <c r="B43" s="14">
        <v>4.1981375899766231</v>
      </c>
      <c r="C43" s="14">
        <v>3.9778732727960069</v>
      </c>
      <c r="D43" s="14">
        <v>4.2226663208799256</v>
      </c>
      <c r="E43" s="14">
        <v>4.0106176869918082</v>
      </c>
      <c r="F43" s="14">
        <v>4.173040302188368</v>
      </c>
      <c r="G43" s="14">
        <v>3.944369868573034</v>
      </c>
    </row>
    <row r="44" spans="1:7">
      <c r="A44" s="67">
        <v>2011</v>
      </c>
      <c r="B44" s="14">
        <v>3.9547231460411925</v>
      </c>
      <c r="C44" s="14">
        <v>4.016181418596962</v>
      </c>
      <c r="D44" s="14">
        <v>3.9056680566114528</v>
      </c>
      <c r="E44" s="14">
        <v>3.999354942751169</v>
      </c>
      <c r="F44" s="14">
        <v>4.0050763021818643</v>
      </c>
      <c r="G44" s="14">
        <v>4.0334531466767558</v>
      </c>
    </row>
    <row r="45" spans="1:7">
      <c r="A45" s="67">
        <v>2012</v>
      </c>
      <c r="B45" s="14">
        <v>3.5827028646641486</v>
      </c>
      <c r="C45" s="14">
        <v>4.2269045147620625</v>
      </c>
      <c r="D45" s="14">
        <v>3.5533457692253747</v>
      </c>
      <c r="E45" s="14">
        <v>4.2111390061571692</v>
      </c>
      <c r="F45" s="14">
        <v>3.6130933799882397</v>
      </c>
      <c r="G45" s="14">
        <v>4.2432249961887196</v>
      </c>
    </row>
    <row r="46" spans="1:7">
      <c r="A46" s="67">
        <v>2013</v>
      </c>
      <c r="B46" s="14">
        <v>3.2595342429055281</v>
      </c>
      <c r="C46" s="14">
        <v>4.5186475056927993</v>
      </c>
      <c r="D46" s="14">
        <v>3.2593133892086974</v>
      </c>
      <c r="E46" s="14">
        <v>4.6179198854654455</v>
      </c>
      <c r="F46" s="14">
        <v>3.2597671145635951</v>
      </c>
      <c r="G46" s="14">
        <v>4.4139731261842803</v>
      </c>
    </row>
    <row r="47" spans="1:7">
      <c r="A47" s="67">
        <v>2014</v>
      </c>
      <c r="B47" s="14">
        <v>3.2920209845887611</v>
      </c>
      <c r="C47" s="14">
        <v>4.5706557502208618</v>
      </c>
      <c r="D47" s="14">
        <v>3.2570136386121122</v>
      </c>
      <c r="E47" s="14">
        <v>4.6689279909547032</v>
      </c>
      <c r="F47" s="14">
        <v>3.3291151562347903</v>
      </c>
      <c r="G47" s="14">
        <v>4.4665253951733073</v>
      </c>
    </row>
    <row r="48" spans="1:7">
      <c r="A48" s="67">
        <v>2015</v>
      </c>
      <c r="B48" s="14">
        <v>3.2359791268071132</v>
      </c>
      <c r="C48" s="14">
        <v>4.2190346324464691</v>
      </c>
      <c r="D48" s="14">
        <v>3.199318358287925</v>
      </c>
      <c r="E48" s="14">
        <v>4.2829362816169754</v>
      </c>
      <c r="F48" s="14">
        <v>3.274562837183066</v>
      </c>
      <c r="G48" s="14">
        <v>4.1517811944054728</v>
      </c>
    </row>
    <row r="49" spans="1:7">
      <c r="A49" s="67">
        <v>2016</v>
      </c>
      <c r="B49" s="14">
        <v>3.6992517028903111</v>
      </c>
      <c r="C49" s="14">
        <v>4.1010146952124149</v>
      </c>
      <c r="D49" s="14">
        <v>3.7216462811784976</v>
      </c>
      <c r="E49" s="14">
        <v>4.1262958673483796</v>
      </c>
      <c r="F49" s="14">
        <v>3.675835333210264</v>
      </c>
      <c r="G49" s="14">
        <v>4.074580025844563</v>
      </c>
    </row>
    <row r="50" spans="1:7">
      <c r="A50" s="67">
        <v>2017</v>
      </c>
      <c r="B50" s="14">
        <v>3.8925777574665985</v>
      </c>
      <c r="C50" s="14">
        <v>3.7259066103927525</v>
      </c>
      <c r="D50" s="14">
        <v>3.92648792431158</v>
      </c>
      <c r="E50" s="14">
        <v>3.6733367590605446</v>
      </c>
      <c r="F50" s="14">
        <v>3.8575366426937161</v>
      </c>
      <c r="G50" s="14">
        <v>3.7802297342672633</v>
      </c>
    </row>
    <row r="51" spans="1:7">
      <c r="A51" s="67">
        <v>2018</v>
      </c>
      <c r="B51" s="14">
        <v>4.1069832905722317</v>
      </c>
      <c r="C51" s="14">
        <v>3.9225161169084681</v>
      </c>
      <c r="D51" s="14">
        <v>4.1252887929401965</v>
      </c>
      <c r="E51" s="14">
        <v>4.0025754649092908</v>
      </c>
      <c r="F51" s="14">
        <v>4.0882115336813323</v>
      </c>
      <c r="G51" s="14">
        <v>3.8404175988068605</v>
      </c>
    </row>
    <row r="52" spans="1:7">
      <c r="A52" s="67">
        <v>2019</v>
      </c>
      <c r="B52" s="14">
        <v>4.2578390905907302</v>
      </c>
      <c r="C52" s="14">
        <v>3.6011222028542984</v>
      </c>
      <c r="D52" s="14">
        <v>4.2446989630088225</v>
      </c>
      <c r="E52" s="14">
        <v>3.6008357839343756</v>
      </c>
      <c r="F52" s="14">
        <v>4.2714312016201976</v>
      </c>
      <c r="G52" s="14">
        <v>3.6014184737798485</v>
      </c>
    </row>
    <row r="53" spans="1:7">
      <c r="A53" s="67">
        <v>2020</v>
      </c>
      <c r="B53" s="14">
        <v>4.1700800528895217</v>
      </c>
      <c r="C53" s="14">
        <v>3.8240704810359447</v>
      </c>
      <c r="D53" s="14">
        <v>4.1610406136227072</v>
      </c>
      <c r="E53" s="14">
        <v>3.8436251811530169</v>
      </c>
      <c r="F53" s="14">
        <v>4.1794229181432252</v>
      </c>
      <c r="G53" s="14">
        <v>3.8038593901842015</v>
      </c>
    </row>
    <row r="55" spans="1:7">
      <c r="A55" s="10" t="s">
        <v>666</v>
      </c>
      <c r="B55" s="14">
        <f>B53-B5</f>
        <v>-0.93572827825211569</v>
      </c>
      <c r="C55" s="14">
        <f t="shared" ref="C55:F55" si="0">C53-C5</f>
        <v>-1.1846288655015127</v>
      </c>
      <c r="D55" s="14">
        <f t="shared" si="0"/>
        <v>-1.0751267278077918</v>
      </c>
      <c r="E55" s="14">
        <f t="shared" si="0"/>
        <v>-1.1682751991684159</v>
      </c>
      <c r="F55" s="14">
        <f t="shared" si="0"/>
        <v>-0.78778412360322836</v>
      </c>
      <c r="G55" s="14">
        <f>G53-G5</f>
        <v>-1.2014365290882489</v>
      </c>
    </row>
    <row r="56" spans="1:7">
      <c r="A56" s="10" t="s">
        <v>667</v>
      </c>
      <c r="B56" s="14">
        <f>B33-B5</f>
        <v>-1.1571278817631887</v>
      </c>
      <c r="C56" s="14">
        <f t="shared" ref="C56:F56" si="1">C33-C5</f>
        <v>-0.64611769464131363</v>
      </c>
      <c r="D56" s="14">
        <f t="shared" si="1"/>
        <v>-1.2867019733177156</v>
      </c>
      <c r="E56" s="14">
        <f t="shared" si="1"/>
        <v>-0.66673930969553918</v>
      </c>
      <c r="F56" s="14">
        <f t="shared" si="1"/>
        <v>-1.0193558038608961</v>
      </c>
      <c r="G56" s="14">
        <f>G33-G5</f>
        <v>-0.62431064726859375</v>
      </c>
    </row>
    <row r="57" spans="1:7">
      <c r="A57" s="10" t="s">
        <v>167</v>
      </c>
      <c r="B57" s="14">
        <f>B53-B33</f>
        <v>0.22139960351107302</v>
      </c>
      <c r="C57" s="14">
        <f t="shared" ref="C57:F57" si="2">C53-C33</f>
        <v>-0.53851117086019906</v>
      </c>
      <c r="D57" s="14">
        <f t="shared" si="2"/>
        <v>0.21157524550992379</v>
      </c>
      <c r="E57" s="14">
        <f t="shared" si="2"/>
        <v>-0.50153588947287675</v>
      </c>
      <c r="F57" s="14">
        <f t="shared" si="2"/>
        <v>0.23157168025766772</v>
      </c>
      <c r="G57" s="14">
        <f>G53-G33</f>
        <v>-0.57712588181965518</v>
      </c>
    </row>
    <row r="60" spans="1:7">
      <c r="A60" s="10" t="s">
        <v>695</v>
      </c>
    </row>
    <row r="63" spans="1:7">
      <c r="A63" s="10" t="s">
        <v>694</v>
      </c>
    </row>
  </sheetData>
  <mergeCells count="3">
    <mergeCell ref="D3:E3"/>
    <mergeCell ref="F3:G3"/>
    <mergeCell ref="B3:C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9D279-54AC-4B47-9540-30B703C60132}">
  <dimension ref="A1:U62"/>
  <sheetViews>
    <sheetView workbookViewId="0">
      <selection activeCell="L55" sqref="L55"/>
    </sheetView>
  </sheetViews>
  <sheetFormatPr baseColWidth="10" defaultColWidth="10.33203125" defaultRowHeight="14"/>
  <cols>
    <col min="1" max="1" width="12.1640625" style="22" customWidth="1"/>
    <col min="2" max="14" width="14.6640625" style="22" customWidth="1"/>
    <col min="15" max="16384" width="10.33203125" style="22"/>
  </cols>
  <sheetData>
    <row r="1" spans="1:21">
      <c r="A1" s="21" t="s">
        <v>696</v>
      </c>
    </row>
    <row r="3" spans="1:21" ht="60.75" customHeight="1">
      <c r="B3" s="51" t="s">
        <v>118</v>
      </c>
      <c r="C3" s="51" t="s">
        <v>119</v>
      </c>
      <c r="D3" s="51" t="s">
        <v>120</v>
      </c>
      <c r="E3" s="51" t="s">
        <v>122</v>
      </c>
      <c r="F3" s="51" t="s">
        <v>123</v>
      </c>
      <c r="G3" s="51" t="s">
        <v>124</v>
      </c>
      <c r="H3" s="51" t="s">
        <v>125</v>
      </c>
      <c r="I3" s="51" t="s">
        <v>126</v>
      </c>
      <c r="J3" s="51" t="s">
        <v>127</v>
      </c>
      <c r="K3" s="51" t="s">
        <v>128</v>
      </c>
      <c r="L3" s="51" t="s">
        <v>129</v>
      </c>
      <c r="M3" s="51" t="s">
        <v>130</v>
      </c>
      <c r="N3" s="51" t="s">
        <v>131</v>
      </c>
      <c r="T3" s="22" t="s">
        <v>145</v>
      </c>
      <c r="U3" s="51" t="s">
        <v>491</v>
      </c>
    </row>
    <row r="4" spans="1:21">
      <c r="A4" s="78">
        <v>1972</v>
      </c>
      <c r="B4" s="144">
        <v>1042</v>
      </c>
      <c r="C4" s="139">
        <v>661</v>
      </c>
      <c r="D4" s="144">
        <v>3435</v>
      </c>
      <c r="E4" s="144">
        <v>4514</v>
      </c>
      <c r="F4" s="144">
        <v>7912</v>
      </c>
      <c r="G4" s="139">
        <v>636</v>
      </c>
      <c r="H4" s="139">
        <v>366</v>
      </c>
      <c r="I4" s="139">
        <v>696</v>
      </c>
      <c r="J4" s="139">
        <v>887</v>
      </c>
      <c r="K4" s="139">
        <v>15</v>
      </c>
      <c r="L4" s="139">
        <v>26</v>
      </c>
      <c r="M4" s="139" t="s">
        <v>132</v>
      </c>
      <c r="N4" s="139" t="s">
        <v>132</v>
      </c>
      <c r="R4" s="22" t="s">
        <v>492</v>
      </c>
    </row>
    <row r="5" spans="1:21">
      <c r="A5" s="78">
        <v>1973</v>
      </c>
      <c r="B5" s="144">
        <v>1026</v>
      </c>
      <c r="C5" s="139">
        <v>405</v>
      </c>
      <c r="D5" s="144">
        <v>3751</v>
      </c>
      <c r="E5" s="144">
        <v>4348</v>
      </c>
      <c r="F5" s="144">
        <v>8569</v>
      </c>
      <c r="G5" s="139">
        <v>652</v>
      </c>
      <c r="H5" s="139">
        <v>314</v>
      </c>
      <c r="I5" s="139">
        <v>787</v>
      </c>
      <c r="J5" s="139">
        <v>806</v>
      </c>
      <c r="K5" s="139">
        <v>12</v>
      </c>
      <c r="L5" s="139">
        <v>19</v>
      </c>
      <c r="M5" s="139" t="s">
        <v>132</v>
      </c>
      <c r="N5" s="139" t="s">
        <v>132</v>
      </c>
      <c r="R5" s="63">
        <f>SUM(T5:T17)</f>
        <v>626976</v>
      </c>
      <c r="S5" s="22" t="s">
        <v>123</v>
      </c>
      <c r="T5" s="63">
        <v>209389</v>
      </c>
      <c r="U5" s="64">
        <f>100*T5/$R$5</f>
        <v>33.396653141428061</v>
      </c>
    </row>
    <row r="6" spans="1:21">
      <c r="A6" s="78">
        <v>1974</v>
      </c>
      <c r="B6" s="144">
        <v>1038</v>
      </c>
      <c r="C6" s="139">
        <v>728</v>
      </c>
      <c r="D6" s="144">
        <v>3898</v>
      </c>
      <c r="E6" s="144">
        <v>4613</v>
      </c>
      <c r="F6" s="144">
        <v>8693</v>
      </c>
      <c r="G6" s="139">
        <v>630</v>
      </c>
      <c r="H6" s="139">
        <v>297</v>
      </c>
      <c r="I6" s="139">
        <v>816</v>
      </c>
      <c r="J6" s="144">
        <v>1080</v>
      </c>
      <c r="K6" s="139">
        <v>6</v>
      </c>
      <c r="L6" s="139">
        <v>12</v>
      </c>
      <c r="M6" s="139" t="s">
        <v>132</v>
      </c>
      <c r="N6" s="139" t="s">
        <v>132</v>
      </c>
      <c r="R6" s="22">
        <v>626976</v>
      </c>
      <c r="S6" s="22" t="s">
        <v>120</v>
      </c>
      <c r="T6" s="63">
        <v>122505</v>
      </c>
      <c r="U6" s="64">
        <f t="shared" ref="U6:U15" si="0">100*T6/$R$5</f>
        <v>19.53902541724085</v>
      </c>
    </row>
    <row r="7" spans="1:21">
      <c r="A7" s="78">
        <v>1975</v>
      </c>
      <c r="B7" s="144">
        <v>1065</v>
      </c>
      <c r="C7" s="139">
        <v>748</v>
      </c>
      <c r="D7" s="144">
        <v>4389</v>
      </c>
      <c r="E7" s="144">
        <v>4840</v>
      </c>
      <c r="F7" s="144">
        <v>10102</v>
      </c>
      <c r="G7" s="139">
        <v>726</v>
      </c>
      <c r="H7" s="139">
        <v>147</v>
      </c>
      <c r="I7" s="139">
        <v>849</v>
      </c>
      <c r="J7" s="144">
        <v>1161</v>
      </c>
      <c r="K7" s="139">
        <v>17</v>
      </c>
      <c r="L7" s="139">
        <v>28</v>
      </c>
      <c r="M7" s="139" t="s">
        <v>132</v>
      </c>
      <c r="N7" s="139" t="s">
        <v>132</v>
      </c>
      <c r="S7" s="22" t="s">
        <v>122</v>
      </c>
      <c r="T7" s="63">
        <v>110769</v>
      </c>
      <c r="U7" s="64">
        <f t="shared" si="0"/>
        <v>17.667183432858675</v>
      </c>
    </row>
    <row r="8" spans="1:21">
      <c r="A8" s="78">
        <v>1976</v>
      </c>
      <c r="B8" s="144">
        <v>1271</v>
      </c>
      <c r="C8" s="139">
        <v>611</v>
      </c>
      <c r="D8" s="144">
        <v>3877</v>
      </c>
      <c r="E8" s="144">
        <v>4979</v>
      </c>
      <c r="F8" s="144">
        <v>9453</v>
      </c>
      <c r="G8" s="139">
        <v>566</v>
      </c>
      <c r="H8" s="139">
        <v>208</v>
      </c>
      <c r="I8" s="139">
        <v>827</v>
      </c>
      <c r="J8" s="144">
        <v>1020</v>
      </c>
      <c r="K8" s="139">
        <v>33</v>
      </c>
      <c r="L8" s="139">
        <v>53</v>
      </c>
      <c r="M8" s="139" t="s">
        <v>132</v>
      </c>
      <c r="N8" s="139" t="s">
        <v>132</v>
      </c>
      <c r="S8" s="22" t="s">
        <v>126</v>
      </c>
      <c r="T8" s="63">
        <v>67195</v>
      </c>
      <c r="U8" s="64">
        <f t="shared" si="0"/>
        <v>10.717316133312918</v>
      </c>
    </row>
    <row r="9" spans="1:21">
      <c r="A9" s="78">
        <v>1977</v>
      </c>
      <c r="B9" s="139">
        <v>937</v>
      </c>
      <c r="C9" s="139">
        <v>616</v>
      </c>
      <c r="D9" s="144">
        <v>3352</v>
      </c>
      <c r="E9" s="144">
        <v>3279</v>
      </c>
      <c r="F9" s="144">
        <v>5559</v>
      </c>
      <c r="G9" s="139">
        <v>412</v>
      </c>
      <c r="H9" s="139">
        <v>155</v>
      </c>
      <c r="I9" s="139">
        <v>791</v>
      </c>
      <c r="J9" s="139">
        <v>756</v>
      </c>
      <c r="K9" s="139">
        <v>15</v>
      </c>
      <c r="L9" s="139">
        <v>93</v>
      </c>
      <c r="M9" s="139" t="s">
        <v>132</v>
      </c>
      <c r="N9" s="139" t="s">
        <v>132</v>
      </c>
      <c r="S9" s="22" t="s">
        <v>127</v>
      </c>
      <c r="T9" s="63">
        <v>34985</v>
      </c>
      <c r="U9" s="64">
        <f t="shared" si="0"/>
        <v>5.5799584035114584</v>
      </c>
    </row>
    <row r="10" spans="1:21">
      <c r="A10" s="78">
        <v>1978</v>
      </c>
      <c r="B10" s="139">
        <v>859</v>
      </c>
      <c r="C10" s="139">
        <v>490</v>
      </c>
      <c r="D10" s="144">
        <v>2839</v>
      </c>
      <c r="E10" s="144">
        <v>3578</v>
      </c>
      <c r="F10" s="144">
        <v>5174</v>
      </c>
      <c r="G10" s="139">
        <v>396</v>
      </c>
      <c r="H10" s="139">
        <v>209</v>
      </c>
      <c r="I10" s="139">
        <v>809</v>
      </c>
      <c r="J10" s="139">
        <v>719</v>
      </c>
      <c r="K10" s="139">
        <v>24</v>
      </c>
      <c r="L10" s="139">
        <v>38</v>
      </c>
      <c r="M10" s="139" t="s">
        <v>132</v>
      </c>
      <c r="N10" s="139" t="s">
        <v>132</v>
      </c>
      <c r="S10" s="22" t="s">
        <v>118</v>
      </c>
      <c r="T10" s="63">
        <v>31122</v>
      </c>
      <c r="U10" s="64">
        <f t="shared" si="0"/>
        <v>4.9638263665594859</v>
      </c>
    </row>
    <row r="11" spans="1:21">
      <c r="A11" s="78">
        <v>1979</v>
      </c>
      <c r="B11" s="139">
        <v>803</v>
      </c>
      <c r="C11" s="139">
        <v>582</v>
      </c>
      <c r="D11" s="144">
        <v>3262</v>
      </c>
      <c r="E11" s="144">
        <v>2906</v>
      </c>
      <c r="F11" s="144">
        <v>5050</v>
      </c>
      <c r="G11" s="139">
        <v>394</v>
      </c>
      <c r="H11" s="139">
        <v>181</v>
      </c>
      <c r="I11" s="139">
        <v>923</v>
      </c>
      <c r="J11" s="139">
        <v>741</v>
      </c>
      <c r="K11" s="139">
        <v>18</v>
      </c>
      <c r="L11" s="139">
        <v>69</v>
      </c>
      <c r="M11" s="139" t="s">
        <v>132</v>
      </c>
      <c r="N11" s="139" t="s">
        <v>132</v>
      </c>
      <c r="S11" s="22" t="s">
        <v>119</v>
      </c>
      <c r="T11" s="63">
        <v>21767</v>
      </c>
      <c r="U11" s="64">
        <f t="shared" si="0"/>
        <v>3.4717437350074007</v>
      </c>
    </row>
    <row r="12" spans="1:21">
      <c r="A12" s="78">
        <v>1980</v>
      </c>
      <c r="B12" s="139">
        <v>792</v>
      </c>
      <c r="C12" s="139">
        <v>492</v>
      </c>
      <c r="D12" s="144">
        <v>2893</v>
      </c>
      <c r="E12" s="144">
        <v>2877</v>
      </c>
      <c r="F12" s="144">
        <v>4693</v>
      </c>
      <c r="G12" s="139">
        <v>321</v>
      </c>
      <c r="H12" s="139">
        <v>195</v>
      </c>
      <c r="I12" s="139">
        <v>966</v>
      </c>
      <c r="J12" s="139">
        <v>515</v>
      </c>
      <c r="K12" s="139">
        <v>27</v>
      </c>
      <c r="L12" s="139">
        <v>84</v>
      </c>
      <c r="M12" s="139" t="s">
        <v>132</v>
      </c>
      <c r="N12" s="139" t="s">
        <v>132</v>
      </c>
      <c r="S12" s="22" t="s">
        <v>124</v>
      </c>
      <c r="T12" s="63">
        <v>15724</v>
      </c>
      <c r="U12" s="64">
        <f t="shared" si="0"/>
        <v>2.5079109886183839</v>
      </c>
    </row>
    <row r="13" spans="1:21">
      <c r="A13" s="78">
        <v>1981</v>
      </c>
      <c r="B13" s="139">
        <v>674</v>
      </c>
      <c r="C13" s="139">
        <v>528</v>
      </c>
      <c r="D13" s="144">
        <v>2529</v>
      </c>
      <c r="E13" s="144">
        <v>2461</v>
      </c>
      <c r="F13" s="144">
        <v>4359</v>
      </c>
      <c r="G13" s="139">
        <v>349</v>
      </c>
      <c r="H13" s="139">
        <v>256</v>
      </c>
      <c r="I13" s="144">
        <v>1296</v>
      </c>
      <c r="J13" s="139">
        <v>816</v>
      </c>
      <c r="K13" s="139">
        <v>8</v>
      </c>
      <c r="L13" s="139">
        <v>80</v>
      </c>
      <c r="M13" s="139" t="s">
        <v>132</v>
      </c>
      <c r="N13" s="139" t="s">
        <v>132</v>
      </c>
      <c r="S13" s="22" t="s">
        <v>125</v>
      </c>
      <c r="T13" s="63">
        <v>8919</v>
      </c>
      <c r="U13" s="64">
        <f t="shared" si="0"/>
        <v>1.4225424896646761</v>
      </c>
    </row>
    <row r="14" spans="1:21">
      <c r="A14" s="78">
        <v>1982</v>
      </c>
      <c r="B14" s="139">
        <v>630</v>
      </c>
      <c r="C14" s="139">
        <v>552</v>
      </c>
      <c r="D14" s="144">
        <v>2606</v>
      </c>
      <c r="E14" s="144">
        <v>2586</v>
      </c>
      <c r="F14" s="144">
        <v>4053</v>
      </c>
      <c r="G14" s="139">
        <v>368</v>
      </c>
      <c r="H14" s="139">
        <v>243</v>
      </c>
      <c r="I14" s="144">
        <v>1869</v>
      </c>
      <c r="J14" s="139">
        <v>876</v>
      </c>
      <c r="K14" s="139">
        <v>10</v>
      </c>
      <c r="L14" s="139">
        <v>64</v>
      </c>
      <c r="M14" s="139" t="s">
        <v>132</v>
      </c>
      <c r="N14" s="139" t="s">
        <v>132</v>
      </c>
      <c r="S14" s="22" t="s">
        <v>244</v>
      </c>
      <c r="T14" s="63">
        <v>3565</v>
      </c>
      <c r="U14" s="64">
        <f t="shared" si="0"/>
        <v>0.56860230694635838</v>
      </c>
    </row>
    <row r="15" spans="1:21">
      <c r="A15" s="78">
        <v>1983</v>
      </c>
      <c r="B15" s="139">
        <v>624</v>
      </c>
      <c r="C15" s="139">
        <v>456</v>
      </c>
      <c r="D15" s="144">
        <v>2384</v>
      </c>
      <c r="E15" s="144">
        <v>2849</v>
      </c>
      <c r="F15" s="144">
        <v>3981</v>
      </c>
      <c r="G15" s="139">
        <v>346</v>
      </c>
      <c r="H15" s="139">
        <v>246</v>
      </c>
      <c r="I15" s="144">
        <v>2938</v>
      </c>
      <c r="J15" s="144">
        <v>1056</v>
      </c>
      <c r="K15" s="139">
        <v>74</v>
      </c>
      <c r="L15" s="139">
        <v>62</v>
      </c>
      <c r="M15" s="139" t="s">
        <v>132</v>
      </c>
      <c r="N15" s="139" t="s">
        <v>132</v>
      </c>
      <c r="S15" s="22" t="s">
        <v>128</v>
      </c>
      <c r="T15" s="63">
        <v>1036</v>
      </c>
      <c r="U15" s="64">
        <f t="shared" si="0"/>
        <v>0.16523758485173276</v>
      </c>
    </row>
    <row r="16" spans="1:21">
      <c r="A16" s="78">
        <v>1984</v>
      </c>
      <c r="B16" s="139">
        <v>593</v>
      </c>
      <c r="C16" s="139">
        <v>432</v>
      </c>
      <c r="D16" s="144">
        <v>2235</v>
      </c>
      <c r="E16" s="144">
        <v>2224</v>
      </c>
      <c r="F16" s="144">
        <v>3504</v>
      </c>
      <c r="G16" s="139">
        <v>306</v>
      </c>
      <c r="H16" s="139">
        <v>198</v>
      </c>
      <c r="I16" s="144">
        <v>2071</v>
      </c>
      <c r="J16" s="139">
        <v>777</v>
      </c>
      <c r="K16" s="139">
        <v>30</v>
      </c>
      <c r="L16" s="139">
        <v>80</v>
      </c>
      <c r="M16" s="139" t="s">
        <v>132</v>
      </c>
      <c r="N16" s="139" t="s">
        <v>132</v>
      </c>
    </row>
    <row r="17" spans="1:14">
      <c r="A17" s="78">
        <v>1985</v>
      </c>
      <c r="B17" s="139">
        <v>484</v>
      </c>
      <c r="C17" s="139">
        <v>390</v>
      </c>
      <c r="D17" s="144">
        <v>2233</v>
      </c>
      <c r="E17" s="144">
        <v>1903</v>
      </c>
      <c r="F17" s="144">
        <v>3131</v>
      </c>
      <c r="G17" s="139">
        <v>323</v>
      </c>
      <c r="H17" s="139">
        <v>212</v>
      </c>
      <c r="I17" s="144">
        <v>1474</v>
      </c>
      <c r="J17" s="139">
        <v>707</v>
      </c>
      <c r="K17" s="139">
        <v>19</v>
      </c>
      <c r="L17" s="139">
        <v>95</v>
      </c>
      <c r="M17" s="139" t="s">
        <v>132</v>
      </c>
      <c r="N17" s="139" t="s">
        <v>132</v>
      </c>
    </row>
    <row r="18" spans="1:14">
      <c r="A18" s="78">
        <v>1986</v>
      </c>
      <c r="B18" s="139">
        <v>614</v>
      </c>
      <c r="C18" s="139">
        <v>485</v>
      </c>
      <c r="D18" s="144">
        <v>2642</v>
      </c>
      <c r="E18" s="144">
        <v>2140</v>
      </c>
      <c r="F18" s="144">
        <v>3302</v>
      </c>
      <c r="G18" s="139">
        <v>334</v>
      </c>
      <c r="H18" s="139">
        <v>279</v>
      </c>
      <c r="I18" s="144">
        <v>1114</v>
      </c>
      <c r="J18" s="139">
        <v>720</v>
      </c>
      <c r="K18" s="139">
        <v>16</v>
      </c>
      <c r="L18" s="139">
        <v>62</v>
      </c>
      <c r="M18" s="139" t="s">
        <v>132</v>
      </c>
      <c r="N18" s="139" t="s">
        <v>132</v>
      </c>
    </row>
    <row r="19" spans="1:14">
      <c r="A19" s="78">
        <v>1987</v>
      </c>
      <c r="B19" s="139">
        <v>570</v>
      </c>
      <c r="C19" s="139">
        <v>468</v>
      </c>
      <c r="D19" s="144">
        <v>2526</v>
      </c>
      <c r="E19" s="144">
        <v>1974</v>
      </c>
      <c r="F19" s="144">
        <v>3691</v>
      </c>
      <c r="G19" s="139">
        <v>424</v>
      </c>
      <c r="H19" s="139">
        <v>222</v>
      </c>
      <c r="I19" s="144">
        <v>1299</v>
      </c>
      <c r="J19" s="139">
        <v>557</v>
      </c>
      <c r="K19" s="139">
        <v>22</v>
      </c>
      <c r="L19" s="139">
        <v>100</v>
      </c>
      <c r="M19" s="139" t="s">
        <v>132</v>
      </c>
      <c r="N19" s="139" t="s">
        <v>132</v>
      </c>
    </row>
    <row r="20" spans="1:14">
      <c r="A20" s="78">
        <v>1988</v>
      </c>
      <c r="B20" s="139">
        <v>621</v>
      </c>
      <c r="C20" s="139">
        <v>531</v>
      </c>
      <c r="D20" s="144">
        <v>2625</v>
      </c>
      <c r="E20" s="144">
        <v>2232</v>
      </c>
      <c r="F20" s="144">
        <v>4520</v>
      </c>
      <c r="G20" s="139">
        <v>391</v>
      </c>
      <c r="H20" s="139">
        <v>224</v>
      </c>
      <c r="I20" s="144">
        <v>1251</v>
      </c>
      <c r="J20" s="139">
        <v>619</v>
      </c>
      <c r="K20" s="139">
        <v>31</v>
      </c>
      <c r="L20" s="139">
        <v>55</v>
      </c>
      <c r="M20" s="139" t="s">
        <v>132</v>
      </c>
      <c r="N20" s="139" t="s">
        <v>132</v>
      </c>
    </row>
    <row r="21" spans="1:14">
      <c r="A21" s="78">
        <v>1989</v>
      </c>
      <c r="B21" s="139">
        <v>612</v>
      </c>
      <c r="C21" s="139">
        <v>502</v>
      </c>
      <c r="D21" s="144">
        <v>2598</v>
      </c>
      <c r="E21" s="144">
        <v>2486</v>
      </c>
      <c r="F21" s="144">
        <v>5285</v>
      </c>
      <c r="G21" s="139">
        <v>441</v>
      </c>
      <c r="H21" s="139">
        <v>228</v>
      </c>
      <c r="I21" s="144">
        <v>1181</v>
      </c>
      <c r="J21" s="139">
        <v>703</v>
      </c>
      <c r="K21" s="139">
        <v>41</v>
      </c>
      <c r="L21" s="139">
        <v>74</v>
      </c>
      <c r="M21" s="139" t="s">
        <v>132</v>
      </c>
      <c r="N21" s="139" t="s">
        <v>132</v>
      </c>
    </row>
    <row r="22" spans="1:14">
      <c r="A22" s="78">
        <v>1990</v>
      </c>
      <c r="B22" s="139">
        <v>777</v>
      </c>
      <c r="C22" s="139">
        <v>545</v>
      </c>
      <c r="D22" s="144">
        <v>2944</v>
      </c>
      <c r="E22" s="144">
        <v>2736</v>
      </c>
      <c r="F22" s="144">
        <v>5745</v>
      </c>
      <c r="G22" s="139">
        <v>454</v>
      </c>
      <c r="H22" s="139">
        <v>172</v>
      </c>
      <c r="I22" s="144">
        <v>1167</v>
      </c>
      <c r="J22" s="139">
        <v>692</v>
      </c>
      <c r="K22" s="139">
        <v>22</v>
      </c>
      <c r="L22" s="139">
        <v>61</v>
      </c>
      <c r="M22" s="139" t="s">
        <v>132</v>
      </c>
      <c r="N22" s="139" t="s">
        <v>132</v>
      </c>
    </row>
    <row r="23" spans="1:14">
      <c r="A23" s="78">
        <v>1991</v>
      </c>
      <c r="B23" s="139">
        <v>708</v>
      </c>
      <c r="C23" s="139">
        <v>476</v>
      </c>
      <c r="D23" s="144">
        <v>2768</v>
      </c>
      <c r="E23" s="144">
        <v>2391</v>
      </c>
      <c r="F23" s="144">
        <v>5325</v>
      </c>
      <c r="G23" s="139">
        <v>359</v>
      </c>
      <c r="H23" s="139">
        <v>151</v>
      </c>
      <c r="I23" s="139">
        <v>884</v>
      </c>
      <c r="J23" s="139">
        <v>607</v>
      </c>
      <c r="K23" s="139">
        <v>16</v>
      </c>
      <c r="L23" s="139">
        <v>59</v>
      </c>
      <c r="M23" s="139" t="s">
        <v>132</v>
      </c>
      <c r="N23" s="139" t="s">
        <v>132</v>
      </c>
    </row>
    <row r="24" spans="1:14">
      <c r="A24" s="78">
        <v>1992</v>
      </c>
      <c r="B24" s="139">
        <v>719</v>
      </c>
      <c r="C24" s="139">
        <v>385</v>
      </c>
      <c r="D24" s="144">
        <v>2506</v>
      </c>
      <c r="E24" s="144">
        <v>2330</v>
      </c>
      <c r="F24" s="144">
        <v>4723</v>
      </c>
      <c r="G24" s="139">
        <v>338</v>
      </c>
      <c r="H24" s="139">
        <v>149</v>
      </c>
      <c r="I24" s="139">
        <v>866</v>
      </c>
      <c r="J24" s="139">
        <v>625</v>
      </c>
      <c r="K24" s="139">
        <v>11</v>
      </c>
      <c r="L24" s="139">
        <v>63</v>
      </c>
      <c r="M24" s="139">
        <v>47</v>
      </c>
      <c r="N24" s="139">
        <v>16</v>
      </c>
    </row>
    <row r="25" spans="1:14">
      <c r="A25" s="78">
        <v>1993</v>
      </c>
      <c r="B25" s="139">
        <v>671</v>
      </c>
      <c r="C25" s="139">
        <v>422</v>
      </c>
      <c r="D25" s="144">
        <v>2533</v>
      </c>
      <c r="E25" s="144">
        <v>2074</v>
      </c>
      <c r="F25" s="144">
        <v>4023</v>
      </c>
      <c r="G25" s="139">
        <v>254</v>
      </c>
      <c r="H25" s="139">
        <v>100</v>
      </c>
      <c r="I25" s="139">
        <v>875</v>
      </c>
      <c r="J25" s="139">
        <v>629</v>
      </c>
      <c r="K25" s="139">
        <v>24</v>
      </c>
      <c r="L25" s="139">
        <v>66</v>
      </c>
      <c r="M25" s="139">
        <v>39</v>
      </c>
      <c r="N25" s="139">
        <v>27</v>
      </c>
    </row>
    <row r="26" spans="1:14">
      <c r="A26" s="78">
        <v>1994</v>
      </c>
      <c r="B26" s="139">
        <v>596</v>
      </c>
      <c r="C26" s="139">
        <v>332</v>
      </c>
      <c r="D26" s="144">
        <v>2439</v>
      </c>
      <c r="E26" s="144">
        <v>1914</v>
      </c>
      <c r="F26" s="144">
        <v>3475</v>
      </c>
      <c r="G26" s="139">
        <v>341</v>
      </c>
      <c r="H26" s="139">
        <v>101</v>
      </c>
      <c r="I26" s="139">
        <v>743</v>
      </c>
      <c r="J26" s="139">
        <v>666</v>
      </c>
      <c r="K26" s="139">
        <v>22</v>
      </c>
      <c r="L26" s="139">
        <v>96</v>
      </c>
      <c r="M26" s="139">
        <v>61</v>
      </c>
      <c r="N26" s="139">
        <v>35</v>
      </c>
    </row>
    <row r="27" spans="1:14">
      <c r="A27" s="78">
        <v>1995</v>
      </c>
      <c r="B27" s="139">
        <v>628</v>
      </c>
      <c r="C27" s="139">
        <v>353</v>
      </c>
      <c r="D27" s="144">
        <v>2512</v>
      </c>
      <c r="E27" s="144">
        <v>1878</v>
      </c>
      <c r="F27" s="144">
        <v>3494</v>
      </c>
      <c r="G27" s="139">
        <v>283</v>
      </c>
      <c r="H27" s="139">
        <v>162</v>
      </c>
      <c r="I27" s="139">
        <v>823</v>
      </c>
      <c r="J27" s="139">
        <v>657</v>
      </c>
      <c r="K27" s="139">
        <v>6</v>
      </c>
      <c r="L27" s="139">
        <v>57</v>
      </c>
      <c r="M27" s="139">
        <v>40</v>
      </c>
      <c r="N27" s="139">
        <v>17</v>
      </c>
    </row>
    <row r="28" spans="1:14">
      <c r="A28" s="78">
        <v>1996</v>
      </c>
      <c r="B28" s="139">
        <v>737</v>
      </c>
      <c r="C28" s="139">
        <v>359</v>
      </c>
      <c r="D28" s="144">
        <v>2487</v>
      </c>
      <c r="E28" s="144">
        <v>2014</v>
      </c>
      <c r="F28" s="144">
        <v>3864</v>
      </c>
      <c r="G28" s="139">
        <v>285</v>
      </c>
      <c r="H28" s="139">
        <v>129</v>
      </c>
      <c r="I28" s="139">
        <v>929</v>
      </c>
      <c r="J28" s="139">
        <v>862</v>
      </c>
      <c r="K28" s="139">
        <v>15</v>
      </c>
      <c r="L28" s="139">
        <v>89</v>
      </c>
      <c r="M28" s="139">
        <v>56</v>
      </c>
      <c r="N28" s="139">
        <v>33</v>
      </c>
    </row>
    <row r="29" spans="1:14">
      <c r="A29" s="78">
        <v>1997</v>
      </c>
      <c r="B29" s="139">
        <v>645</v>
      </c>
      <c r="C29" s="139">
        <v>369</v>
      </c>
      <c r="D29" s="144">
        <v>2446</v>
      </c>
      <c r="E29" s="144">
        <v>2156</v>
      </c>
      <c r="F29" s="144">
        <v>3545</v>
      </c>
      <c r="G29" s="139">
        <v>229</v>
      </c>
      <c r="H29" s="139">
        <v>114</v>
      </c>
      <c r="I29" s="139">
        <v>783</v>
      </c>
      <c r="J29" s="139">
        <v>825</v>
      </c>
      <c r="K29" s="139">
        <v>28</v>
      </c>
      <c r="L29" s="139">
        <v>90</v>
      </c>
      <c r="M29" s="139">
        <v>54</v>
      </c>
      <c r="N29" s="139">
        <v>36</v>
      </c>
    </row>
    <row r="30" spans="1:14">
      <c r="A30" s="78">
        <v>1998</v>
      </c>
      <c r="B30" s="139">
        <v>644</v>
      </c>
      <c r="C30" s="139">
        <v>468</v>
      </c>
      <c r="D30" s="144">
        <v>2321</v>
      </c>
      <c r="E30" s="144">
        <v>1875</v>
      </c>
      <c r="F30" s="144">
        <v>3307</v>
      </c>
      <c r="G30" s="139">
        <v>255</v>
      </c>
      <c r="H30" s="139">
        <v>128</v>
      </c>
      <c r="I30" s="139">
        <v>914</v>
      </c>
      <c r="J30" s="139">
        <v>877</v>
      </c>
      <c r="K30" s="139">
        <v>35</v>
      </c>
      <c r="L30" s="139">
        <v>80</v>
      </c>
      <c r="M30" s="139">
        <v>52</v>
      </c>
      <c r="N30" s="139">
        <v>28</v>
      </c>
    </row>
    <row r="31" spans="1:14">
      <c r="A31" s="78">
        <v>1999</v>
      </c>
      <c r="B31" s="139">
        <v>651</v>
      </c>
      <c r="C31" s="139">
        <v>387</v>
      </c>
      <c r="D31" s="144">
        <v>2170</v>
      </c>
      <c r="E31" s="144">
        <v>1604</v>
      </c>
      <c r="F31" s="144">
        <v>3143</v>
      </c>
      <c r="G31" s="139">
        <v>184</v>
      </c>
      <c r="H31" s="139">
        <v>133</v>
      </c>
      <c r="I31" s="144">
        <v>1347</v>
      </c>
      <c r="J31" s="139">
        <v>741</v>
      </c>
      <c r="K31" s="139">
        <v>32</v>
      </c>
      <c r="L31" s="139">
        <v>78</v>
      </c>
      <c r="M31" s="139">
        <v>54</v>
      </c>
      <c r="N31" s="139">
        <v>24</v>
      </c>
    </row>
    <row r="32" spans="1:14">
      <c r="A32" s="78">
        <v>2000</v>
      </c>
      <c r="B32" s="139">
        <v>663</v>
      </c>
      <c r="C32" s="139">
        <v>427</v>
      </c>
      <c r="D32" s="144">
        <v>2353</v>
      </c>
      <c r="E32" s="144">
        <v>1806</v>
      </c>
      <c r="F32" s="144">
        <v>3332</v>
      </c>
      <c r="G32" s="139">
        <v>255</v>
      </c>
      <c r="H32" s="139">
        <v>129</v>
      </c>
      <c r="I32" s="144">
        <v>1426</v>
      </c>
      <c r="J32" s="139">
        <v>803</v>
      </c>
      <c r="K32" s="139">
        <v>14</v>
      </c>
      <c r="L32" s="139">
        <v>78</v>
      </c>
      <c r="M32" s="139">
        <v>44</v>
      </c>
      <c r="N32" s="139">
        <v>34</v>
      </c>
    </row>
    <row r="33" spans="1:14">
      <c r="A33" s="78">
        <v>2001</v>
      </c>
      <c r="B33" s="139">
        <v>713</v>
      </c>
      <c r="C33" s="139">
        <v>331</v>
      </c>
      <c r="D33" s="144">
        <v>2438</v>
      </c>
      <c r="E33" s="144">
        <v>1716</v>
      </c>
      <c r="F33" s="144">
        <v>3195</v>
      </c>
      <c r="G33" s="139">
        <v>222</v>
      </c>
      <c r="H33" s="139">
        <v>127</v>
      </c>
      <c r="I33" s="144">
        <v>1098</v>
      </c>
      <c r="J33" s="139">
        <v>615</v>
      </c>
      <c r="K33" s="139">
        <v>23</v>
      </c>
      <c r="L33" s="139">
        <v>61</v>
      </c>
      <c r="M33" s="139">
        <v>35</v>
      </c>
      <c r="N33" s="139">
        <v>26</v>
      </c>
    </row>
    <row r="34" spans="1:14">
      <c r="A34" s="78">
        <v>2002</v>
      </c>
      <c r="B34" s="139">
        <v>691</v>
      </c>
      <c r="C34" s="139">
        <v>413</v>
      </c>
      <c r="D34" s="144">
        <v>2601</v>
      </c>
      <c r="E34" s="144">
        <v>1777</v>
      </c>
      <c r="F34" s="144">
        <v>3580</v>
      </c>
      <c r="G34" s="139">
        <v>265</v>
      </c>
      <c r="H34" s="139">
        <v>151</v>
      </c>
      <c r="I34" s="144">
        <v>1368</v>
      </c>
      <c r="J34" s="139">
        <v>765</v>
      </c>
      <c r="K34" s="139">
        <v>27</v>
      </c>
      <c r="L34" s="139">
        <v>72</v>
      </c>
      <c r="M34" s="139">
        <v>39</v>
      </c>
      <c r="N34" s="139">
        <v>33</v>
      </c>
    </row>
    <row r="35" spans="1:14">
      <c r="A35" s="78">
        <v>2003</v>
      </c>
      <c r="B35" s="139">
        <v>568</v>
      </c>
      <c r="C35" s="139">
        <v>419</v>
      </c>
      <c r="D35" s="144">
        <v>2431</v>
      </c>
      <c r="E35" s="144">
        <v>1687</v>
      </c>
      <c r="F35" s="144">
        <v>3440</v>
      </c>
      <c r="G35" s="139">
        <v>236</v>
      </c>
      <c r="H35" s="139">
        <v>132</v>
      </c>
      <c r="I35" s="144">
        <v>1567</v>
      </c>
      <c r="J35" s="139">
        <v>678</v>
      </c>
      <c r="K35" s="139">
        <v>11</v>
      </c>
      <c r="L35" s="139">
        <v>64</v>
      </c>
      <c r="M35" s="139">
        <v>46</v>
      </c>
      <c r="N35" s="139">
        <v>18</v>
      </c>
    </row>
    <row r="36" spans="1:14">
      <c r="A36" s="78">
        <v>2004</v>
      </c>
      <c r="B36" s="139">
        <v>570</v>
      </c>
      <c r="C36" s="139">
        <v>386</v>
      </c>
      <c r="D36" s="144">
        <v>2384</v>
      </c>
      <c r="E36" s="144">
        <v>1657</v>
      </c>
      <c r="F36" s="144">
        <v>3389</v>
      </c>
      <c r="G36" s="139">
        <v>256</v>
      </c>
      <c r="H36" s="139">
        <v>121</v>
      </c>
      <c r="I36" s="144">
        <v>1306</v>
      </c>
      <c r="J36" s="139">
        <v>539</v>
      </c>
      <c r="K36" s="139">
        <v>18</v>
      </c>
      <c r="L36" s="139">
        <v>64</v>
      </c>
      <c r="M36" s="139">
        <v>41</v>
      </c>
      <c r="N36" s="139">
        <v>23</v>
      </c>
    </row>
    <row r="37" spans="1:14">
      <c r="A37" s="78">
        <v>2005</v>
      </c>
      <c r="B37" s="139">
        <v>519</v>
      </c>
      <c r="C37" s="139">
        <v>466</v>
      </c>
      <c r="D37" s="144">
        <v>2405</v>
      </c>
      <c r="E37" s="144">
        <v>1739</v>
      </c>
      <c r="F37" s="144">
        <v>3432</v>
      </c>
      <c r="G37" s="139">
        <v>308</v>
      </c>
      <c r="H37" s="139">
        <v>110</v>
      </c>
      <c r="I37" s="144">
        <v>1067</v>
      </c>
      <c r="J37" s="139">
        <v>490</v>
      </c>
      <c r="K37" s="139">
        <v>13</v>
      </c>
      <c r="L37" s="139">
        <v>55</v>
      </c>
      <c r="M37" s="139">
        <v>29</v>
      </c>
      <c r="N37" s="139">
        <v>26</v>
      </c>
    </row>
    <row r="38" spans="1:14">
      <c r="A38" s="78">
        <v>2006</v>
      </c>
      <c r="B38" s="139">
        <v>529</v>
      </c>
      <c r="C38" s="139">
        <v>455</v>
      </c>
      <c r="D38" s="144">
        <v>2221</v>
      </c>
      <c r="E38" s="144">
        <v>1691</v>
      </c>
      <c r="F38" s="144">
        <v>3158</v>
      </c>
      <c r="G38" s="139">
        <v>234</v>
      </c>
      <c r="H38" s="139">
        <v>121</v>
      </c>
      <c r="I38" s="144">
        <v>1103</v>
      </c>
      <c r="J38" s="139">
        <v>567</v>
      </c>
      <c r="K38" s="139">
        <v>16</v>
      </c>
      <c r="L38" s="139">
        <v>91</v>
      </c>
      <c r="M38" s="139">
        <v>53</v>
      </c>
      <c r="N38" s="139">
        <v>38</v>
      </c>
    </row>
    <row r="39" spans="1:14">
      <c r="A39" s="78">
        <v>2007</v>
      </c>
      <c r="B39" s="139">
        <v>511</v>
      </c>
      <c r="C39" s="139">
        <v>448</v>
      </c>
      <c r="D39" s="144">
        <v>2226</v>
      </c>
      <c r="E39" s="144">
        <v>1771</v>
      </c>
      <c r="F39" s="144">
        <v>3271</v>
      </c>
      <c r="G39" s="139">
        <v>204</v>
      </c>
      <c r="H39" s="139">
        <v>130</v>
      </c>
      <c r="I39" s="144">
        <v>1775</v>
      </c>
      <c r="J39" s="139">
        <v>586</v>
      </c>
      <c r="K39" s="139">
        <v>14</v>
      </c>
      <c r="L39" s="139">
        <v>74</v>
      </c>
      <c r="M39" s="139">
        <v>47</v>
      </c>
      <c r="N39" s="139">
        <v>27</v>
      </c>
    </row>
    <row r="40" spans="1:14">
      <c r="A40" s="78">
        <v>2008</v>
      </c>
      <c r="B40" s="139">
        <v>454</v>
      </c>
      <c r="C40" s="139">
        <v>414</v>
      </c>
      <c r="D40" s="144">
        <v>2193</v>
      </c>
      <c r="E40" s="144">
        <v>1728</v>
      </c>
      <c r="F40" s="144">
        <v>3310</v>
      </c>
      <c r="G40" s="139">
        <v>246</v>
      </c>
      <c r="H40" s="139">
        <v>151</v>
      </c>
      <c r="I40" s="144">
        <v>2407</v>
      </c>
      <c r="J40" s="139">
        <v>671</v>
      </c>
      <c r="K40" s="139">
        <v>24</v>
      </c>
      <c r="L40" s="139">
        <v>79</v>
      </c>
      <c r="M40" s="139">
        <v>46</v>
      </c>
      <c r="N40" s="139">
        <v>33</v>
      </c>
    </row>
    <row r="41" spans="1:14">
      <c r="A41" s="78">
        <v>2009</v>
      </c>
      <c r="B41" s="139">
        <v>406</v>
      </c>
      <c r="C41" s="139">
        <v>413</v>
      </c>
      <c r="D41" s="144">
        <v>2074</v>
      </c>
      <c r="E41" s="144">
        <v>1483</v>
      </c>
      <c r="F41" s="144">
        <v>3169</v>
      </c>
      <c r="G41" s="139">
        <v>243</v>
      </c>
      <c r="H41" s="139">
        <v>145</v>
      </c>
      <c r="I41" s="144">
        <v>2499</v>
      </c>
      <c r="J41" s="139">
        <v>723</v>
      </c>
      <c r="K41" s="139">
        <v>16</v>
      </c>
      <c r="L41" s="139">
        <v>97</v>
      </c>
      <c r="M41" s="139">
        <v>83</v>
      </c>
      <c r="N41" s="139">
        <v>14</v>
      </c>
    </row>
    <row r="42" spans="1:14">
      <c r="A42" s="78">
        <v>2010</v>
      </c>
      <c r="B42" s="139">
        <v>446</v>
      </c>
      <c r="C42" s="139">
        <v>332</v>
      </c>
      <c r="D42" s="144">
        <v>2032</v>
      </c>
      <c r="E42" s="144">
        <v>1631</v>
      </c>
      <c r="F42" s="144">
        <v>3190</v>
      </c>
      <c r="G42" s="139">
        <v>201</v>
      </c>
      <c r="H42" s="139">
        <v>149</v>
      </c>
      <c r="I42" s="144">
        <v>2197</v>
      </c>
      <c r="J42" s="139">
        <v>598</v>
      </c>
      <c r="K42" s="139">
        <v>22</v>
      </c>
      <c r="L42" s="139">
        <v>85</v>
      </c>
      <c r="M42" s="139">
        <v>50</v>
      </c>
      <c r="N42" s="139">
        <v>35</v>
      </c>
    </row>
    <row r="43" spans="1:14">
      <c r="A43" s="78">
        <v>2011</v>
      </c>
      <c r="B43" s="139">
        <v>437</v>
      </c>
      <c r="C43" s="139">
        <v>359</v>
      </c>
      <c r="D43" s="144">
        <v>2044</v>
      </c>
      <c r="E43" s="144">
        <v>1470</v>
      </c>
      <c r="F43" s="144">
        <v>2977</v>
      </c>
      <c r="G43" s="139">
        <v>280</v>
      </c>
      <c r="H43" s="139">
        <v>153</v>
      </c>
      <c r="I43" s="144">
        <v>1756</v>
      </c>
      <c r="J43" s="139">
        <v>604</v>
      </c>
      <c r="K43" s="139">
        <v>11</v>
      </c>
      <c r="L43" s="139">
        <v>76</v>
      </c>
      <c r="M43" s="139">
        <v>39</v>
      </c>
      <c r="N43" s="139">
        <v>37</v>
      </c>
    </row>
    <row r="44" spans="1:14">
      <c r="A44" s="78">
        <v>2012</v>
      </c>
      <c r="B44" s="139">
        <v>361</v>
      </c>
      <c r="C44" s="139">
        <v>391</v>
      </c>
      <c r="D44" s="144">
        <v>2093</v>
      </c>
      <c r="E44" s="144">
        <v>1591</v>
      </c>
      <c r="F44" s="144">
        <v>2947</v>
      </c>
      <c r="G44" s="139">
        <v>205</v>
      </c>
      <c r="H44" s="139">
        <v>148</v>
      </c>
      <c r="I44" s="144">
        <v>1647</v>
      </c>
      <c r="J44" s="139">
        <v>545</v>
      </c>
      <c r="K44" s="139">
        <v>21</v>
      </c>
      <c r="L44" s="139">
        <v>95</v>
      </c>
      <c r="M44" s="139">
        <v>58</v>
      </c>
      <c r="N44" s="139">
        <v>37</v>
      </c>
    </row>
    <row r="45" spans="1:14">
      <c r="A45" s="78">
        <v>2013</v>
      </c>
      <c r="B45" s="139">
        <v>389</v>
      </c>
      <c r="C45" s="139">
        <v>370</v>
      </c>
      <c r="D45" s="144">
        <v>1759</v>
      </c>
      <c r="E45" s="144">
        <v>1352</v>
      </c>
      <c r="F45" s="144">
        <v>2489</v>
      </c>
      <c r="G45" s="139">
        <v>170</v>
      </c>
      <c r="H45" s="139">
        <v>130</v>
      </c>
      <c r="I45" s="144">
        <v>1326</v>
      </c>
      <c r="J45" s="139">
        <v>426</v>
      </c>
      <c r="K45" s="139">
        <v>24</v>
      </c>
      <c r="L45" s="139">
        <v>82</v>
      </c>
      <c r="M45" s="139">
        <v>43</v>
      </c>
      <c r="N45" s="139">
        <v>39</v>
      </c>
    </row>
    <row r="46" spans="1:14">
      <c r="A46" s="78">
        <v>2014</v>
      </c>
      <c r="B46" s="139">
        <v>334</v>
      </c>
      <c r="C46" s="139">
        <v>351</v>
      </c>
      <c r="D46" s="144">
        <v>1787</v>
      </c>
      <c r="E46" s="144">
        <v>1388</v>
      </c>
      <c r="F46" s="144">
        <v>2799</v>
      </c>
      <c r="G46" s="139">
        <v>172</v>
      </c>
      <c r="H46" s="139">
        <v>120</v>
      </c>
      <c r="I46" s="144">
        <v>1555</v>
      </c>
      <c r="J46" s="139">
        <v>440</v>
      </c>
      <c r="K46" s="139">
        <v>5</v>
      </c>
      <c r="L46" s="139">
        <v>104</v>
      </c>
      <c r="M46" s="139">
        <v>46</v>
      </c>
      <c r="N46" s="139">
        <v>58</v>
      </c>
    </row>
    <row r="47" spans="1:14">
      <c r="A47" s="78">
        <v>2015</v>
      </c>
      <c r="B47" s="139">
        <v>383</v>
      </c>
      <c r="C47" s="139">
        <v>344</v>
      </c>
      <c r="D47" s="144">
        <v>1739</v>
      </c>
      <c r="E47" s="144">
        <v>1309</v>
      </c>
      <c r="F47" s="144">
        <v>2734</v>
      </c>
      <c r="G47" s="139">
        <v>184</v>
      </c>
      <c r="H47" s="139">
        <v>186</v>
      </c>
      <c r="I47" s="144">
        <v>1840</v>
      </c>
      <c r="J47" s="139">
        <v>358</v>
      </c>
      <c r="K47" s="139">
        <v>15</v>
      </c>
      <c r="L47" s="139">
        <v>92</v>
      </c>
      <c r="M47" s="139">
        <v>45</v>
      </c>
      <c r="N47" s="139">
        <v>47</v>
      </c>
    </row>
    <row r="48" spans="1:14">
      <c r="A48" s="78">
        <v>2016</v>
      </c>
      <c r="B48" s="139">
        <v>373</v>
      </c>
      <c r="C48" s="139">
        <v>318</v>
      </c>
      <c r="D48" s="144">
        <v>1714</v>
      </c>
      <c r="E48" s="144">
        <v>1545</v>
      </c>
      <c r="F48" s="144">
        <v>2718</v>
      </c>
      <c r="G48" s="139">
        <v>199</v>
      </c>
      <c r="H48" s="139">
        <v>217</v>
      </c>
      <c r="I48" s="144">
        <v>2445</v>
      </c>
      <c r="J48" s="139">
        <v>602</v>
      </c>
      <c r="K48" s="139">
        <v>25</v>
      </c>
      <c r="L48" s="139">
        <v>92</v>
      </c>
      <c r="M48" s="139">
        <v>43</v>
      </c>
      <c r="N48" s="139">
        <v>49</v>
      </c>
    </row>
    <row r="49" spans="1:14">
      <c r="A49" s="78">
        <v>2017</v>
      </c>
      <c r="B49" s="139">
        <v>393</v>
      </c>
      <c r="C49" s="139">
        <v>302</v>
      </c>
      <c r="D49" s="144">
        <v>1633</v>
      </c>
      <c r="E49" s="144">
        <v>1452</v>
      </c>
      <c r="F49" s="144">
        <v>3094</v>
      </c>
      <c r="G49" s="139">
        <v>222</v>
      </c>
      <c r="H49" s="139">
        <v>158</v>
      </c>
      <c r="I49" s="144">
        <v>2120</v>
      </c>
      <c r="J49" s="139">
        <v>654</v>
      </c>
      <c r="K49" s="139">
        <v>16</v>
      </c>
      <c r="L49" s="139">
        <v>92</v>
      </c>
      <c r="M49" s="139">
        <v>41</v>
      </c>
      <c r="N49" s="139">
        <v>51</v>
      </c>
    </row>
    <row r="50" spans="1:14">
      <c r="A50" s="78">
        <v>2018</v>
      </c>
      <c r="B50" s="139">
        <v>483</v>
      </c>
      <c r="C50" s="139">
        <v>314</v>
      </c>
      <c r="D50" s="144">
        <v>1716</v>
      </c>
      <c r="E50" s="144">
        <v>1415</v>
      </c>
      <c r="F50" s="144">
        <v>3562</v>
      </c>
      <c r="G50" s="139">
        <v>206</v>
      </c>
      <c r="H50" s="139">
        <v>220</v>
      </c>
      <c r="I50" s="144">
        <v>1868</v>
      </c>
      <c r="J50" s="139">
        <v>813</v>
      </c>
      <c r="K50" s="139">
        <v>31</v>
      </c>
      <c r="L50" s="139">
        <v>81</v>
      </c>
      <c r="M50" s="139">
        <v>41</v>
      </c>
      <c r="N50" s="139">
        <v>40</v>
      </c>
    </row>
    <row r="51" spans="1:14">
      <c r="A51" s="78">
        <v>2019</v>
      </c>
      <c r="B51" s="139">
        <v>457</v>
      </c>
      <c r="C51" s="139">
        <v>336</v>
      </c>
      <c r="D51" s="144">
        <v>1640</v>
      </c>
      <c r="E51" s="144">
        <v>1353</v>
      </c>
      <c r="F51" s="144">
        <v>3912</v>
      </c>
      <c r="G51" s="139">
        <v>208</v>
      </c>
      <c r="H51" s="139">
        <v>209</v>
      </c>
      <c r="I51" s="144">
        <v>1693</v>
      </c>
      <c r="J51" s="139">
        <v>902</v>
      </c>
      <c r="K51" s="139">
        <v>33</v>
      </c>
      <c r="L51" s="139">
        <v>78</v>
      </c>
      <c r="M51" s="139">
        <v>37</v>
      </c>
      <c r="N51" s="139">
        <v>41</v>
      </c>
    </row>
    <row r="52" spans="1:14">
      <c r="A52" s="78">
        <v>2020</v>
      </c>
      <c r="B52" s="139">
        <v>411</v>
      </c>
      <c r="C52" s="139">
        <v>405</v>
      </c>
      <c r="D52" s="144">
        <v>1822</v>
      </c>
      <c r="E52" s="144">
        <v>1447</v>
      </c>
      <c r="F52" s="144">
        <v>4016</v>
      </c>
      <c r="G52" s="139">
        <v>211</v>
      </c>
      <c r="H52" s="139">
        <v>393</v>
      </c>
      <c r="I52" s="144">
        <v>1844</v>
      </c>
      <c r="J52" s="139">
        <v>909</v>
      </c>
      <c r="K52" s="139">
        <v>28</v>
      </c>
      <c r="L52" s="139">
        <v>120</v>
      </c>
      <c r="M52" s="139">
        <v>51</v>
      </c>
      <c r="N52" s="139">
        <v>69</v>
      </c>
    </row>
    <row r="55" spans="1:14" ht="60">
      <c r="A55" s="129" t="s">
        <v>697</v>
      </c>
      <c r="B55" s="51" t="s">
        <v>118</v>
      </c>
      <c r="C55" s="51" t="s">
        <v>119</v>
      </c>
      <c r="D55" s="51" t="s">
        <v>120</v>
      </c>
      <c r="E55" s="51" t="s">
        <v>122</v>
      </c>
      <c r="F55" s="51" t="s">
        <v>123</v>
      </c>
      <c r="G55" s="51" t="s">
        <v>124</v>
      </c>
      <c r="H55" s="51" t="s">
        <v>125</v>
      </c>
      <c r="I55" s="51" t="s">
        <v>126</v>
      </c>
      <c r="J55" s="51" t="s">
        <v>127</v>
      </c>
      <c r="K55" s="51" t="s">
        <v>128</v>
      </c>
      <c r="L55" s="51" t="s">
        <v>244</v>
      </c>
      <c r="M55" s="51" t="s">
        <v>130</v>
      </c>
      <c r="N55" s="51" t="s">
        <v>131</v>
      </c>
    </row>
    <row r="56" spans="1:14">
      <c r="A56" s="22" t="s">
        <v>145</v>
      </c>
      <c r="B56" s="24">
        <f>SUM(B4:B52)</f>
        <v>31122</v>
      </c>
      <c r="C56" s="24">
        <f t="shared" ref="C56:N56" si="1">SUM(C4:C52)</f>
        <v>21767</v>
      </c>
      <c r="D56" s="24">
        <f t="shared" si="1"/>
        <v>122505</v>
      </c>
      <c r="E56" s="24">
        <f t="shared" si="1"/>
        <v>110769</v>
      </c>
      <c r="F56" s="24">
        <f>SUM(F4:F52)</f>
        <v>209389</v>
      </c>
      <c r="G56" s="24">
        <f t="shared" si="1"/>
        <v>15724</v>
      </c>
      <c r="H56" s="24">
        <f t="shared" si="1"/>
        <v>8919</v>
      </c>
      <c r="I56" s="24">
        <f t="shared" si="1"/>
        <v>67195</v>
      </c>
      <c r="J56" s="24">
        <f>SUM(J4:J52)</f>
        <v>34985</v>
      </c>
      <c r="K56" s="24">
        <f t="shared" si="1"/>
        <v>1036</v>
      </c>
      <c r="L56" s="24">
        <f>SUM(L4:L52)</f>
        <v>3565</v>
      </c>
      <c r="M56" s="24">
        <f t="shared" si="1"/>
        <v>1360</v>
      </c>
      <c r="N56" s="24">
        <f t="shared" si="1"/>
        <v>991</v>
      </c>
    </row>
    <row r="57" spans="1:14">
      <c r="A57" s="22" t="s">
        <v>146</v>
      </c>
      <c r="B57" s="24">
        <f>SUM(B4:B32)</f>
        <v>21694</v>
      </c>
      <c r="C57" s="24">
        <f t="shared" ref="C57:N57" si="2">SUM(C4:C32)</f>
        <v>14200</v>
      </c>
      <c r="D57" s="24">
        <f t="shared" si="2"/>
        <v>81553</v>
      </c>
      <c r="E57" s="24">
        <f t="shared" si="2"/>
        <v>79567</v>
      </c>
      <c r="F57" s="24">
        <f t="shared" si="2"/>
        <v>145007</v>
      </c>
      <c r="G57" s="24">
        <f t="shared" si="2"/>
        <v>11252</v>
      </c>
      <c r="H57" s="24">
        <f t="shared" si="2"/>
        <v>5648</v>
      </c>
      <c r="I57" s="24">
        <f t="shared" si="2"/>
        <v>32714</v>
      </c>
      <c r="J57" s="24">
        <f>SUM(J4:J32)</f>
        <v>22500</v>
      </c>
      <c r="K57" s="24">
        <f t="shared" si="2"/>
        <v>643</v>
      </c>
      <c r="L57" s="24">
        <f t="shared" si="2"/>
        <v>1911</v>
      </c>
      <c r="M57" s="24">
        <f t="shared" si="2"/>
        <v>447</v>
      </c>
      <c r="N57" s="24">
        <f t="shared" si="2"/>
        <v>250</v>
      </c>
    </row>
    <row r="58" spans="1:14">
      <c r="A58" s="22" t="s">
        <v>147</v>
      </c>
      <c r="B58" s="24">
        <f>SUM(B33:B52)</f>
        <v>9428</v>
      </c>
      <c r="C58" s="24">
        <f t="shared" ref="C58:N58" si="3">SUM(C33:C52)</f>
        <v>7567</v>
      </c>
      <c r="D58" s="24">
        <f t="shared" si="3"/>
        <v>40952</v>
      </c>
      <c r="E58" s="24">
        <f t="shared" si="3"/>
        <v>31202</v>
      </c>
      <c r="F58" s="24">
        <f t="shared" si="3"/>
        <v>64382</v>
      </c>
      <c r="G58" s="24">
        <f t="shared" si="3"/>
        <v>4472</v>
      </c>
      <c r="H58" s="24">
        <f t="shared" si="3"/>
        <v>3271</v>
      </c>
      <c r="I58" s="24">
        <f t="shared" si="3"/>
        <v>34481</v>
      </c>
      <c r="J58" s="24">
        <f>SUM(J33:J52)</f>
        <v>12485</v>
      </c>
      <c r="K58" s="24">
        <f t="shared" si="3"/>
        <v>393</v>
      </c>
      <c r="L58" s="24">
        <f t="shared" si="3"/>
        <v>1654</v>
      </c>
      <c r="M58" s="24">
        <f t="shared" si="3"/>
        <v>913</v>
      </c>
      <c r="N58" s="24">
        <f t="shared" si="3"/>
        <v>741</v>
      </c>
    </row>
    <row r="60" spans="1:14" ht="16">
      <c r="A60" s="10" t="s">
        <v>695</v>
      </c>
    </row>
    <row r="62" spans="1:14">
      <c r="A62" s="79" t="s">
        <v>493</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FB84E-281E-44BA-BB79-7B1A10DB15FA}">
  <dimension ref="A1:AB63"/>
  <sheetViews>
    <sheetView workbookViewId="0"/>
  </sheetViews>
  <sheetFormatPr baseColWidth="10" defaultColWidth="10.33203125" defaultRowHeight="16"/>
  <cols>
    <col min="1" max="1" width="12.6640625" style="81" customWidth="1"/>
    <col min="2" max="14" width="15.5" style="81" customWidth="1"/>
    <col min="15" max="16" width="10.33203125" style="81"/>
    <col min="17" max="17" width="29.83203125" style="81" customWidth="1"/>
    <col min="18" max="26" width="10.33203125" style="81"/>
    <col min="27" max="27" width="19.33203125" style="81" customWidth="1"/>
    <col min="28" max="16384" width="10.33203125" style="81"/>
  </cols>
  <sheetData>
    <row r="1" spans="1:28">
      <c r="A1" s="80" t="s">
        <v>746</v>
      </c>
    </row>
    <row r="2" spans="1:28">
      <c r="AA2" s="81" t="s">
        <v>145</v>
      </c>
    </row>
    <row r="3" spans="1:28" ht="63" customHeight="1">
      <c r="B3" s="82" t="s">
        <v>118</v>
      </c>
      <c r="C3" s="82" t="s">
        <v>119</v>
      </c>
      <c r="D3" s="82" t="s">
        <v>120</v>
      </c>
      <c r="E3" s="82" t="s">
        <v>122</v>
      </c>
      <c r="F3" s="82" t="s">
        <v>123</v>
      </c>
      <c r="G3" s="82" t="s">
        <v>124</v>
      </c>
      <c r="H3" s="82" t="s">
        <v>125</v>
      </c>
      <c r="I3" s="82" t="s">
        <v>126</v>
      </c>
      <c r="J3" s="82" t="s">
        <v>127</v>
      </c>
      <c r="K3" s="82" t="s">
        <v>128</v>
      </c>
      <c r="L3" s="82" t="s">
        <v>244</v>
      </c>
      <c r="M3" s="82" t="s">
        <v>130</v>
      </c>
      <c r="N3" s="82" t="s">
        <v>131</v>
      </c>
      <c r="Q3" s="236" t="s">
        <v>145</v>
      </c>
      <c r="R3" s="236"/>
      <c r="S3" s="81" t="s">
        <v>494</v>
      </c>
      <c r="T3" s="236" t="s">
        <v>146</v>
      </c>
      <c r="U3" s="236"/>
      <c r="W3" s="81" t="s">
        <v>495</v>
      </c>
    </row>
    <row r="4" spans="1:28">
      <c r="A4" s="83">
        <v>1972</v>
      </c>
      <c r="B4" s="84">
        <v>1247</v>
      </c>
      <c r="C4" s="84">
        <v>723</v>
      </c>
      <c r="D4" s="84">
        <v>3467</v>
      </c>
      <c r="E4" s="84">
        <v>3465</v>
      </c>
      <c r="F4" s="84">
        <v>8184</v>
      </c>
      <c r="G4" s="84">
        <v>362</v>
      </c>
      <c r="H4" s="84">
        <v>190</v>
      </c>
      <c r="I4" s="84">
        <v>918</v>
      </c>
      <c r="J4" s="84">
        <v>1200</v>
      </c>
      <c r="K4" s="84">
        <v>20</v>
      </c>
      <c r="L4" s="84">
        <v>30</v>
      </c>
      <c r="M4" s="84" t="s">
        <v>132</v>
      </c>
      <c r="N4" s="84" t="s">
        <v>132</v>
      </c>
      <c r="Q4" s="81" t="s">
        <v>123</v>
      </c>
      <c r="R4" s="81">
        <v>208638</v>
      </c>
      <c r="S4" s="85">
        <f>100*R4/$W$4</f>
        <v>31.765012172340242</v>
      </c>
      <c r="T4" s="81" t="s">
        <v>123</v>
      </c>
      <c r="U4" s="81">
        <v>143678</v>
      </c>
      <c r="W4" s="81">
        <v>656817</v>
      </c>
      <c r="AA4" s="81" t="s">
        <v>123</v>
      </c>
      <c r="AB4" s="81">
        <v>208638</v>
      </c>
    </row>
    <row r="5" spans="1:28">
      <c r="A5" s="83">
        <v>1973</v>
      </c>
      <c r="B5" s="84">
        <v>1002</v>
      </c>
      <c r="C5" s="84">
        <v>738</v>
      </c>
      <c r="D5" s="84">
        <v>3947</v>
      </c>
      <c r="E5" s="84">
        <v>3415</v>
      </c>
      <c r="F5" s="84">
        <v>6637</v>
      </c>
      <c r="G5" s="84">
        <v>484</v>
      </c>
      <c r="H5" s="84">
        <v>136</v>
      </c>
      <c r="I5" s="84">
        <v>836</v>
      </c>
      <c r="J5" s="84">
        <v>1357</v>
      </c>
      <c r="K5" s="84">
        <v>14</v>
      </c>
      <c r="L5" s="84">
        <v>21</v>
      </c>
      <c r="M5" s="84" t="s">
        <v>132</v>
      </c>
      <c r="N5" s="84" t="s">
        <v>132</v>
      </c>
      <c r="Q5" s="81" t="s">
        <v>120</v>
      </c>
      <c r="R5" s="81">
        <v>128603</v>
      </c>
      <c r="S5" s="85">
        <f t="shared" ref="S5:S16" si="0">100*R5/$W$4</f>
        <v>19.579730731695435</v>
      </c>
      <c r="T5" s="81" t="s">
        <v>120</v>
      </c>
      <c r="U5" s="81">
        <v>85322</v>
      </c>
      <c r="AA5" s="81" t="s">
        <v>120</v>
      </c>
      <c r="AB5" s="81">
        <v>128603</v>
      </c>
    </row>
    <row r="6" spans="1:28">
      <c r="A6" s="83">
        <v>1974</v>
      </c>
      <c r="B6" s="84">
        <v>882</v>
      </c>
      <c r="C6" s="84">
        <v>922</v>
      </c>
      <c r="D6" s="84">
        <v>4187</v>
      </c>
      <c r="E6" s="84">
        <v>3211</v>
      </c>
      <c r="F6" s="84">
        <v>6871</v>
      </c>
      <c r="G6" s="84">
        <v>750</v>
      </c>
      <c r="H6" s="84">
        <v>211</v>
      </c>
      <c r="I6" s="84">
        <v>1039</v>
      </c>
      <c r="J6" s="84">
        <v>1453</v>
      </c>
      <c r="K6" s="84">
        <v>6</v>
      </c>
      <c r="L6" s="84">
        <v>10</v>
      </c>
      <c r="M6" s="84" t="s">
        <v>132</v>
      </c>
      <c r="N6" s="84" t="s">
        <v>132</v>
      </c>
      <c r="Q6" s="81" t="s">
        <v>122</v>
      </c>
      <c r="R6" s="81">
        <v>100195</v>
      </c>
      <c r="S6" s="85">
        <f t="shared" si="0"/>
        <v>15.254629523900874</v>
      </c>
      <c r="T6" s="81" t="s">
        <v>122</v>
      </c>
      <c r="U6" s="81">
        <v>67103</v>
      </c>
      <c r="AA6" s="81" t="s">
        <v>122</v>
      </c>
      <c r="AB6" s="81">
        <v>100195</v>
      </c>
    </row>
    <row r="7" spans="1:28">
      <c r="A7" s="83">
        <v>1975</v>
      </c>
      <c r="B7" s="84">
        <v>781</v>
      </c>
      <c r="C7" s="84">
        <v>685</v>
      </c>
      <c r="D7" s="84">
        <v>3592</v>
      </c>
      <c r="E7" s="84">
        <v>3490</v>
      </c>
      <c r="F7" s="84">
        <v>5913</v>
      </c>
      <c r="G7" s="84">
        <v>616</v>
      </c>
      <c r="H7" s="84">
        <v>326</v>
      </c>
      <c r="I7" s="84">
        <v>1255</v>
      </c>
      <c r="J7" s="84">
        <v>1319</v>
      </c>
      <c r="K7" s="84">
        <v>23</v>
      </c>
      <c r="L7" s="84">
        <v>35</v>
      </c>
      <c r="M7" s="84" t="s">
        <v>132</v>
      </c>
      <c r="N7" s="84" t="s">
        <v>132</v>
      </c>
      <c r="Q7" s="81" t="s">
        <v>126</v>
      </c>
      <c r="R7" s="81">
        <v>99744</v>
      </c>
      <c r="S7" s="85">
        <f t="shared" si="0"/>
        <v>15.18596504049073</v>
      </c>
      <c r="T7" s="81" t="s">
        <v>126</v>
      </c>
      <c r="U7" s="81">
        <v>47578</v>
      </c>
      <c r="AA7" s="81" t="s">
        <v>126</v>
      </c>
      <c r="AB7" s="81">
        <v>99744</v>
      </c>
    </row>
    <row r="8" spans="1:28">
      <c r="A8" s="83">
        <v>1976</v>
      </c>
      <c r="B8" s="84">
        <v>686</v>
      </c>
      <c r="C8" s="84">
        <v>588</v>
      </c>
      <c r="D8" s="84">
        <v>3653</v>
      </c>
      <c r="E8" s="84">
        <v>3096</v>
      </c>
      <c r="F8" s="84">
        <v>5814</v>
      </c>
      <c r="G8" s="84">
        <v>591</v>
      </c>
      <c r="H8" s="84">
        <v>290</v>
      </c>
      <c r="I8" s="84">
        <v>1299</v>
      </c>
      <c r="J8" s="84">
        <v>946</v>
      </c>
      <c r="K8" s="84">
        <v>10</v>
      </c>
      <c r="L8" s="84">
        <v>18</v>
      </c>
      <c r="M8" s="84" t="s">
        <v>132</v>
      </c>
      <c r="N8" s="84" t="s">
        <v>132</v>
      </c>
      <c r="Q8" s="81" t="s">
        <v>127</v>
      </c>
      <c r="R8" s="81">
        <v>43390</v>
      </c>
      <c r="S8" s="85">
        <f t="shared" si="0"/>
        <v>6.6061018518095604</v>
      </c>
      <c r="T8" s="81" t="s">
        <v>127</v>
      </c>
      <c r="U8" s="81">
        <v>29023</v>
      </c>
      <c r="AA8" s="81" t="s">
        <v>127</v>
      </c>
      <c r="AB8" s="81">
        <v>43390</v>
      </c>
    </row>
    <row r="9" spans="1:28">
      <c r="A9" s="83">
        <v>1977</v>
      </c>
      <c r="B9" s="84">
        <v>595</v>
      </c>
      <c r="C9" s="84">
        <v>474</v>
      </c>
      <c r="D9" s="84">
        <v>3510</v>
      </c>
      <c r="E9" s="84">
        <v>2590</v>
      </c>
      <c r="F9" s="84">
        <v>5171</v>
      </c>
      <c r="G9" s="84">
        <v>607</v>
      </c>
      <c r="H9" s="84">
        <v>251</v>
      </c>
      <c r="I9" s="84">
        <v>1732</v>
      </c>
      <c r="J9" s="84">
        <v>1019</v>
      </c>
      <c r="K9" s="84">
        <v>18</v>
      </c>
      <c r="L9" s="84">
        <v>80</v>
      </c>
      <c r="M9" s="84" t="s">
        <v>132</v>
      </c>
      <c r="N9" s="84" t="s">
        <v>132</v>
      </c>
      <c r="Q9" s="81" t="s">
        <v>118</v>
      </c>
      <c r="R9" s="81">
        <v>23472</v>
      </c>
      <c r="S9" s="85">
        <f t="shared" si="0"/>
        <v>3.5735981255052778</v>
      </c>
      <c r="T9" s="81" t="s">
        <v>118</v>
      </c>
      <c r="U9" s="81">
        <v>15784</v>
      </c>
      <c r="AA9" s="81" t="s">
        <v>118</v>
      </c>
      <c r="AB9" s="81">
        <v>23472</v>
      </c>
    </row>
    <row r="10" spans="1:28">
      <c r="A10" s="83">
        <v>1978</v>
      </c>
      <c r="B10" s="84">
        <v>638</v>
      </c>
      <c r="C10" s="84">
        <v>546</v>
      </c>
      <c r="D10" s="84">
        <v>3544</v>
      </c>
      <c r="E10" s="84">
        <v>2337</v>
      </c>
      <c r="F10" s="84">
        <v>5107</v>
      </c>
      <c r="G10" s="84">
        <v>526</v>
      </c>
      <c r="H10" s="84">
        <v>360</v>
      </c>
      <c r="I10" s="84">
        <v>2034</v>
      </c>
      <c r="J10" s="84">
        <v>1256</v>
      </c>
      <c r="K10" s="84">
        <v>22</v>
      </c>
      <c r="L10" s="84">
        <v>113</v>
      </c>
      <c r="M10" s="84" t="s">
        <v>132</v>
      </c>
      <c r="N10" s="84" t="s">
        <v>132</v>
      </c>
      <c r="Q10" s="81" t="s">
        <v>119</v>
      </c>
      <c r="R10" s="81">
        <v>21856</v>
      </c>
      <c r="S10" s="85">
        <f t="shared" si="0"/>
        <v>3.327563080736339</v>
      </c>
      <c r="T10" s="81" t="s">
        <v>119</v>
      </c>
      <c r="U10" s="81">
        <v>14607</v>
      </c>
      <c r="AA10" s="81" t="s">
        <v>119</v>
      </c>
      <c r="AB10" s="81">
        <v>21856</v>
      </c>
    </row>
    <row r="11" spans="1:28">
      <c r="A11" s="83">
        <v>1979</v>
      </c>
      <c r="B11" s="84">
        <v>628</v>
      </c>
      <c r="C11" s="84">
        <v>586</v>
      </c>
      <c r="D11" s="84">
        <v>3307</v>
      </c>
      <c r="E11" s="84">
        <v>2133</v>
      </c>
      <c r="F11" s="84">
        <v>4919</v>
      </c>
      <c r="G11" s="84">
        <v>600</v>
      </c>
      <c r="H11" s="84">
        <v>286</v>
      </c>
      <c r="I11" s="84">
        <v>2276</v>
      </c>
      <c r="J11" s="84">
        <v>1244</v>
      </c>
      <c r="K11" s="84">
        <v>20</v>
      </c>
      <c r="L11" s="84">
        <v>101</v>
      </c>
      <c r="M11" s="84" t="s">
        <v>132</v>
      </c>
      <c r="N11" s="84" t="s">
        <v>132</v>
      </c>
      <c r="Q11" s="81" t="s">
        <v>124</v>
      </c>
      <c r="R11" s="81">
        <v>16559</v>
      </c>
      <c r="S11" s="85">
        <f t="shared" si="0"/>
        <v>2.5210979618371629</v>
      </c>
      <c r="T11" s="81" t="s">
        <v>124</v>
      </c>
      <c r="U11" s="81">
        <v>12440</v>
      </c>
      <c r="AA11" s="81" t="s">
        <v>124</v>
      </c>
      <c r="AB11" s="81">
        <v>16559</v>
      </c>
    </row>
    <row r="12" spans="1:28">
      <c r="A12" s="83">
        <v>1980</v>
      </c>
      <c r="B12" s="84">
        <v>650</v>
      </c>
      <c r="C12" s="84">
        <v>573</v>
      </c>
      <c r="D12" s="84">
        <v>3105</v>
      </c>
      <c r="E12" s="84">
        <v>2082</v>
      </c>
      <c r="F12" s="84">
        <v>4944</v>
      </c>
      <c r="G12" s="84">
        <v>479</v>
      </c>
      <c r="H12" s="84">
        <v>228</v>
      </c>
      <c r="I12" s="84">
        <v>3232</v>
      </c>
      <c r="J12" s="84">
        <v>1215</v>
      </c>
      <c r="K12" s="84">
        <v>16</v>
      </c>
      <c r="L12" s="84">
        <v>92</v>
      </c>
      <c r="M12" s="84" t="s">
        <v>132</v>
      </c>
      <c r="N12" s="84" t="s">
        <v>132</v>
      </c>
      <c r="Q12" s="81" t="s">
        <v>125</v>
      </c>
      <c r="R12" s="81">
        <v>9461</v>
      </c>
      <c r="S12" s="85">
        <f t="shared" si="0"/>
        <v>1.4404316575240896</v>
      </c>
      <c r="T12" s="81" t="s">
        <v>125</v>
      </c>
      <c r="U12" s="81">
        <v>6056</v>
      </c>
      <c r="AA12" s="81" t="s">
        <v>125</v>
      </c>
      <c r="AB12" s="81">
        <v>9461</v>
      </c>
    </row>
    <row r="13" spans="1:28">
      <c r="A13" s="83">
        <v>1981</v>
      </c>
      <c r="B13" s="84">
        <v>662</v>
      </c>
      <c r="C13" s="84">
        <v>503</v>
      </c>
      <c r="D13" s="84">
        <v>3226</v>
      </c>
      <c r="E13" s="84">
        <v>2213</v>
      </c>
      <c r="F13" s="84">
        <v>4901</v>
      </c>
      <c r="G13" s="84">
        <v>439</v>
      </c>
      <c r="H13" s="84">
        <v>431</v>
      </c>
      <c r="I13" s="84">
        <v>4460</v>
      </c>
      <c r="J13" s="84">
        <v>1368</v>
      </c>
      <c r="K13" s="84">
        <v>31</v>
      </c>
      <c r="L13" s="84">
        <v>111</v>
      </c>
      <c r="M13" s="84" t="s">
        <v>132</v>
      </c>
      <c r="N13" s="84" t="s">
        <v>132</v>
      </c>
      <c r="Q13" s="81" t="s">
        <v>130</v>
      </c>
      <c r="R13" s="81">
        <v>1582</v>
      </c>
      <c r="S13" s="85">
        <f t="shared" si="0"/>
        <v>0.24085856486662191</v>
      </c>
      <c r="T13" s="81" t="s">
        <v>129</v>
      </c>
      <c r="U13" s="81">
        <v>1458</v>
      </c>
      <c r="AA13" s="81" t="s">
        <v>244</v>
      </c>
      <c r="AB13" s="81">
        <v>4006</v>
      </c>
    </row>
    <row r="14" spans="1:28">
      <c r="A14" s="83">
        <v>1982</v>
      </c>
      <c r="B14" s="84">
        <v>588</v>
      </c>
      <c r="C14" s="84">
        <v>440</v>
      </c>
      <c r="D14" s="84">
        <v>2832</v>
      </c>
      <c r="E14" s="84">
        <v>1902</v>
      </c>
      <c r="F14" s="84">
        <v>4861</v>
      </c>
      <c r="G14" s="84">
        <v>409</v>
      </c>
      <c r="H14" s="84">
        <v>327</v>
      </c>
      <c r="I14" s="84">
        <v>4030</v>
      </c>
      <c r="J14" s="84">
        <v>1149</v>
      </c>
      <c r="K14" s="84">
        <v>25</v>
      </c>
      <c r="L14" s="84">
        <v>136</v>
      </c>
      <c r="M14" s="84" t="s">
        <v>132</v>
      </c>
      <c r="N14" s="84" t="s">
        <v>132</v>
      </c>
      <c r="Q14" s="81" t="s">
        <v>244</v>
      </c>
      <c r="R14" s="86">
        <v>4006</v>
      </c>
      <c r="S14" s="85">
        <f t="shared" si="0"/>
        <v>0.60991113202002989</v>
      </c>
      <c r="T14" s="81" t="s">
        <v>128</v>
      </c>
      <c r="U14" s="81">
        <v>526</v>
      </c>
      <c r="AA14" s="81" t="s">
        <v>128</v>
      </c>
      <c r="AB14" s="81">
        <v>893</v>
      </c>
    </row>
    <row r="15" spans="1:28">
      <c r="A15" s="83">
        <v>1983</v>
      </c>
      <c r="B15" s="84">
        <v>450</v>
      </c>
      <c r="C15" s="84">
        <v>404</v>
      </c>
      <c r="D15" s="84">
        <v>2598</v>
      </c>
      <c r="E15" s="84">
        <v>1502</v>
      </c>
      <c r="F15" s="84">
        <v>3834</v>
      </c>
      <c r="G15" s="84">
        <v>373</v>
      </c>
      <c r="H15" s="84">
        <v>212</v>
      </c>
      <c r="I15" s="84">
        <v>1413</v>
      </c>
      <c r="J15" s="84">
        <v>574</v>
      </c>
      <c r="K15" s="84">
        <v>6</v>
      </c>
      <c r="L15" s="84">
        <v>96</v>
      </c>
      <c r="M15" s="84" t="s">
        <v>132</v>
      </c>
      <c r="N15" s="84" t="s">
        <v>132</v>
      </c>
      <c r="Q15" s="81" t="s">
        <v>131</v>
      </c>
      <c r="R15" s="81">
        <v>966</v>
      </c>
      <c r="S15" s="85">
        <f t="shared" si="0"/>
        <v>0.1470729289893532</v>
      </c>
      <c r="T15" s="81" t="s">
        <v>130</v>
      </c>
      <c r="U15" s="81">
        <v>446</v>
      </c>
    </row>
    <row r="16" spans="1:28">
      <c r="A16" s="83">
        <v>1984</v>
      </c>
      <c r="B16" s="84">
        <v>361</v>
      </c>
      <c r="C16" s="84">
        <v>415</v>
      </c>
      <c r="D16" s="84">
        <v>2577</v>
      </c>
      <c r="E16" s="84">
        <v>1644</v>
      </c>
      <c r="F16" s="84">
        <v>3554</v>
      </c>
      <c r="G16" s="84">
        <v>362</v>
      </c>
      <c r="H16" s="84">
        <v>195</v>
      </c>
      <c r="I16" s="84">
        <v>873</v>
      </c>
      <c r="J16" s="84">
        <v>604</v>
      </c>
      <c r="K16" s="84">
        <v>12</v>
      </c>
      <c r="L16" s="84">
        <v>61</v>
      </c>
      <c r="M16" s="84" t="s">
        <v>132</v>
      </c>
      <c r="N16" s="84" t="s">
        <v>132</v>
      </c>
      <c r="Q16" s="81" t="s">
        <v>128</v>
      </c>
      <c r="R16" s="81">
        <v>893</v>
      </c>
      <c r="S16" s="85">
        <f t="shared" si="0"/>
        <v>0.13595872214026128</v>
      </c>
      <c r="T16" s="81" t="s">
        <v>131</v>
      </c>
      <c r="U16" s="81">
        <v>264</v>
      </c>
    </row>
    <row r="17" spans="1:28">
      <c r="A17" s="83">
        <v>1985</v>
      </c>
      <c r="B17" s="84">
        <v>395</v>
      </c>
      <c r="C17" s="84">
        <v>406</v>
      </c>
      <c r="D17" s="84">
        <v>2618</v>
      </c>
      <c r="E17" s="84">
        <v>2122</v>
      </c>
      <c r="F17" s="84">
        <v>3925</v>
      </c>
      <c r="G17" s="84">
        <v>326</v>
      </c>
      <c r="H17" s="84">
        <v>181</v>
      </c>
      <c r="I17" s="84">
        <v>994</v>
      </c>
      <c r="J17" s="84">
        <v>582</v>
      </c>
      <c r="K17" s="84">
        <v>19</v>
      </c>
      <c r="L17" s="84">
        <v>81</v>
      </c>
      <c r="M17" s="84" t="s">
        <v>132</v>
      </c>
      <c r="N17" s="84" t="s">
        <v>132</v>
      </c>
      <c r="AB17" s="81">
        <f>SUM(AB4:AB14)</f>
        <v>656817</v>
      </c>
    </row>
    <row r="18" spans="1:28">
      <c r="A18" s="83">
        <v>1986</v>
      </c>
      <c r="B18" s="84">
        <v>338</v>
      </c>
      <c r="C18" s="84">
        <v>447</v>
      </c>
      <c r="D18" s="84">
        <v>2862</v>
      </c>
      <c r="E18" s="84">
        <v>2335</v>
      </c>
      <c r="F18" s="84">
        <v>5033</v>
      </c>
      <c r="G18" s="84">
        <v>414</v>
      </c>
      <c r="H18" s="84">
        <v>207</v>
      </c>
      <c r="I18" s="84">
        <v>1173</v>
      </c>
      <c r="J18" s="84">
        <v>679</v>
      </c>
      <c r="K18" s="84">
        <v>14</v>
      </c>
      <c r="L18" s="84">
        <v>97</v>
      </c>
      <c r="M18" s="84" t="s">
        <v>132</v>
      </c>
      <c r="N18" s="84" t="s">
        <v>132</v>
      </c>
    </row>
    <row r="19" spans="1:28">
      <c r="A19" s="83">
        <v>1987</v>
      </c>
      <c r="B19" s="84">
        <v>402</v>
      </c>
      <c r="C19" s="84">
        <v>497</v>
      </c>
      <c r="D19" s="84">
        <v>2670</v>
      </c>
      <c r="E19" s="84">
        <v>2208</v>
      </c>
      <c r="F19" s="84">
        <v>5743</v>
      </c>
      <c r="G19" s="84">
        <v>439</v>
      </c>
      <c r="H19" s="84">
        <v>222</v>
      </c>
      <c r="I19" s="84">
        <v>934</v>
      </c>
      <c r="J19" s="84">
        <v>668</v>
      </c>
      <c r="K19" s="84">
        <v>37</v>
      </c>
      <c r="L19" s="84">
        <v>59</v>
      </c>
      <c r="M19" s="84" t="s">
        <v>132</v>
      </c>
      <c r="N19" s="84" t="s">
        <v>132</v>
      </c>
    </row>
    <row r="20" spans="1:28">
      <c r="A20" s="83">
        <v>1988</v>
      </c>
      <c r="B20" s="84">
        <v>485</v>
      </c>
      <c r="C20" s="84">
        <v>424</v>
      </c>
      <c r="D20" s="84">
        <v>2905</v>
      </c>
      <c r="E20" s="84">
        <v>2442</v>
      </c>
      <c r="F20" s="84">
        <v>6031</v>
      </c>
      <c r="G20" s="84">
        <v>788</v>
      </c>
      <c r="H20" s="84">
        <v>164</v>
      </c>
      <c r="I20" s="84">
        <v>943</v>
      </c>
      <c r="J20" s="84">
        <v>782</v>
      </c>
      <c r="K20" s="84">
        <v>21</v>
      </c>
      <c r="L20" s="84">
        <v>72</v>
      </c>
      <c r="M20" s="84" t="s">
        <v>132</v>
      </c>
      <c r="N20" s="84" t="s">
        <v>132</v>
      </c>
      <c r="Q20" s="236" t="s">
        <v>154</v>
      </c>
      <c r="R20" s="236"/>
    </row>
    <row r="21" spans="1:28">
      <c r="A21" s="83">
        <v>1989</v>
      </c>
      <c r="B21" s="84">
        <v>469</v>
      </c>
      <c r="C21" s="84">
        <v>483</v>
      </c>
      <c r="D21" s="84">
        <v>2862</v>
      </c>
      <c r="E21" s="84">
        <v>2505</v>
      </c>
      <c r="F21" s="84">
        <v>5792</v>
      </c>
      <c r="G21" s="84">
        <v>359</v>
      </c>
      <c r="H21" s="84">
        <v>148</v>
      </c>
      <c r="I21" s="84">
        <v>1179</v>
      </c>
      <c r="J21" s="84">
        <v>855</v>
      </c>
      <c r="K21" s="84">
        <v>25</v>
      </c>
      <c r="L21" s="84">
        <v>72</v>
      </c>
      <c r="M21" s="84" t="s">
        <v>132</v>
      </c>
      <c r="N21" s="84" t="s">
        <v>132</v>
      </c>
      <c r="Q21" s="81" t="s">
        <v>123</v>
      </c>
      <c r="R21" s="81">
        <v>64960</v>
      </c>
    </row>
    <row r="22" spans="1:28">
      <c r="A22" s="83">
        <v>1990</v>
      </c>
      <c r="B22" s="84">
        <v>441</v>
      </c>
      <c r="C22" s="84">
        <v>507</v>
      </c>
      <c r="D22" s="84">
        <v>3225</v>
      </c>
      <c r="E22" s="84">
        <v>2542</v>
      </c>
      <c r="F22" s="84">
        <v>5648</v>
      </c>
      <c r="G22" s="84">
        <v>392</v>
      </c>
      <c r="H22" s="84">
        <v>144</v>
      </c>
      <c r="I22" s="84">
        <v>1211</v>
      </c>
      <c r="J22" s="84">
        <v>912</v>
      </c>
      <c r="K22" s="84">
        <v>21</v>
      </c>
      <c r="L22" s="84">
        <v>103</v>
      </c>
      <c r="M22" s="84" t="s">
        <v>132</v>
      </c>
      <c r="N22" s="84" t="s">
        <v>132</v>
      </c>
      <c r="Q22" s="81" t="s">
        <v>126</v>
      </c>
      <c r="R22" s="81">
        <v>52166</v>
      </c>
    </row>
    <row r="23" spans="1:28">
      <c r="A23" s="83">
        <v>1991</v>
      </c>
      <c r="B23" s="84">
        <v>451</v>
      </c>
      <c r="C23" s="84">
        <v>411</v>
      </c>
      <c r="D23" s="84">
        <v>2616</v>
      </c>
      <c r="E23" s="84">
        <v>2211</v>
      </c>
      <c r="F23" s="84">
        <v>4371</v>
      </c>
      <c r="G23" s="84">
        <v>431</v>
      </c>
      <c r="H23" s="84">
        <v>156</v>
      </c>
      <c r="I23" s="84">
        <v>1103</v>
      </c>
      <c r="J23" s="84">
        <v>991</v>
      </c>
      <c r="K23" s="84">
        <v>10</v>
      </c>
      <c r="L23" s="84">
        <v>70</v>
      </c>
      <c r="M23" s="84" t="s">
        <v>132</v>
      </c>
      <c r="N23" s="84" t="s">
        <v>132</v>
      </c>
      <c r="Q23" s="81" t="s">
        <v>120</v>
      </c>
      <c r="R23" s="81">
        <v>43281</v>
      </c>
    </row>
    <row r="24" spans="1:28">
      <c r="A24" s="83">
        <v>1992</v>
      </c>
      <c r="B24" s="84">
        <v>428</v>
      </c>
      <c r="C24" s="84">
        <v>435</v>
      </c>
      <c r="D24" s="84">
        <v>2426</v>
      </c>
      <c r="E24" s="84">
        <v>2182</v>
      </c>
      <c r="F24" s="84">
        <v>4544</v>
      </c>
      <c r="G24" s="84">
        <v>415</v>
      </c>
      <c r="H24" s="84">
        <v>155</v>
      </c>
      <c r="I24" s="84">
        <v>1193</v>
      </c>
      <c r="J24" s="84">
        <v>1090</v>
      </c>
      <c r="K24" s="84">
        <v>29</v>
      </c>
      <c r="L24" s="84">
        <v>71</v>
      </c>
      <c r="M24" s="84">
        <v>42</v>
      </c>
      <c r="N24" s="84">
        <v>29</v>
      </c>
      <c r="Q24" s="81" t="s">
        <v>122</v>
      </c>
      <c r="R24" s="81">
        <v>33092</v>
      </c>
    </row>
    <row r="25" spans="1:28">
      <c r="A25" s="83">
        <v>1993</v>
      </c>
      <c r="B25" s="84">
        <v>418</v>
      </c>
      <c r="C25" s="84">
        <v>384</v>
      </c>
      <c r="D25" s="84">
        <v>2798</v>
      </c>
      <c r="E25" s="84">
        <v>2202</v>
      </c>
      <c r="F25" s="84">
        <v>4184</v>
      </c>
      <c r="G25" s="84">
        <v>318</v>
      </c>
      <c r="H25" s="84">
        <v>127</v>
      </c>
      <c r="I25" s="84">
        <v>1374</v>
      </c>
      <c r="J25" s="84">
        <v>1178</v>
      </c>
      <c r="K25" s="84">
        <v>7</v>
      </c>
      <c r="L25" s="84">
        <v>83</v>
      </c>
      <c r="M25" s="84">
        <v>55</v>
      </c>
      <c r="N25" s="84">
        <v>28</v>
      </c>
      <c r="Q25" s="81" t="s">
        <v>127</v>
      </c>
      <c r="R25" s="81">
        <v>14367</v>
      </c>
    </row>
    <row r="26" spans="1:28">
      <c r="A26" s="83">
        <v>1994</v>
      </c>
      <c r="B26" s="84">
        <v>369</v>
      </c>
      <c r="C26" s="84">
        <v>408</v>
      </c>
      <c r="D26" s="84">
        <v>2391</v>
      </c>
      <c r="E26" s="84">
        <v>1893</v>
      </c>
      <c r="F26" s="84">
        <v>3599</v>
      </c>
      <c r="G26" s="84">
        <v>286</v>
      </c>
      <c r="H26" s="84">
        <v>136</v>
      </c>
      <c r="I26" s="84">
        <v>1106</v>
      </c>
      <c r="J26" s="84">
        <v>1115</v>
      </c>
      <c r="K26" s="84">
        <v>10</v>
      </c>
      <c r="L26" s="84">
        <v>83</v>
      </c>
      <c r="M26" s="84">
        <v>67</v>
      </c>
      <c r="N26" s="84">
        <v>16</v>
      </c>
      <c r="Q26" s="81" t="s">
        <v>118</v>
      </c>
      <c r="R26" s="81">
        <v>7688</v>
      </c>
    </row>
    <row r="27" spans="1:28">
      <c r="A27" s="83">
        <v>1995</v>
      </c>
      <c r="B27" s="84">
        <v>381</v>
      </c>
      <c r="C27" s="84">
        <v>391</v>
      </c>
      <c r="D27" s="84">
        <v>2284</v>
      </c>
      <c r="E27" s="84">
        <v>2007</v>
      </c>
      <c r="F27" s="84">
        <v>3674</v>
      </c>
      <c r="G27" s="84">
        <v>322</v>
      </c>
      <c r="H27" s="84">
        <v>141</v>
      </c>
      <c r="I27" s="84">
        <v>1191</v>
      </c>
      <c r="J27" s="84">
        <v>1173</v>
      </c>
      <c r="K27" s="84">
        <v>18</v>
      </c>
      <c r="L27" s="84">
        <v>84</v>
      </c>
      <c r="M27" s="84">
        <v>58</v>
      </c>
      <c r="N27" s="84">
        <v>26</v>
      </c>
      <c r="Q27" s="81" t="s">
        <v>119</v>
      </c>
      <c r="R27" s="81">
        <v>7249</v>
      </c>
    </row>
    <row r="28" spans="1:28">
      <c r="A28" s="83">
        <v>1996</v>
      </c>
      <c r="B28" s="84">
        <v>425</v>
      </c>
      <c r="C28" s="84">
        <v>498</v>
      </c>
      <c r="D28" s="84">
        <v>2328</v>
      </c>
      <c r="E28" s="84">
        <v>1978</v>
      </c>
      <c r="F28" s="84">
        <v>3870</v>
      </c>
      <c r="G28" s="84">
        <v>302</v>
      </c>
      <c r="H28" s="84">
        <v>153</v>
      </c>
      <c r="I28" s="84">
        <v>1371</v>
      </c>
      <c r="J28" s="84">
        <v>1110</v>
      </c>
      <c r="K28" s="84">
        <v>30</v>
      </c>
      <c r="L28" s="84">
        <v>74</v>
      </c>
      <c r="M28" s="84">
        <v>49</v>
      </c>
      <c r="N28" s="84">
        <v>25</v>
      </c>
      <c r="Q28" s="81" t="s">
        <v>124</v>
      </c>
      <c r="R28" s="81">
        <v>4119</v>
      </c>
    </row>
    <row r="29" spans="1:28">
      <c r="A29" s="83">
        <v>1997</v>
      </c>
      <c r="B29" s="84">
        <v>489</v>
      </c>
      <c r="C29" s="84">
        <v>472</v>
      </c>
      <c r="D29" s="84">
        <v>2329</v>
      </c>
      <c r="E29" s="84">
        <v>1772</v>
      </c>
      <c r="F29" s="84">
        <v>3869</v>
      </c>
      <c r="G29" s="84">
        <v>269</v>
      </c>
      <c r="H29" s="84">
        <v>155</v>
      </c>
      <c r="I29" s="84">
        <v>1986</v>
      </c>
      <c r="J29" s="84">
        <v>1060</v>
      </c>
      <c r="K29" s="84">
        <v>17</v>
      </c>
      <c r="L29" s="84">
        <v>75</v>
      </c>
      <c r="M29" s="84">
        <v>56</v>
      </c>
      <c r="N29" s="84">
        <v>19</v>
      </c>
      <c r="Q29" s="81" t="s">
        <v>125</v>
      </c>
      <c r="R29" s="81">
        <v>3405</v>
      </c>
    </row>
    <row r="30" spans="1:28">
      <c r="A30" s="83">
        <v>1998</v>
      </c>
      <c r="B30" s="84">
        <v>365</v>
      </c>
      <c r="C30" s="84">
        <v>427</v>
      </c>
      <c r="D30" s="84">
        <v>2634</v>
      </c>
      <c r="E30" s="84">
        <v>1859</v>
      </c>
      <c r="F30" s="84">
        <v>4403</v>
      </c>
      <c r="G30" s="84">
        <v>285</v>
      </c>
      <c r="H30" s="84">
        <v>214</v>
      </c>
      <c r="I30" s="84">
        <v>2889</v>
      </c>
      <c r="J30" s="84">
        <v>908</v>
      </c>
      <c r="K30" s="84">
        <v>18</v>
      </c>
      <c r="L30" s="84">
        <v>94</v>
      </c>
      <c r="M30" s="84">
        <v>53</v>
      </c>
      <c r="N30" s="84">
        <v>41</v>
      </c>
      <c r="Q30" s="81" t="s">
        <v>130</v>
      </c>
      <c r="R30" s="81">
        <v>1136</v>
      </c>
    </row>
    <row r="31" spans="1:28">
      <c r="A31" s="83">
        <v>1999</v>
      </c>
      <c r="B31" s="84">
        <v>318</v>
      </c>
      <c r="C31" s="84">
        <v>395</v>
      </c>
      <c r="D31" s="84">
        <v>2365</v>
      </c>
      <c r="E31" s="84">
        <v>1813</v>
      </c>
      <c r="F31" s="84">
        <v>3881</v>
      </c>
      <c r="G31" s="84">
        <v>224</v>
      </c>
      <c r="H31" s="84">
        <v>168</v>
      </c>
      <c r="I31" s="84">
        <v>1839</v>
      </c>
      <c r="J31" s="84">
        <v>617</v>
      </c>
      <c r="K31" s="84">
        <v>22</v>
      </c>
      <c r="L31" s="84">
        <v>72</v>
      </c>
      <c r="M31" s="84">
        <v>33</v>
      </c>
      <c r="N31" s="84">
        <v>39</v>
      </c>
      <c r="Q31" s="81" t="s">
        <v>131</v>
      </c>
      <c r="R31" s="81">
        <v>702</v>
      </c>
    </row>
    <row r="32" spans="1:28">
      <c r="A32" s="83">
        <v>2000</v>
      </c>
      <c r="B32" s="84">
        <v>440</v>
      </c>
      <c r="C32" s="84">
        <v>425</v>
      </c>
      <c r="D32" s="84">
        <v>2464</v>
      </c>
      <c r="E32" s="84">
        <v>1952</v>
      </c>
      <c r="F32" s="84">
        <v>4401</v>
      </c>
      <c r="G32" s="84">
        <v>272</v>
      </c>
      <c r="H32" s="84">
        <v>142</v>
      </c>
      <c r="I32" s="84">
        <v>1695</v>
      </c>
      <c r="J32" s="84">
        <v>599</v>
      </c>
      <c r="K32" s="84">
        <v>5</v>
      </c>
      <c r="L32" s="84">
        <v>74</v>
      </c>
      <c r="M32" s="84">
        <v>33</v>
      </c>
      <c r="N32" s="84">
        <v>41</v>
      </c>
      <c r="Q32" s="81" t="s">
        <v>128</v>
      </c>
      <c r="R32" s="81">
        <v>367</v>
      </c>
    </row>
    <row r="33" spans="1:18">
      <c r="A33" s="83">
        <v>2001</v>
      </c>
      <c r="B33" s="84">
        <v>407</v>
      </c>
      <c r="C33" s="84">
        <v>385</v>
      </c>
      <c r="D33" s="84">
        <v>2350</v>
      </c>
      <c r="E33" s="84">
        <v>2088</v>
      </c>
      <c r="F33" s="84">
        <v>4114</v>
      </c>
      <c r="G33" s="84">
        <v>227</v>
      </c>
      <c r="H33" s="84">
        <v>125</v>
      </c>
      <c r="I33" s="84">
        <v>1583</v>
      </c>
      <c r="J33" s="84">
        <v>676</v>
      </c>
      <c r="K33" s="84">
        <v>19</v>
      </c>
      <c r="L33" s="84">
        <v>95</v>
      </c>
      <c r="M33" s="84">
        <v>59</v>
      </c>
      <c r="N33" s="84">
        <v>36</v>
      </c>
      <c r="Q33" s="81" t="s">
        <v>129</v>
      </c>
      <c r="R33" s="81">
        <v>0</v>
      </c>
    </row>
    <row r="34" spans="1:18">
      <c r="A34" s="83">
        <v>2002</v>
      </c>
      <c r="B34" s="84">
        <v>431</v>
      </c>
      <c r="C34" s="84">
        <v>436</v>
      </c>
      <c r="D34" s="84">
        <v>2393</v>
      </c>
      <c r="E34" s="84">
        <v>2166</v>
      </c>
      <c r="F34" s="84">
        <v>4052</v>
      </c>
      <c r="G34" s="84">
        <v>222</v>
      </c>
      <c r="H34" s="84">
        <v>146</v>
      </c>
      <c r="I34" s="84">
        <v>2271</v>
      </c>
      <c r="J34" s="84">
        <v>686</v>
      </c>
      <c r="K34" s="84">
        <v>23</v>
      </c>
      <c r="L34" s="84">
        <v>102</v>
      </c>
      <c r="M34" s="84">
        <v>57</v>
      </c>
      <c r="N34" s="84">
        <v>45</v>
      </c>
    </row>
    <row r="35" spans="1:18">
      <c r="A35" s="83">
        <v>2003</v>
      </c>
      <c r="B35" s="84">
        <v>498</v>
      </c>
      <c r="C35" s="84">
        <v>406</v>
      </c>
      <c r="D35" s="84">
        <v>2514</v>
      </c>
      <c r="E35" s="84">
        <v>2204</v>
      </c>
      <c r="F35" s="84">
        <v>3708</v>
      </c>
      <c r="G35" s="84">
        <v>221</v>
      </c>
      <c r="H35" s="84">
        <v>137</v>
      </c>
      <c r="I35" s="84">
        <v>1667</v>
      </c>
      <c r="J35" s="84">
        <v>609</v>
      </c>
      <c r="K35" s="84">
        <v>11</v>
      </c>
      <c r="L35" s="84">
        <v>101</v>
      </c>
      <c r="M35" s="84">
        <v>64</v>
      </c>
      <c r="N35" s="84">
        <v>37</v>
      </c>
    </row>
    <row r="36" spans="1:18">
      <c r="A36" s="83">
        <v>2004</v>
      </c>
      <c r="B36" s="84">
        <v>479</v>
      </c>
      <c r="C36" s="84">
        <v>399</v>
      </c>
      <c r="D36" s="84">
        <v>2314</v>
      </c>
      <c r="E36" s="84">
        <v>2090</v>
      </c>
      <c r="F36" s="84">
        <v>3355</v>
      </c>
      <c r="G36" s="84">
        <v>216</v>
      </c>
      <c r="H36" s="84">
        <v>128</v>
      </c>
      <c r="I36" s="84">
        <v>1709</v>
      </c>
      <c r="J36" s="84">
        <v>635</v>
      </c>
      <c r="K36" s="84">
        <v>14</v>
      </c>
      <c r="L36" s="84">
        <v>111</v>
      </c>
      <c r="M36" s="84">
        <v>82</v>
      </c>
      <c r="N36" s="84">
        <v>29</v>
      </c>
    </row>
    <row r="37" spans="1:18">
      <c r="A37" s="83">
        <v>2005</v>
      </c>
      <c r="B37" s="84">
        <v>504</v>
      </c>
      <c r="C37" s="84">
        <v>428</v>
      </c>
      <c r="D37" s="84">
        <v>2487</v>
      </c>
      <c r="E37" s="84">
        <v>1966</v>
      </c>
      <c r="F37" s="84">
        <v>3457</v>
      </c>
      <c r="G37" s="84">
        <v>210</v>
      </c>
      <c r="H37" s="84">
        <v>108</v>
      </c>
      <c r="I37" s="84">
        <v>2578</v>
      </c>
      <c r="J37" s="84">
        <v>814</v>
      </c>
      <c r="K37" s="84">
        <v>17</v>
      </c>
      <c r="L37" s="84">
        <v>109</v>
      </c>
      <c r="M37" s="84">
        <v>77</v>
      </c>
      <c r="N37" s="84">
        <v>32</v>
      </c>
    </row>
    <row r="38" spans="1:18">
      <c r="A38" s="83">
        <v>2006</v>
      </c>
      <c r="B38" s="84">
        <v>426</v>
      </c>
      <c r="C38" s="84">
        <v>436</v>
      </c>
      <c r="D38" s="84">
        <v>2410</v>
      </c>
      <c r="E38" s="84">
        <v>1950</v>
      </c>
      <c r="F38" s="84">
        <v>3355</v>
      </c>
      <c r="G38" s="84">
        <v>189</v>
      </c>
      <c r="H38" s="84">
        <v>111</v>
      </c>
      <c r="I38" s="84">
        <v>3916</v>
      </c>
      <c r="J38" s="84">
        <v>785</v>
      </c>
      <c r="K38" s="84">
        <v>19</v>
      </c>
      <c r="L38" s="84">
        <v>76</v>
      </c>
      <c r="M38" s="84">
        <v>42</v>
      </c>
      <c r="N38" s="84">
        <v>34</v>
      </c>
    </row>
    <row r="39" spans="1:18">
      <c r="A39" s="83">
        <v>2007</v>
      </c>
      <c r="B39" s="84">
        <v>430</v>
      </c>
      <c r="C39" s="84">
        <v>338</v>
      </c>
      <c r="D39" s="84">
        <v>2117</v>
      </c>
      <c r="E39" s="84">
        <v>1685</v>
      </c>
      <c r="F39" s="84">
        <v>3203</v>
      </c>
      <c r="G39" s="84">
        <v>230</v>
      </c>
      <c r="H39" s="84">
        <v>165</v>
      </c>
      <c r="I39" s="84">
        <v>4583</v>
      </c>
      <c r="J39" s="84">
        <v>789</v>
      </c>
      <c r="K39" s="84">
        <v>27</v>
      </c>
      <c r="L39" s="84">
        <v>75</v>
      </c>
      <c r="M39" s="84">
        <v>42</v>
      </c>
      <c r="N39" s="84">
        <v>33</v>
      </c>
    </row>
    <row r="40" spans="1:18">
      <c r="A40" s="83">
        <v>2008</v>
      </c>
      <c r="B40" s="84">
        <v>385</v>
      </c>
      <c r="C40" s="84">
        <v>385</v>
      </c>
      <c r="D40" s="84">
        <v>2186</v>
      </c>
      <c r="E40" s="84">
        <v>1641</v>
      </c>
      <c r="F40" s="84">
        <v>3252</v>
      </c>
      <c r="G40" s="84">
        <v>178</v>
      </c>
      <c r="H40" s="84">
        <v>122</v>
      </c>
      <c r="I40" s="84">
        <v>3560</v>
      </c>
      <c r="J40" s="84">
        <v>743</v>
      </c>
      <c r="K40" s="84">
        <v>19</v>
      </c>
      <c r="L40" s="84">
        <v>114</v>
      </c>
      <c r="M40" s="84">
        <v>74</v>
      </c>
      <c r="N40" s="84">
        <v>40</v>
      </c>
    </row>
    <row r="41" spans="1:18">
      <c r="A41" s="83">
        <v>2009</v>
      </c>
      <c r="B41" s="84">
        <v>437</v>
      </c>
      <c r="C41" s="84">
        <v>307</v>
      </c>
      <c r="D41" s="84">
        <v>2077</v>
      </c>
      <c r="E41" s="84">
        <v>1635</v>
      </c>
      <c r="F41" s="84">
        <v>2987</v>
      </c>
      <c r="G41" s="84">
        <v>174</v>
      </c>
      <c r="H41" s="84">
        <v>112</v>
      </c>
      <c r="I41" s="84">
        <v>3021</v>
      </c>
      <c r="J41" s="84">
        <v>622</v>
      </c>
      <c r="K41" s="84">
        <v>22</v>
      </c>
      <c r="L41" s="84">
        <v>111</v>
      </c>
      <c r="M41" s="84">
        <v>68</v>
      </c>
      <c r="N41" s="84">
        <v>43</v>
      </c>
    </row>
    <row r="42" spans="1:18">
      <c r="A42" s="83">
        <v>2010</v>
      </c>
      <c r="B42" s="84">
        <v>363</v>
      </c>
      <c r="C42" s="84">
        <v>394</v>
      </c>
      <c r="D42" s="84">
        <v>1980</v>
      </c>
      <c r="E42" s="84">
        <v>1558</v>
      </c>
      <c r="F42" s="84">
        <v>2827</v>
      </c>
      <c r="G42" s="84">
        <v>256</v>
      </c>
      <c r="H42" s="84">
        <v>179</v>
      </c>
      <c r="I42" s="84">
        <v>2031</v>
      </c>
      <c r="J42" s="84">
        <v>633</v>
      </c>
      <c r="K42" s="84">
        <v>19</v>
      </c>
      <c r="L42" s="84">
        <v>72</v>
      </c>
      <c r="M42" s="84">
        <v>40</v>
      </c>
      <c r="N42" s="84">
        <v>32</v>
      </c>
    </row>
    <row r="43" spans="1:18">
      <c r="A43" s="83">
        <v>2011</v>
      </c>
      <c r="B43" s="84">
        <v>382</v>
      </c>
      <c r="C43" s="84">
        <v>354</v>
      </c>
      <c r="D43" s="84">
        <v>1972</v>
      </c>
      <c r="E43" s="84">
        <v>1554</v>
      </c>
      <c r="F43" s="84">
        <v>2723</v>
      </c>
      <c r="G43" s="84">
        <v>204</v>
      </c>
      <c r="H43" s="84">
        <v>167</v>
      </c>
      <c r="I43" s="84">
        <v>2201</v>
      </c>
      <c r="J43" s="84">
        <v>675</v>
      </c>
      <c r="K43" s="84">
        <v>13</v>
      </c>
      <c r="L43" s="84">
        <v>80</v>
      </c>
      <c r="M43" s="84">
        <v>50</v>
      </c>
      <c r="N43" s="84">
        <v>30</v>
      </c>
    </row>
    <row r="44" spans="1:18">
      <c r="A44" s="83">
        <v>2012</v>
      </c>
      <c r="B44" s="84">
        <v>433</v>
      </c>
      <c r="C44" s="84">
        <v>376</v>
      </c>
      <c r="D44" s="84">
        <v>2232</v>
      </c>
      <c r="E44" s="84">
        <v>1515</v>
      </c>
      <c r="F44" s="84">
        <v>3001</v>
      </c>
      <c r="G44" s="84">
        <v>271</v>
      </c>
      <c r="H44" s="84">
        <v>233</v>
      </c>
      <c r="I44" s="84">
        <v>2990</v>
      </c>
      <c r="J44" s="84">
        <v>674</v>
      </c>
      <c r="K44" s="84">
        <v>24</v>
      </c>
      <c r="L44" s="84">
        <v>101</v>
      </c>
      <c r="M44" s="84">
        <v>50</v>
      </c>
      <c r="N44" s="84">
        <v>51</v>
      </c>
    </row>
    <row r="45" spans="1:18">
      <c r="A45" s="83">
        <v>2013</v>
      </c>
      <c r="B45" s="84">
        <v>414</v>
      </c>
      <c r="C45" s="84">
        <v>319</v>
      </c>
      <c r="D45" s="84">
        <v>1931</v>
      </c>
      <c r="E45" s="84">
        <v>1284</v>
      </c>
      <c r="F45" s="84">
        <v>2944</v>
      </c>
      <c r="G45" s="84">
        <v>192</v>
      </c>
      <c r="H45" s="84">
        <v>281</v>
      </c>
      <c r="I45" s="84">
        <v>3723</v>
      </c>
      <c r="J45" s="84">
        <v>637</v>
      </c>
      <c r="K45" s="84">
        <v>15</v>
      </c>
      <c r="L45" s="84">
        <v>67</v>
      </c>
      <c r="M45" s="84">
        <v>44</v>
      </c>
      <c r="N45" s="84">
        <v>23</v>
      </c>
    </row>
    <row r="46" spans="1:18">
      <c r="A46" s="83">
        <v>2014</v>
      </c>
      <c r="B46" s="84">
        <v>407</v>
      </c>
      <c r="C46" s="84">
        <v>313</v>
      </c>
      <c r="D46" s="84">
        <v>2048</v>
      </c>
      <c r="E46" s="84">
        <v>1272</v>
      </c>
      <c r="F46" s="84">
        <v>3119</v>
      </c>
      <c r="G46" s="84">
        <v>208</v>
      </c>
      <c r="H46" s="84">
        <v>334</v>
      </c>
      <c r="I46" s="84">
        <v>3962</v>
      </c>
      <c r="J46" s="84">
        <v>762</v>
      </c>
      <c r="K46" s="84">
        <v>28</v>
      </c>
      <c r="L46" s="84">
        <v>119</v>
      </c>
      <c r="M46" s="84">
        <v>62</v>
      </c>
      <c r="N46" s="84">
        <v>57</v>
      </c>
    </row>
    <row r="47" spans="1:18">
      <c r="A47" s="83">
        <v>2015</v>
      </c>
      <c r="B47" s="84">
        <v>325</v>
      </c>
      <c r="C47" s="84">
        <v>365</v>
      </c>
      <c r="D47" s="84">
        <v>2110</v>
      </c>
      <c r="E47" s="84">
        <v>1276</v>
      </c>
      <c r="F47" s="84">
        <v>3001</v>
      </c>
      <c r="G47" s="84">
        <v>206</v>
      </c>
      <c r="H47" s="84">
        <v>229</v>
      </c>
      <c r="I47" s="84">
        <v>3470</v>
      </c>
      <c r="J47" s="84">
        <v>881</v>
      </c>
      <c r="K47" s="84">
        <v>14</v>
      </c>
      <c r="L47" s="84">
        <v>97</v>
      </c>
      <c r="M47" s="84">
        <v>77</v>
      </c>
      <c r="N47" s="84">
        <v>20</v>
      </c>
    </row>
    <row r="48" spans="1:18">
      <c r="A48" s="83">
        <v>2016</v>
      </c>
      <c r="B48" s="84">
        <v>351</v>
      </c>
      <c r="C48" s="84">
        <v>369</v>
      </c>
      <c r="D48" s="84">
        <v>2175</v>
      </c>
      <c r="E48" s="84">
        <v>1456</v>
      </c>
      <c r="F48" s="84">
        <v>3385</v>
      </c>
      <c r="G48" s="84">
        <v>175</v>
      </c>
      <c r="H48" s="84">
        <v>238</v>
      </c>
      <c r="I48" s="84">
        <v>2203</v>
      </c>
      <c r="J48" s="84">
        <v>872</v>
      </c>
      <c r="K48" s="84">
        <v>18</v>
      </c>
      <c r="L48" s="84">
        <v>119</v>
      </c>
      <c r="M48" s="84">
        <v>51</v>
      </c>
      <c r="N48" s="84">
        <v>68</v>
      </c>
    </row>
    <row r="49" spans="1:14">
      <c r="A49" s="83">
        <v>2017</v>
      </c>
      <c r="B49" s="84">
        <v>280</v>
      </c>
      <c r="C49" s="84">
        <v>351</v>
      </c>
      <c r="D49" s="84">
        <v>1973</v>
      </c>
      <c r="E49" s="84">
        <v>1289</v>
      </c>
      <c r="F49" s="84">
        <v>3046</v>
      </c>
      <c r="G49" s="84">
        <v>188</v>
      </c>
      <c r="H49" s="84">
        <v>215</v>
      </c>
      <c r="I49" s="84">
        <v>1586</v>
      </c>
      <c r="J49" s="84">
        <v>651</v>
      </c>
      <c r="K49" s="84">
        <v>28</v>
      </c>
      <c r="L49" s="84">
        <v>95</v>
      </c>
      <c r="M49" s="84">
        <v>75</v>
      </c>
      <c r="N49" s="84">
        <v>20</v>
      </c>
    </row>
    <row r="50" spans="1:14">
      <c r="A50" s="83">
        <v>2018</v>
      </c>
      <c r="B50" s="84">
        <v>267</v>
      </c>
      <c r="C50" s="84">
        <v>333</v>
      </c>
      <c r="D50" s="84">
        <v>2061</v>
      </c>
      <c r="E50" s="84">
        <v>1511</v>
      </c>
      <c r="F50" s="84">
        <v>3240</v>
      </c>
      <c r="G50" s="84">
        <v>196</v>
      </c>
      <c r="H50" s="84">
        <v>177</v>
      </c>
      <c r="I50" s="84">
        <v>1601</v>
      </c>
      <c r="J50" s="84">
        <v>750</v>
      </c>
      <c r="K50" s="84">
        <v>16</v>
      </c>
      <c r="L50" s="84">
        <v>76</v>
      </c>
      <c r="M50" s="84">
        <v>34</v>
      </c>
      <c r="N50" s="84">
        <v>42</v>
      </c>
    </row>
    <row r="51" spans="1:14">
      <c r="A51" s="83">
        <v>2019</v>
      </c>
      <c r="B51" s="84">
        <v>263</v>
      </c>
      <c r="C51" s="84">
        <v>253</v>
      </c>
      <c r="D51" s="84">
        <v>1957</v>
      </c>
      <c r="E51" s="84">
        <v>1388</v>
      </c>
      <c r="F51" s="84">
        <v>2921</v>
      </c>
      <c r="G51" s="84">
        <v>158</v>
      </c>
      <c r="H51" s="84">
        <v>125</v>
      </c>
      <c r="I51" s="84">
        <v>1398</v>
      </c>
      <c r="J51" s="84">
        <v>609</v>
      </c>
      <c r="K51" s="84">
        <v>21</v>
      </c>
      <c r="L51" s="84">
        <v>59</v>
      </c>
      <c r="M51" s="84">
        <v>36</v>
      </c>
      <c r="N51" s="84">
        <v>23</v>
      </c>
    </row>
    <row r="52" spans="1:14">
      <c r="A52" s="83">
        <v>2020</v>
      </c>
      <c r="B52" s="84">
        <v>206</v>
      </c>
      <c r="C52" s="84">
        <v>302</v>
      </c>
      <c r="D52" s="84">
        <v>1994</v>
      </c>
      <c r="E52" s="84">
        <v>1564</v>
      </c>
      <c r="F52" s="84">
        <v>3270</v>
      </c>
      <c r="G52" s="84">
        <v>198</v>
      </c>
      <c r="H52" s="84">
        <v>73</v>
      </c>
      <c r="I52" s="84">
        <v>2113</v>
      </c>
      <c r="J52" s="84">
        <v>864</v>
      </c>
      <c r="K52" s="84">
        <v>0</v>
      </c>
      <c r="L52" s="84">
        <v>59</v>
      </c>
      <c r="M52" s="84">
        <v>52</v>
      </c>
      <c r="N52" s="84">
        <v>7</v>
      </c>
    </row>
    <row r="55" spans="1:14" ht="68">
      <c r="A55" s="190" t="s">
        <v>698</v>
      </c>
      <c r="B55" s="82" t="s">
        <v>118</v>
      </c>
      <c r="C55" s="82" t="s">
        <v>119</v>
      </c>
      <c r="D55" s="82" t="s">
        <v>120</v>
      </c>
      <c r="E55" s="82" t="s">
        <v>122</v>
      </c>
      <c r="F55" s="82" t="s">
        <v>123</v>
      </c>
      <c r="G55" s="82" t="s">
        <v>124</v>
      </c>
      <c r="H55" s="82" t="s">
        <v>125</v>
      </c>
      <c r="I55" s="82" t="s">
        <v>126</v>
      </c>
      <c r="J55" s="82" t="s">
        <v>127</v>
      </c>
      <c r="K55" s="82" t="s">
        <v>128</v>
      </c>
      <c r="L55" s="82" t="s">
        <v>129</v>
      </c>
      <c r="M55" s="82" t="s">
        <v>130</v>
      </c>
      <c r="N55" s="82" t="s">
        <v>131</v>
      </c>
    </row>
    <row r="56" spans="1:14">
      <c r="A56" s="81" t="s">
        <v>145</v>
      </c>
      <c r="B56" s="84">
        <f t="shared" ref="B56:N56" si="1">SUM(B4:B52)</f>
        <v>23472</v>
      </c>
      <c r="C56" s="84">
        <f t="shared" si="1"/>
        <v>21856</v>
      </c>
      <c r="D56" s="84">
        <f t="shared" si="1"/>
        <v>128603</v>
      </c>
      <c r="E56" s="84">
        <f t="shared" si="1"/>
        <v>100195</v>
      </c>
      <c r="F56" s="84">
        <f t="shared" si="1"/>
        <v>208638</v>
      </c>
      <c r="G56" s="84">
        <f t="shared" si="1"/>
        <v>16559</v>
      </c>
      <c r="H56" s="84">
        <f t="shared" si="1"/>
        <v>9461</v>
      </c>
      <c r="I56" s="84">
        <f t="shared" si="1"/>
        <v>99744</v>
      </c>
      <c r="J56" s="84">
        <f t="shared" si="1"/>
        <v>43390</v>
      </c>
      <c r="K56" s="84">
        <f t="shared" si="1"/>
        <v>893</v>
      </c>
      <c r="L56" s="84">
        <f t="shared" si="1"/>
        <v>4006</v>
      </c>
      <c r="M56" s="84">
        <f t="shared" si="1"/>
        <v>1582</v>
      </c>
      <c r="N56" s="84">
        <f t="shared" si="1"/>
        <v>966</v>
      </c>
    </row>
    <row r="57" spans="1:14">
      <c r="A57" s="81" t="s">
        <v>146</v>
      </c>
      <c r="B57" s="84">
        <f t="shared" ref="B57:N57" si="2">SUM(B4:B32)</f>
        <v>15784</v>
      </c>
      <c r="C57" s="84">
        <f t="shared" si="2"/>
        <v>14607</v>
      </c>
      <c r="D57" s="84">
        <f t="shared" si="2"/>
        <v>85322</v>
      </c>
      <c r="E57" s="84">
        <f t="shared" si="2"/>
        <v>67103</v>
      </c>
      <c r="F57" s="84">
        <f t="shared" si="2"/>
        <v>143678</v>
      </c>
      <c r="G57" s="84">
        <f t="shared" si="2"/>
        <v>12440</v>
      </c>
      <c r="H57" s="84">
        <f t="shared" si="2"/>
        <v>6056</v>
      </c>
      <c r="I57" s="84">
        <f t="shared" si="2"/>
        <v>47578</v>
      </c>
      <c r="J57" s="84">
        <f t="shared" si="2"/>
        <v>29023</v>
      </c>
      <c r="K57" s="84">
        <f t="shared" si="2"/>
        <v>526</v>
      </c>
      <c r="L57" s="84">
        <f t="shared" si="2"/>
        <v>2168</v>
      </c>
      <c r="M57" s="84">
        <f t="shared" si="2"/>
        <v>446</v>
      </c>
      <c r="N57" s="84">
        <f t="shared" si="2"/>
        <v>264</v>
      </c>
    </row>
    <row r="58" spans="1:14">
      <c r="A58" s="81" t="s">
        <v>147</v>
      </c>
      <c r="B58" s="84">
        <f t="shared" ref="B58:N58" si="3">SUM(B33:B52)</f>
        <v>7688</v>
      </c>
      <c r="C58" s="84">
        <f t="shared" si="3"/>
        <v>7249</v>
      </c>
      <c r="D58" s="84">
        <f t="shared" si="3"/>
        <v>43281</v>
      </c>
      <c r="E58" s="84">
        <f t="shared" si="3"/>
        <v>33092</v>
      </c>
      <c r="F58" s="84">
        <f t="shared" si="3"/>
        <v>64960</v>
      </c>
      <c r="G58" s="84">
        <f t="shared" si="3"/>
        <v>4119</v>
      </c>
      <c r="H58" s="84">
        <f t="shared" si="3"/>
        <v>3405</v>
      </c>
      <c r="I58" s="84">
        <f t="shared" si="3"/>
        <v>52166</v>
      </c>
      <c r="J58" s="84">
        <f t="shared" si="3"/>
        <v>14367</v>
      </c>
      <c r="K58" s="84">
        <f t="shared" si="3"/>
        <v>367</v>
      </c>
      <c r="L58" s="84">
        <f t="shared" si="3"/>
        <v>1838</v>
      </c>
      <c r="M58" s="84">
        <f t="shared" si="3"/>
        <v>1136</v>
      </c>
      <c r="N58" s="84">
        <f t="shared" si="3"/>
        <v>702</v>
      </c>
    </row>
    <row r="61" spans="1:14">
      <c r="A61" s="10" t="s">
        <v>695</v>
      </c>
    </row>
    <row r="62" spans="1:14">
      <c r="A62" s="22"/>
    </row>
    <row r="63" spans="1:14">
      <c r="A63" s="79" t="s">
        <v>493</v>
      </c>
    </row>
  </sheetData>
  <mergeCells count="3">
    <mergeCell ref="Q3:R3"/>
    <mergeCell ref="T3:U3"/>
    <mergeCell ref="Q20:R2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F42C-0784-44A0-A741-F036254BD1AE}">
  <dimension ref="A1:N57"/>
  <sheetViews>
    <sheetView zoomScale="78" zoomScaleNormal="78" workbookViewId="0"/>
  </sheetViews>
  <sheetFormatPr baseColWidth="10" defaultColWidth="9.1640625" defaultRowHeight="14"/>
  <cols>
    <col min="1" max="1" width="12.6640625" style="22" customWidth="1"/>
    <col min="2" max="14" width="15.6640625" style="22" customWidth="1"/>
    <col min="15" max="16384" width="9.1640625" style="22"/>
  </cols>
  <sheetData>
    <row r="1" spans="1:14">
      <c r="A1" s="21" t="s">
        <v>496</v>
      </c>
    </row>
    <row r="2" spans="1:14">
      <c r="A2" s="21"/>
    </row>
    <row r="3" spans="1:14" ht="28">
      <c r="B3" s="87" t="s">
        <v>118</v>
      </c>
      <c r="C3" s="87" t="s">
        <v>119</v>
      </c>
      <c r="D3" s="87" t="s">
        <v>120</v>
      </c>
      <c r="E3" s="87" t="s">
        <v>122</v>
      </c>
      <c r="F3" s="87" t="s">
        <v>123</v>
      </c>
      <c r="G3" s="87" t="s">
        <v>124</v>
      </c>
      <c r="H3" s="87" t="s">
        <v>125</v>
      </c>
      <c r="I3" s="87" t="s">
        <v>126</v>
      </c>
      <c r="J3" s="87" t="s">
        <v>127</v>
      </c>
      <c r="K3" s="87" t="s">
        <v>128</v>
      </c>
      <c r="L3" s="87" t="s">
        <v>244</v>
      </c>
      <c r="M3" s="87" t="s">
        <v>130</v>
      </c>
      <c r="N3" s="87" t="s">
        <v>131</v>
      </c>
    </row>
    <row r="4" spans="1:14">
      <c r="A4" s="78">
        <v>1972</v>
      </c>
      <c r="B4" s="144">
        <v>-205</v>
      </c>
      <c r="C4" s="144">
        <v>-62</v>
      </c>
      <c r="D4" s="144">
        <v>-32</v>
      </c>
      <c r="E4" s="144">
        <v>1049</v>
      </c>
      <c r="F4" s="144">
        <v>-272</v>
      </c>
      <c r="G4" s="144">
        <v>274</v>
      </c>
      <c r="H4" s="144">
        <v>176</v>
      </c>
      <c r="I4" s="144">
        <v>-222</v>
      </c>
      <c r="J4" s="144">
        <v>-313</v>
      </c>
      <c r="K4" s="144">
        <v>-5</v>
      </c>
      <c r="L4" s="144">
        <v>-4</v>
      </c>
    </row>
    <row r="5" spans="1:14">
      <c r="A5" s="78">
        <v>1973</v>
      </c>
      <c r="B5" s="144">
        <v>24</v>
      </c>
      <c r="C5" s="144">
        <v>-333</v>
      </c>
      <c r="D5" s="144">
        <v>-196</v>
      </c>
      <c r="E5" s="144">
        <v>933</v>
      </c>
      <c r="F5" s="144">
        <v>1932</v>
      </c>
      <c r="G5" s="144">
        <v>168</v>
      </c>
      <c r="H5" s="144">
        <v>178</v>
      </c>
      <c r="I5" s="144">
        <v>-49</v>
      </c>
      <c r="J5" s="144">
        <v>-551</v>
      </c>
      <c r="K5" s="144">
        <v>-2</v>
      </c>
      <c r="L5" s="144">
        <v>-2</v>
      </c>
    </row>
    <row r="6" spans="1:14">
      <c r="A6" s="78">
        <v>1974</v>
      </c>
      <c r="B6" s="144">
        <v>156</v>
      </c>
      <c r="C6" s="144">
        <v>-194</v>
      </c>
      <c r="D6" s="144">
        <v>-289</v>
      </c>
      <c r="E6" s="144">
        <v>1402</v>
      </c>
      <c r="F6" s="144">
        <v>1822</v>
      </c>
      <c r="G6" s="144">
        <v>-120</v>
      </c>
      <c r="H6" s="144">
        <v>86</v>
      </c>
      <c r="I6" s="144">
        <v>-223</v>
      </c>
      <c r="J6" s="144">
        <v>-373</v>
      </c>
      <c r="K6" s="144">
        <v>0</v>
      </c>
      <c r="L6" s="144">
        <v>2</v>
      </c>
    </row>
    <row r="7" spans="1:14">
      <c r="A7" s="78">
        <v>1975</v>
      </c>
      <c r="B7" s="144">
        <v>284</v>
      </c>
      <c r="C7" s="144">
        <v>63</v>
      </c>
      <c r="D7" s="144">
        <v>797</v>
      </c>
      <c r="E7" s="144">
        <v>1350</v>
      </c>
      <c r="F7" s="144">
        <v>4189</v>
      </c>
      <c r="G7" s="144">
        <v>110</v>
      </c>
      <c r="H7" s="144">
        <v>-179</v>
      </c>
      <c r="I7" s="144">
        <v>-406</v>
      </c>
      <c r="J7" s="144">
        <v>-158</v>
      </c>
      <c r="K7" s="144">
        <v>-6</v>
      </c>
      <c r="L7" s="144">
        <v>-7</v>
      </c>
    </row>
    <row r="8" spans="1:14">
      <c r="A8" s="78">
        <v>1976</v>
      </c>
      <c r="B8" s="144">
        <v>585</v>
      </c>
      <c r="C8" s="144">
        <v>23</v>
      </c>
      <c r="D8" s="144">
        <v>224</v>
      </c>
      <c r="E8" s="144">
        <v>1883</v>
      </c>
      <c r="F8" s="144">
        <v>3639</v>
      </c>
      <c r="G8" s="144">
        <v>-25</v>
      </c>
      <c r="H8" s="144">
        <v>-82</v>
      </c>
      <c r="I8" s="144">
        <v>-472</v>
      </c>
      <c r="J8" s="144">
        <v>74</v>
      </c>
      <c r="K8" s="144">
        <v>23</v>
      </c>
      <c r="L8" s="144">
        <v>35</v>
      </c>
    </row>
    <row r="9" spans="1:14">
      <c r="A9" s="78">
        <v>1977</v>
      </c>
      <c r="B9" s="144">
        <v>342</v>
      </c>
      <c r="C9" s="144">
        <v>142</v>
      </c>
      <c r="D9" s="144">
        <v>-158</v>
      </c>
      <c r="E9" s="144">
        <v>689</v>
      </c>
      <c r="F9" s="144">
        <v>388</v>
      </c>
      <c r="G9" s="144">
        <v>-195</v>
      </c>
      <c r="H9" s="144">
        <v>-96</v>
      </c>
      <c r="I9" s="144">
        <v>-941</v>
      </c>
      <c r="J9" s="144">
        <v>-263</v>
      </c>
      <c r="K9" s="144">
        <v>-3</v>
      </c>
      <c r="L9" s="144">
        <v>13</v>
      </c>
    </row>
    <row r="10" spans="1:14">
      <c r="A10" s="78">
        <v>1978</v>
      </c>
      <c r="B10" s="144">
        <v>221</v>
      </c>
      <c r="C10" s="144">
        <v>-56</v>
      </c>
      <c r="D10" s="144">
        <v>-705</v>
      </c>
      <c r="E10" s="144">
        <v>1241</v>
      </c>
      <c r="F10" s="144">
        <v>67</v>
      </c>
      <c r="G10" s="144">
        <v>-130</v>
      </c>
      <c r="H10" s="144">
        <v>-151</v>
      </c>
      <c r="I10" s="144">
        <v>-1225</v>
      </c>
      <c r="J10" s="144">
        <v>-537</v>
      </c>
      <c r="K10" s="144">
        <v>2</v>
      </c>
      <c r="L10" s="144">
        <v>-75</v>
      </c>
    </row>
    <row r="11" spans="1:14">
      <c r="A11" s="78">
        <v>1979</v>
      </c>
      <c r="B11" s="144">
        <v>175</v>
      </c>
      <c r="C11" s="144">
        <v>-4</v>
      </c>
      <c r="D11" s="144">
        <v>-45</v>
      </c>
      <c r="E11" s="144">
        <v>773</v>
      </c>
      <c r="F11" s="144">
        <v>131</v>
      </c>
      <c r="G11" s="144">
        <v>-206</v>
      </c>
      <c r="H11" s="144">
        <v>-105</v>
      </c>
      <c r="I11" s="144">
        <v>-1353</v>
      </c>
      <c r="J11" s="144">
        <v>-503</v>
      </c>
      <c r="K11" s="144">
        <v>-2</v>
      </c>
      <c r="L11" s="144">
        <v>-32</v>
      </c>
    </row>
    <row r="12" spans="1:14">
      <c r="A12" s="78">
        <v>1980</v>
      </c>
      <c r="B12" s="144">
        <v>142</v>
      </c>
      <c r="C12" s="144">
        <v>-81</v>
      </c>
      <c r="D12" s="144">
        <v>-212</v>
      </c>
      <c r="E12" s="144">
        <v>795</v>
      </c>
      <c r="F12" s="144">
        <v>-251</v>
      </c>
      <c r="G12" s="144">
        <v>-158</v>
      </c>
      <c r="H12" s="144">
        <v>-33</v>
      </c>
      <c r="I12" s="144">
        <v>-2266</v>
      </c>
      <c r="J12" s="144">
        <v>-700</v>
      </c>
      <c r="K12" s="144">
        <v>11</v>
      </c>
      <c r="L12" s="144">
        <v>-8</v>
      </c>
    </row>
    <row r="13" spans="1:14">
      <c r="A13" s="78">
        <v>1981</v>
      </c>
      <c r="B13" s="144">
        <v>12</v>
      </c>
      <c r="C13" s="144">
        <v>25</v>
      </c>
      <c r="D13" s="144">
        <v>-697</v>
      </c>
      <c r="E13" s="144">
        <v>248</v>
      </c>
      <c r="F13" s="144">
        <v>-542</v>
      </c>
      <c r="G13" s="144">
        <v>-90</v>
      </c>
      <c r="H13" s="144">
        <v>-175</v>
      </c>
      <c r="I13" s="144">
        <v>-3164</v>
      </c>
      <c r="J13" s="144">
        <v>-552</v>
      </c>
      <c r="K13" s="144">
        <v>-23</v>
      </c>
      <c r="L13" s="144">
        <v>-31</v>
      </c>
    </row>
    <row r="14" spans="1:14">
      <c r="A14" s="78">
        <v>1982</v>
      </c>
      <c r="B14" s="144">
        <v>42</v>
      </c>
      <c r="C14" s="144">
        <v>112</v>
      </c>
      <c r="D14" s="144">
        <v>-226</v>
      </c>
      <c r="E14" s="144">
        <v>684</v>
      </c>
      <c r="F14" s="144">
        <v>-808</v>
      </c>
      <c r="G14" s="144">
        <v>-41</v>
      </c>
      <c r="H14" s="144">
        <v>-84</v>
      </c>
      <c r="I14" s="144">
        <v>-2161</v>
      </c>
      <c r="J14" s="144">
        <v>-273</v>
      </c>
      <c r="K14" s="144">
        <v>-15</v>
      </c>
      <c r="L14" s="144">
        <v>-72</v>
      </c>
    </row>
    <row r="15" spans="1:14">
      <c r="A15" s="78">
        <v>1983</v>
      </c>
      <c r="B15" s="144">
        <v>174</v>
      </c>
      <c r="C15" s="144">
        <v>52</v>
      </c>
      <c r="D15" s="144">
        <v>-214</v>
      </c>
      <c r="E15" s="144">
        <v>1347</v>
      </c>
      <c r="F15" s="144">
        <v>147</v>
      </c>
      <c r="G15" s="144">
        <v>-27</v>
      </c>
      <c r="H15" s="144">
        <v>34</v>
      </c>
      <c r="I15" s="144">
        <v>1525</v>
      </c>
      <c r="J15" s="144">
        <v>482</v>
      </c>
      <c r="K15" s="144">
        <v>68</v>
      </c>
      <c r="L15" s="144">
        <v>-34</v>
      </c>
    </row>
    <row r="16" spans="1:14">
      <c r="A16" s="78">
        <v>1984</v>
      </c>
      <c r="B16" s="144">
        <v>232</v>
      </c>
      <c r="C16" s="144">
        <v>17</v>
      </c>
      <c r="D16" s="144">
        <v>-342</v>
      </c>
      <c r="E16" s="144">
        <v>580</v>
      </c>
      <c r="F16" s="144">
        <v>-50</v>
      </c>
      <c r="G16" s="144">
        <v>-56</v>
      </c>
      <c r="H16" s="144">
        <v>3</v>
      </c>
      <c r="I16" s="144">
        <v>1198</v>
      </c>
      <c r="J16" s="144">
        <v>173</v>
      </c>
      <c r="K16" s="144">
        <v>18</v>
      </c>
      <c r="L16" s="144">
        <v>19</v>
      </c>
    </row>
    <row r="17" spans="1:14">
      <c r="A17" s="78">
        <v>1985</v>
      </c>
      <c r="B17" s="144">
        <v>89</v>
      </c>
      <c r="C17" s="144">
        <v>-16</v>
      </c>
      <c r="D17" s="144">
        <v>-385</v>
      </c>
      <c r="E17" s="144">
        <v>-219</v>
      </c>
      <c r="F17" s="144">
        <v>-794</v>
      </c>
      <c r="G17" s="144">
        <v>-3</v>
      </c>
      <c r="H17" s="144">
        <v>31</v>
      </c>
      <c r="I17" s="144">
        <v>480</v>
      </c>
      <c r="J17" s="144">
        <v>125</v>
      </c>
      <c r="K17" s="144">
        <v>0</v>
      </c>
      <c r="L17" s="144">
        <v>14</v>
      </c>
    </row>
    <row r="18" spans="1:14">
      <c r="A18" s="78">
        <v>1986</v>
      </c>
      <c r="B18" s="144">
        <v>276</v>
      </c>
      <c r="C18" s="144">
        <v>38</v>
      </c>
      <c r="D18" s="144">
        <v>-220</v>
      </c>
      <c r="E18" s="144">
        <v>-195</v>
      </c>
      <c r="F18" s="144">
        <v>-1731</v>
      </c>
      <c r="G18" s="144">
        <v>-80</v>
      </c>
      <c r="H18" s="144">
        <v>72</v>
      </c>
      <c r="I18" s="144">
        <v>-59</v>
      </c>
      <c r="J18" s="144">
        <v>41</v>
      </c>
      <c r="K18" s="144">
        <v>2</v>
      </c>
      <c r="L18" s="144">
        <v>-35</v>
      </c>
    </row>
    <row r="19" spans="1:14">
      <c r="A19" s="78">
        <v>1987</v>
      </c>
      <c r="B19" s="144">
        <v>168</v>
      </c>
      <c r="C19" s="144">
        <v>-29</v>
      </c>
      <c r="D19" s="144">
        <v>-144</v>
      </c>
      <c r="E19" s="144">
        <v>-234</v>
      </c>
      <c r="F19" s="144">
        <v>-2052</v>
      </c>
      <c r="G19" s="144">
        <v>-15</v>
      </c>
      <c r="H19" s="144">
        <v>0</v>
      </c>
      <c r="I19" s="144">
        <v>365</v>
      </c>
      <c r="J19" s="144">
        <v>-111</v>
      </c>
      <c r="K19" s="144">
        <v>-15</v>
      </c>
      <c r="L19" s="144">
        <v>41</v>
      </c>
    </row>
    <row r="20" spans="1:14">
      <c r="A20" s="78">
        <v>1988</v>
      </c>
      <c r="B20" s="144">
        <v>136</v>
      </c>
      <c r="C20" s="144">
        <v>107</v>
      </c>
      <c r="D20" s="144">
        <v>-280</v>
      </c>
      <c r="E20" s="144">
        <v>-210</v>
      </c>
      <c r="F20" s="144">
        <v>-1511</v>
      </c>
      <c r="G20" s="144">
        <v>-397</v>
      </c>
      <c r="H20" s="144">
        <v>60</v>
      </c>
      <c r="I20" s="144">
        <v>308</v>
      </c>
      <c r="J20" s="144">
        <v>-163</v>
      </c>
      <c r="K20" s="144">
        <v>10</v>
      </c>
      <c r="L20" s="144">
        <v>-17</v>
      </c>
    </row>
    <row r="21" spans="1:14">
      <c r="A21" s="78">
        <v>1989</v>
      </c>
      <c r="B21" s="144">
        <v>143</v>
      </c>
      <c r="C21" s="144">
        <v>19</v>
      </c>
      <c r="D21" s="144">
        <v>-264</v>
      </c>
      <c r="E21" s="144">
        <v>-19</v>
      </c>
      <c r="F21" s="144">
        <v>-507</v>
      </c>
      <c r="G21" s="144">
        <v>82</v>
      </c>
      <c r="H21" s="144">
        <v>80</v>
      </c>
      <c r="I21" s="144">
        <v>2</v>
      </c>
      <c r="J21" s="144">
        <v>-152</v>
      </c>
      <c r="K21" s="144">
        <v>16</v>
      </c>
      <c r="L21" s="144">
        <v>2</v>
      </c>
    </row>
    <row r="22" spans="1:14">
      <c r="A22" s="78">
        <v>1990</v>
      </c>
      <c r="B22" s="144">
        <v>336</v>
      </c>
      <c r="C22" s="144">
        <v>38</v>
      </c>
      <c r="D22" s="144">
        <v>-281</v>
      </c>
      <c r="E22" s="144">
        <v>194</v>
      </c>
      <c r="F22" s="144">
        <v>97</v>
      </c>
      <c r="G22" s="144">
        <v>62</v>
      </c>
      <c r="H22" s="144">
        <v>28</v>
      </c>
      <c r="I22" s="144">
        <v>-44</v>
      </c>
      <c r="J22" s="144">
        <v>-220</v>
      </c>
      <c r="K22" s="144">
        <v>1</v>
      </c>
      <c r="L22" s="144">
        <v>-42</v>
      </c>
    </row>
    <row r="23" spans="1:14">
      <c r="A23" s="78">
        <v>1991</v>
      </c>
      <c r="B23" s="144">
        <v>257</v>
      </c>
      <c r="C23" s="144">
        <v>65</v>
      </c>
      <c r="D23" s="144">
        <v>152</v>
      </c>
      <c r="E23" s="144">
        <v>180</v>
      </c>
      <c r="F23" s="144">
        <v>954</v>
      </c>
      <c r="G23" s="144">
        <v>-72</v>
      </c>
      <c r="H23" s="144">
        <v>-5</v>
      </c>
      <c r="I23" s="144">
        <v>-219</v>
      </c>
      <c r="J23" s="144">
        <v>-384</v>
      </c>
      <c r="K23" s="144">
        <v>6</v>
      </c>
      <c r="L23" s="144">
        <v>-11</v>
      </c>
    </row>
    <row r="24" spans="1:14">
      <c r="A24" s="78">
        <v>1992</v>
      </c>
      <c r="B24" s="144">
        <v>291</v>
      </c>
      <c r="C24" s="144">
        <v>-50</v>
      </c>
      <c r="D24" s="144">
        <v>80</v>
      </c>
      <c r="E24" s="144">
        <v>148</v>
      </c>
      <c r="F24" s="144">
        <v>179</v>
      </c>
      <c r="G24" s="144">
        <v>-77</v>
      </c>
      <c r="H24" s="144">
        <v>-6</v>
      </c>
      <c r="I24" s="144">
        <v>-327</v>
      </c>
      <c r="J24" s="144">
        <v>-465</v>
      </c>
      <c r="K24" s="144">
        <v>-18</v>
      </c>
      <c r="L24" s="144">
        <v>-8</v>
      </c>
      <c r="M24" s="144">
        <v>5</v>
      </c>
      <c r="N24" s="144">
        <v>-13</v>
      </c>
    </row>
    <row r="25" spans="1:14">
      <c r="A25" s="78">
        <v>1993</v>
      </c>
      <c r="B25" s="144">
        <v>253</v>
      </c>
      <c r="C25" s="144">
        <v>38</v>
      </c>
      <c r="D25" s="144">
        <v>-265</v>
      </c>
      <c r="E25" s="144">
        <v>-128</v>
      </c>
      <c r="F25" s="144">
        <v>-161</v>
      </c>
      <c r="G25" s="144">
        <v>-64</v>
      </c>
      <c r="H25" s="144">
        <v>-27</v>
      </c>
      <c r="I25" s="144">
        <v>-499</v>
      </c>
      <c r="J25" s="144">
        <v>-549</v>
      </c>
      <c r="K25" s="144">
        <v>17</v>
      </c>
      <c r="L25" s="144">
        <v>-17</v>
      </c>
      <c r="M25" s="144">
        <v>-16</v>
      </c>
      <c r="N25" s="144">
        <v>-1</v>
      </c>
    </row>
    <row r="26" spans="1:14">
      <c r="A26" s="78">
        <v>1994</v>
      </c>
      <c r="B26" s="144">
        <v>227</v>
      </c>
      <c r="C26" s="144">
        <v>-76</v>
      </c>
      <c r="D26" s="144">
        <v>48</v>
      </c>
      <c r="E26" s="144">
        <v>21</v>
      </c>
      <c r="F26" s="144">
        <v>-124</v>
      </c>
      <c r="G26" s="144">
        <v>55</v>
      </c>
      <c r="H26" s="144">
        <v>-35</v>
      </c>
      <c r="I26" s="144">
        <v>-363</v>
      </c>
      <c r="J26" s="144">
        <v>-449</v>
      </c>
      <c r="K26" s="144">
        <v>12</v>
      </c>
      <c r="L26" s="144">
        <v>13</v>
      </c>
      <c r="M26" s="144">
        <v>-6</v>
      </c>
      <c r="N26" s="144">
        <v>19</v>
      </c>
    </row>
    <row r="27" spans="1:14">
      <c r="A27" s="78">
        <v>1995</v>
      </c>
      <c r="B27" s="144">
        <v>247</v>
      </c>
      <c r="C27" s="144">
        <v>-38</v>
      </c>
      <c r="D27" s="144">
        <v>228</v>
      </c>
      <c r="E27" s="144">
        <v>-129</v>
      </c>
      <c r="F27" s="144">
        <v>-180</v>
      </c>
      <c r="G27" s="144">
        <v>-39</v>
      </c>
      <c r="H27" s="144">
        <v>21</v>
      </c>
      <c r="I27" s="144">
        <v>-368</v>
      </c>
      <c r="J27" s="144">
        <v>-516</v>
      </c>
      <c r="K27" s="144">
        <v>-12</v>
      </c>
      <c r="L27" s="144">
        <v>-27</v>
      </c>
      <c r="M27" s="144">
        <v>-18</v>
      </c>
      <c r="N27" s="144">
        <v>-9</v>
      </c>
    </row>
    <row r="28" spans="1:14">
      <c r="A28" s="78">
        <v>1996</v>
      </c>
      <c r="B28" s="144">
        <v>312</v>
      </c>
      <c r="C28" s="144">
        <v>-139</v>
      </c>
      <c r="D28" s="144">
        <v>159</v>
      </c>
      <c r="E28" s="144">
        <v>36</v>
      </c>
      <c r="F28" s="144">
        <v>-6</v>
      </c>
      <c r="G28" s="144">
        <v>-17</v>
      </c>
      <c r="H28" s="144">
        <v>-24</v>
      </c>
      <c r="I28" s="144">
        <v>-442</v>
      </c>
      <c r="J28" s="144">
        <v>-248</v>
      </c>
      <c r="K28" s="144">
        <v>-15</v>
      </c>
      <c r="L28" s="144">
        <v>15</v>
      </c>
      <c r="M28" s="144">
        <v>7</v>
      </c>
      <c r="N28" s="144">
        <v>8</v>
      </c>
    </row>
    <row r="29" spans="1:14">
      <c r="A29" s="78">
        <v>1997</v>
      </c>
      <c r="B29" s="144">
        <v>156</v>
      </c>
      <c r="C29" s="144">
        <v>-103</v>
      </c>
      <c r="D29" s="144">
        <v>117</v>
      </c>
      <c r="E29" s="144">
        <v>384</v>
      </c>
      <c r="F29" s="144">
        <v>-324</v>
      </c>
      <c r="G29" s="144">
        <v>-40</v>
      </c>
      <c r="H29" s="144">
        <v>-41</v>
      </c>
      <c r="I29" s="144">
        <v>-1203</v>
      </c>
      <c r="J29" s="144">
        <v>-235</v>
      </c>
      <c r="K29" s="144">
        <v>11</v>
      </c>
      <c r="L29" s="144">
        <v>15</v>
      </c>
      <c r="M29" s="144">
        <v>-2</v>
      </c>
      <c r="N29" s="144">
        <v>17</v>
      </c>
    </row>
    <row r="30" spans="1:14">
      <c r="A30" s="78">
        <v>1998</v>
      </c>
      <c r="B30" s="144">
        <v>279</v>
      </c>
      <c r="C30" s="144">
        <v>41</v>
      </c>
      <c r="D30" s="144">
        <v>-313</v>
      </c>
      <c r="E30" s="144">
        <v>16</v>
      </c>
      <c r="F30" s="144">
        <v>-1096</v>
      </c>
      <c r="G30" s="144">
        <v>-30</v>
      </c>
      <c r="H30" s="144">
        <v>-86</v>
      </c>
      <c r="I30" s="144">
        <v>-1975</v>
      </c>
      <c r="J30" s="144">
        <v>-31</v>
      </c>
      <c r="K30" s="144">
        <v>17</v>
      </c>
      <c r="L30" s="144">
        <v>-14</v>
      </c>
      <c r="M30" s="144">
        <v>-1</v>
      </c>
      <c r="N30" s="144">
        <v>-13</v>
      </c>
    </row>
    <row r="31" spans="1:14">
      <c r="A31" s="78">
        <v>1999</v>
      </c>
      <c r="B31" s="144">
        <v>333</v>
      </c>
      <c r="C31" s="144">
        <v>-8</v>
      </c>
      <c r="D31" s="144">
        <v>-195</v>
      </c>
      <c r="E31" s="144">
        <v>-209</v>
      </c>
      <c r="F31" s="144">
        <v>-738</v>
      </c>
      <c r="G31" s="144">
        <v>-40</v>
      </c>
      <c r="H31" s="144">
        <v>-35</v>
      </c>
      <c r="I31" s="144">
        <v>-492</v>
      </c>
      <c r="J31" s="144">
        <v>124</v>
      </c>
      <c r="K31" s="144">
        <v>10</v>
      </c>
      <c r="L31" s="144">
        <v>6</v>
      </c>
      <c r="M31" s="144">
        <v>21</v>
      </c>
      <c r="N31" s="144">
        <v>-15</v>
      </c>
    </row>
    <row r="32" spans="1:14">
      <c r="A32" s="78">
        <v>2000</v>
      </c>
      <c r="B32" s="144">
        <v>223</v>
      </c>
      <c r="C32" s="144">
        <v>2</v>
      </c>
      <c r="D32" s="144">
        <v>-111</v>
      </c>
      <c r="E32" s="144">
        <v>-146</v>
      </c>
      <c r="F32" s="144">
        <v>-1069</v>
      </c>
      <c r="G32" s="144">
        <v>-17</v>
      </c>
      <c r="H32" s="144">
        <v>-13</v>
      </c>
      <c r="I32" s="144">
        <v>-269</v>
      </c>
      <c r="J32" s="144">
        <v>204</v>
      </c>
      <c r="K32" s="144">
        <v>9</v>
      </c>
      <c r="L32" s="144">
        <v>4</v>
      </c>
      <c r="M32" s="144">
        <v>11</v>
      </c>
      <c r="N32" s="144">
        <v>-7</v>
      </c>
    </row>
    <row r="33" spans="1:14">
      <c r="A33" s="78">
        <v>2001</v>
      </c>
      <c r="B33" s="144">
        <v>306</v>
      </c>
      <c r="C33" s="144">
        <v>-54</v>
      </c>
      <c r="D33" s="144">
        <v>88</v>
      </c>
      <c r="E33" s="144">
        <v>-372</v>
      </c>
      <c r="F33" s="144">
        <v>-919</v>
      </c>
      <c r="G33" s="144">
        <v>-5</v>
      </c>
      <c r="H33" s="144">
        <v>2</v>
      </c>
      <c r="I33" s="144">
        <v>-485</v>
      </c>
      <c r="J33" s="144">
        <v>-61</v>
      </c>
      <c r="K33" s="144">
        <v>4</v>
      </c>
      <c r="L33" s="144">
        <v>-34</v>
      </c>
      <c r="M33" s="144">
        <v>-24</v>
      </c>
      <c r="N33" s="144">
        <v>-10</v>
      </c>
    </row>
    <row r="34" spans="1:14">
      <c r="A34" s="78">
        <v>2002</v>
      </c>
      <c r="B34" s="144">
        <v>260</v>
      </c>
      <c r="C34" s="144">
        <v>-23</v>
      </c>
      <c r="D34" s="144">
        <v>208</v>
      </c>
      <c r="E34" s="144">
        <v>-389</v>
      </c>
      <c r="F34" s="144">
        <v>-472</v>
      </c>
      <c r="G34" s="144">
        <v>43</v>
      </c>
      <c r="H34" s="144">
        <v>5</v>
      </c>
      <c r="I34" s="144">
        <v>-903</v>
      </c>
      <c r="J34" s="144">
        <v>79</v>
      </c>
      <c r="K34" s="144">
        <v>4</v>
      </c>
      <c r="L34" s="144">
        <v>-30</v>
      </c>
      <c r="M34" s="144">
        <v>-18</v>
      </c>
      <c r="N34" s="144">
        <v>-12</v>
      </c>
    </row>
    <row r="35" spans="1:14">
      <c r="A35" s="78">
        <v>2003</v>
      </c>
      <c r="B35" s="144">
        <v>70</v>
      </c>
      <c r="C35" s="144">
        <v>13</v>
      </c>
      <c r="D35" s="144">
        <v>-83</v>
      </c>
      <c r="E35" s="144">
        <v>-517</v>
      </c>
      <c r="F35" s="144">
        <v>-268</v>
      </c>
      <c r="G35" s="144">
        <v>15</v>
      </c>
      <c r="H35" s="144">
        <v>-5</v>
      </c>
      <c r="I35" s="144">
        <v>-100</v>
      </c>
      <c r="J35" s="144">
        <v>69</v>
      </c>
      <c r="K35" s="144">
        <v>0</v>
      </c>
      <c r="L35" s="144">
        <v>-37</v>
      </c>
      <c r="M35" s="144">
        <v>-18</v>
      </c>
      <c r="N35" s="144">
        <v>-19</v>
      </c>
    </row>
    <row r="36" spans="1:14">
      <c r="A36" s="78">
        <v>2004</v>
      </c>
      <c r="B36" s="144">
        <v>91</v>
      </c>
      <c r="C36" s="144">
        <v>-13</v>
      </c>
      <c r="D36" s="144">
        <v>70</v>
      </c>
      <c r="E36" s="144">
        <v>-433</v>
      </c>
      <c r="F36" s="144">
        <v>34</v>
      </c>
      <c r="G36" s="144">
        <v>40</v>
      </c>
      <c r="H36" s="144">
        <v>-7</v>
      </c>
      <c r="I36" s="144">
        <v>-403</v>
      </c>
      <c r="J36" s="144">
        <v>-96</v>
      </c>
      <c r="K36" s="144">
        <v>4</v>
      </c>
      <c r="L36" s="144">
        <v>-47</v>
      </c>
      <c r="M36" s="144">
        <v>-41</v>
      </c>
      <c r="N36" s="144">
        <v>-6</v>
      </c>
    </row>
    <row r="37" spans="1:14">
      <c r="A37" s="78">
        <v>2005</v>
      </c>
      <c r="B37" s="144">
        <v>15</v>
      </c>
      <c r="C37" s="144">
        <v>38</v>
      </c>
      <c r="D37" s="144">
        <v>-82</v>
      </c>
      <c r="E37" s="144">
        <v>-227</v>
      </c>
      <c r="F37" s="144">
        <v>-25</v>
      </c>
      <c r="G37" s="144">
        <v>98</v>
      </c>
      <c r="H37" s="144">
        <v>2</v>
      </c>
      <c r="I37" s="144">
        <v>-1511</v>
      </c>
      <c r="J37" s="144">
        <v>-324</v>
      </c>
      <c r="K37" s="144">
        <v>-4</v>
      </c>
      <c r="L37" s="144">
        <v>-54</v>
      </c>
      <c r="M37" s="144">
        <v>-48</v>
      </c>
      <c r="N37" s="144">
        <v>-6</v>
      </c>
    </row>
    <row r="38" spans="1:14">
      <c r="A38" s="78">
        <v>2006</v>
      </c>
      <c r="B38" s="144">
        <v>103</v>
      </c>
      <c r="C38" s="144">
        <v>19</v>
      </c>
      <c r="D38" s="144">
        <v>-189</v>
      </c>
      <c r="E38" s="144">
        <v>-259</v>
      </c>
      <c r="F38" s="144">
        <v>-197</v>
      </c>
      <c r="G38" s="144">
        <v>45</v>
      </c>
      <c r="H38" s="144">
        <v>10</v>
      </c>
      <c r="I38" s="144">
        <v>-2813</v>
      </c>
      <c r="J38" s="144">
        <v>-218</v>
      </c>
      <c r="K38" s="144">
        <v>-3</v>
      </c>
      <c r="L38" s="144">
        <v>15</v>
      </c>
      <c r="M38" s="144">
        <v>11</v>
      </c>
      <c r="N38" s="144">
        <v>4</v>
      </c>
    </row>
    <row r="39" spans="1:14">
      <c r="A39" s="78">
        <v>2007</v>
      </c>
      <c r="B39" s="144">
        <v>81</v>
      </c>
      <c r="C39" s="144">
        <v>110</v>
      </c>
      <c r="D39" s="144">
        <v>109</v>
      </c>
      <c r="E39" s="144">
        <v>86</v>
      </c>
      <c r="F39" s="144">
        <v>68</v>
      </c>
      <c r="G39" s="144">
        <v>-26</v>
      </c>
      <c r="H39" s="144">
        <v>-35</v>
      </c>
      <c r="I39" s="144">
        <v>-2808</v>
      </c>
      <c r="J39" s="144">
        <v>-203</v>
      </c>
      <c r="K39" s="144">
        <v>-13</v>
      </c>
      <c r="L39" s="144">
        <v>-1</v>
      </c>
      <c r="M39" s="144">
        <v>5</v>
      </c>
      <c r="N39" s="144">
        <v>-6</v>
      </c>
    </row>
    <row r="40" spans="1:14">
      <c r="A40" s="78">
        <v>2008</v>
      </c>
      <c r="B40" s="144">
        <v>69</v>
      </c>
      <c r="C40" s="144">
        <v>29</v>
      </c>
      <c r="D40" s="144">
        <v>7</v>
      </c>
      <c r="E40" s="144">
        <v>87</v>
      </c>
      <c r="F40" s="144">
        <v>58</v>
      </c>
      <c r="G40" s="144">
        <v>68</v>
      </c>
      <c r="H40" s="144">
        <v>29</v>
      </c>
      <c r="I40" s="144">
        <v>-1153</v>
      </c>
      <c r="J40" s="144">
        <v>-72</v>
      </c>
      <c r="K40" s="144">
        <v>5</v>
      </c>
      <c r="L40" s="144">
        <v>-35</v>
      </c>
      <c r="M40" s="144">
        <v>-28</v>
      </c>
      <c r="N40" s="144">
        <v>-7</v>
      </c>
    </row>
    <row r="41" spans="1:14">
      <c r="A41" s="78">
        <v>2009</v>
      </c>
      <c r="B41" s="144">
        <v>-31</v>
      </c>
      <c r="C41" s="144">
        <v>106</v>
      </c>
      <c r="D41" s="144">
        <v>-3</v>
      </c>
      <c r="E41" s="144">
        <v>-152</v>
      </c>
      <c r="F41" s="144">
        <v>182</v>
      </c>
      <c r="G41" s="144">
        <v>69</v>
      </c>
      <c r="H41" s="144">
        <v>33</v>
      </c>
      <c r="I41" s="144">
        <v>-522</v>
      </c>
      <c r="J41" s="144">
        <v>101</v>
      </c>
      <c r="K41" s="144">
        <v>-6</v>
      </c>
      <c r="L41" s="144">
        <v>-14</v>
      </c>
      <c r="M41" s="144">
        <v>15</v>
      </c>
      <c r="N41" s="144">
        <v>-29</v>
      </c>
    </row>
    <row r="42" spans="1:14">
      <c r="A42" s="78">
        <v>2010</v>
      </c>
      <c r="B42" s="144">
        <v>83</v>
      </c>
      <c r="C42" s="144">
        <v>-62</v>
      </c>
      <c r="D42" s="144">
        <v>52</v>
      </c>
      <c r="E42" s="144">
        <v>73</v>
      </c>
      <c r="F42" s="144">
        <v>363</v>
      </c>
      <c r="G42" s="144">
        <v>-55</v>
      </c>
      <c r="H42" s="144">
        <v>-30</v>
      </c>
      <c r="I42" s="144">
        <v>166</v>
      </c>
      <c r="J42" s="144">
        <v>-35</v>
      </c>
      <c r="K42" s="144">
        <v>3</v>
      </c>
      <c r="L42" s="144">
        <v>13</v>
      </c>
      <c r="M42" s="144">
        <v>10</v>
      </c>
      <c r="N42" s="144">
        <v>3</v>
      </c>
    </row>
    <row r="43" spans="1:14">
      <c r="A43" s="78">
        <v>2011</v>
      </c>
      <c r="B43" s="144">
        <v>55</v>
      </c>
      <c r="C43" s="144">
        <v>5</v>
      </c>
      <c r="D43" s="144">
        <v>72</v>
      </c>
      <c r="E43" s="144">
        <v>-84</v>
      </c>
      <c r="F43" s="144">
        <v>254</v>
      </c>
      <c r="G43" s="144">
        <v>76</v>
      </c>
      <c r="H43" s="144">
        <v>-14</v>
      </c>
      <c r="I43" s="144">
        <v>-445</v>
      </c>
      <c r="J43" s="144">
        <v>-71</v>
      </c>
      <c r="K43" s="144">
        <v>-2</v>
      </c>
      <c r="L43" s="144">
        <v>-4</v>
      </c>
      <c r="M43" s="144">
        <v>-11</v>
      </c>
      <c r="N43" s="144">
        <v>7</v>
      </c>
    </row>
    <row r="44" spans="1:14">
      <c r="A44" s="78">
        <v>2012</v>
      </c>
      <c r="B44" s="144">
        <v>-72</v>
      </c>
      <c r="C44" s="144">
        <v>15</v>
      </c>
      <c r="D44" s="144">
        <v>-139</v>
      </c>
      <c r="E44" s="144">
        <v>76</v>
      </c>
      <c r="F44" s="144">
        <v>-54</v>
      </c>
      <c r="G44" s="144">
        <v>-66</v>
      </c>
      <c r="H44" s="144">
        <v>-85</v>
      </c>
      <c r="I44" s="144">
        <v>-1343</v>
      </c>
      <c r="J44" s="144">
        <v>-129</v>
      </c>
      <c r="K44" s="144">
        <v>-3</v>
      </c>
      <c r="L44" s="144">
        <v>-6</v>
      </c>
      <c r="M44" s="144">
        <v>8</v>
      </c>
      <c r="N44" s="144">
        <v>-14</v>
      </c>
    </row>
    <row r="45" spans="1:14">
      <c r="A45" s="78">
        <v>2013</v>
      </c>
      <c r="B45" s="144">
        <v>-25</v>
      </c>
      <c r="C45" s="144">
        <v>51</v>
      </c>
      <c r="D45" s="144">
        <v>-172</v>
      </c>
      <c r="E45" s="144">
        <v>68</v>
      </c>
      <c r="F45" s="144">
        <v>-455</v>
      </c>
      <c r="G45" s="144">
        <v>-22</v>
      </c>
      <c r="H45" s="144">
        <v>-151</v>
      </c>
      <c r="I45" s="144">
        <v>-2397</v>
      </c>
      <c r="J45" s="144">
        <v>-211</v>
      </c>
      <c r="K45" s="144">
        <v>9</v>
      </c>
      <c r="L45" s="144">
        <v>15</v>
      </c>
      <c r="M45" s="144">
        <v>-1</v>
      </c>
      <c r="N45" s="144">
        <v>16</v>
      </c>
    </row>
    <row r="46" spans="1:14">
      <c r="A46" s="78">
        <v>2014</v>
      </c>
      <c r="B46" s="144">
        <v>-73</v>
      </c>
      <c r="C46" s="144">
        <v>38</v>
      </c>
      <c r="D46" s="144">
        <v>-261</v>
      </c>
      <c r="E46" s="144">
        <v>116</v>
      </c>
      <c r="F46" s="144">
        <v>-320</v>
      </c>
      <c r="G46" s="144">
        <v>-36</v>
      </c>
      <c r="H46" s="144">
        <v>-214</v>
      </c>
      <c r="I46" s="144">
        <v>-2407</v>
      </c>
      <c r="J46" s="144">
        <v>-322</v>
      </c>
      <c r="K46" s="144">
        <v>-23</v>
      </c>
      <c r="L46" s="144">
        <v>-15</v>
      </c>
      <c r="M46" s="144">
        <v>-16</v>
      </c>
      <c r="N46" s="144">
        <v>1</v>
      </c>
    </row>
    <row r="47" spans="1:14">
      <c r="A47" s="78">
        <v>2015</v>
      </c>
      <c r="B47" s="144">
        <v>58</v>
      </c>
      <c r="C47" s="144">
        <v>-21</v>
      </c>
      <c r="D47" s="144">
        <v>-371</v>
      </c>
      <c r="E47" s="144">
        <v>33</v>
      </c>
      <c r="F47" s="144">
        <v>-267</v>
      </c>
      <c r="G47" s="144">
        <v>-22</v>
      </c>
      <c r="H47" s="144">
        <v>-43</v>
      </c>
      <c r="I47" s="144">
        <v>-1630</v>
      </c>
      <c r="J47" s="144">
        <v>-523</v>
      </c>
      <c r="K47" s="144">
        <v>1</v>
      </c>
      <c r="L47" s="144">
        <v>-5</v>
      </c>
      <c r="M47" s="144">
        <v>-32</v>
      </c>
      <c r="N47" s="144">
        <v>27</v>
      </c>
    </row>
    <row r="48" spans="1:14">
      <c r="A48" s="78">
        <v>2016</v>
      </c>
      <c r="B48" s="144">
        <v>22</v>
      </c>
      <c r="C48" s="144">
        <v>-51</v>
      </c>
      <c r="D48" s="144">
        <v>-461</v>
      </c>
      <c r="E48" s="144">
        <v>89</v>
      </c>
      <c r="F48" s="144">
        <v>-667</v>
      </c>
      <c r="G48" s="144">
        <v>24</v>
      </c>
      <c r="H48" s="144">
        <v>-21</v>
      </c>
      <c r="I48" s="144">
        <v>242</v>
      </c>
      <c r="J48" s="144">
        <v>-270</v>
      </c>
      <c r="K48" s="144">
        <v>7</v>
      </c>
      <c r="L48" s="144">
        <v>-27</v>
      </c>
      <c r="M48" s="144">
        <v>-8</v>
      </c>
      <c r="N48" s="144">
        <v>-19</v>
      </c>
    </row>
    <row r="49" spans="1:14">
      <c r="A49" s="78">
        <v>2017</v>
      </c>
      <c r="B49" s="144">
        <v>113</v>
      </c>
      <c r="C49" s="144">
        <v>-49</v>
      </c>
      <c r="D49" s="144">
        <v>-340</v>
      </c>
      <c r="E49" s="144">
        <v>163</v>
      </c>
      <c r="F49" s="144">
        <v>48</v>
      </c>
      <c r="G49" s="144">
        <v>34</v>
      </c>
      <c r="H49" s="144">
        <v>-57</v>
      </c>
      <c r="I49" s="144">
        <v>534</v>
      </c>
      <c r="J49" s="144">
        <v>3</v>
      </c>
      <c r="K49" s="144">
        <v>-12</v>
      </c>
      <c r="L49" s="144">
        <v>-3</v>
      </c>
      <c r="M49" s="144">
        <v>-34</v>
      </c>
      <c r="N49" s="144">
        <v>31</v>
      </c>
    </row>
    <row r="50" spans="1:14">
      <c r="A50" s="78">
        <v>2018</v>
      </c>
      <c r="B50" s="144">
        <v>216</v>
      </c>
      <c r="C50" s="144">
        <v>-19</v>
      </c>
      <c r="D50" s="144">
        <v>-345</v>
      </c>
      <c r="E50" s="144">
        <v>-96</v>
      </c>
      <c r="F50" s="144">
        <v>322</v>
      </c>
      <c r="G50" s="144">
        <v>10</v>
      </c>
      <c r="H50" s="144">
        <v>43</v>
      </c>
      <c r="I50" s="144">
        <v>267</v>
      </c>
      <c r="J50" s="144">
        <v>63</v>
      </c>
      <c r="K50" s="144">
        <v>15</v>
      </c>
      <c r="L50" s="144">
        <v>5</v>
      </c>
      <c r="M50" s="144">
        <v>7</v>
      </c>
      <c r="N50" s="144">
        <v>-2</v>
      </c>
    </row>
    <row r="51" spans="1:14">
      <c r="A51" s="78">
        <v>2019</v>
      </c>
      <c r="B51" s="144">
        <v>194</v>
      </c>
      <c r="C51" s="144">
        <v>83</v>
      </c>
      <c r="D51" s="144">
        <v>-317</v>
      </c>
      <c r="E51" s="144">
        <v>-35</v>
      </c>
      <c r="F51" s="144">
        <v>991</v>
      </c>
      <c r="G51" s="144">
        <v>50</v>
      </c>
      <c r="H51" s="144">
        <v>84</v>
      </c>
      <c r="I51" s="144">
        <v>295</v>
      </c>
      <c r="J51" s="144">
        <v>293</v>
      </c>
      <c r="K51" s="144">
        <v>12</v>
      </c>
      <c r="L51" s="144">
        <v>19</v>
      </c>
      <c r="M51" s="144">
        <v>1</v>
      </c>
      <c r="N51" s="144">
        <v>18</v>
      </c>
    </row>
    <row r="52" spans="1:14">
      <c r="A52" s="78">
        <v>2020</v>
      </c>
      <c r="B52" s="144">
        <v>205</v>
      </c>
      <c r="C52" s="144">
        <v>103</v>
      </c>
      <c r="D52" s="144">
        <v>-172</v>
      </c>
      <c r="E52" s="144">
        <v>-117</v>
      </c>
      <c r="F52" s="144">
        <v>746</v>
      </c>
      <c r="G52" s="144">
        <v>13</v>
      </c>
      <c r="H52" s="144">
        <v>320</v>
      </c>
      <c r="I52" s="144">
        <v>-269</v>
      </c>
      <c r="J52" s="144">
        <v>45</v>
      </c>
      <c r="K52" s="144">
        <v>28</v>
      </c>
      <c r="L52" s="144">
        <v>61</v>
      </c>
      <c r="M52" s="144">
        <v>-1</v>
      </c>
      <c r="N52" s="144">
        <v>62</v>
      </c>
    </row>
    <row r="54" spans="1:14" ht="30">
      <c r="A54" s="129" t="s">
        <v>699</v>
      </c>
      <c r="B54" s="87" t="s">
        <v>118</v>
      </c>
      <c r="C54" s="87" t="s">
        <v>119</v>
      </c>
      <c r="D54" s="87" t="s">
        <v>120</v>
      </c>
      <c r="E54" s="87" t="s">
        <v>122</v>
      </c>
      <c r="F54" s="87" t="s">
        <v>123</v>
      </c>
      <c r="G54" s="87" t="s">
        <v>124</v>
      </c>
      <c r="H54" s="87" t="s">
        <v>125</v>
      </c>
      <c r="I54" s="87" t="s">
        <v>126</v>
      </c>
      <c r="J54" s="87" t="s">
        <v>127</v>
      </c>
      <c r="K54" s="87" t="s">
        <v>128</v>
      </c>
      <c r="L54" s="87" t="s">
        <v>244</v>
      </c>
      <c r="M54" s="87" t="s">
        <v>130</v>
      </c>
      <c r="N54" s="87" t="s">
        <v>131</v>
      </c>
    </row>
    <row r="55" spans="1:14">
      <c r="A55" s="22" t="s">
        <v>145</v>
      </c>
      <c r="B55" s="144">
        <f>SUM(B4:B52)</f>
        <v>7650</v>
      </c>
      <c r="C55" s="144">
        <f t="shared" ref="C55:N55" si="0">SUM(C4:C52)</f>
        <v>-89</v>
      </c>
      <c r="D55" s="144">
        <f>SUM(D4:D52)</f>
        <v>-6098</v>
      </c>
      <c r="E55" s="144">
        <f t="shared" si="0"/>
        <v>10574</v>
      </c>
      <c r="F55" s="144">
        <f t="shared" si="0"/>
        <v>751</v>
      </c>
      <c r="G55" s="144">
        <f t="shared" si="0"/>
        <v>-835</v>
      </c>
      <c r="H55" s="144">
        <f>SUM(H4:H52)</f>
        <v>-542</v>
      </c>
      <c r="I55" s="144">
        <f t="shared" si="0"/>
        <v>-32549</v>
      </c>
      <c r="J55" s="144">
        <f t="shared" si="0"/>
        <v>-8405</v>
      </c>
      <c r="K55" s="144">
        <f t="shared" si="0"/>
        <v>143</v>
      </c>
      <c r="L55" s="144">
        <f t="shared" si="0"/>
        <v>-441</v>
      </c>
      <c r="M55" s="144">
        <f t="shared" si="0"/>
        <v>-222</v>
      </c>
      <c r="N55" s="144">
        <f t="shared" si="0"/>
        <v>25</v>
      </c>
    </row>
    <row r="56" spans="1:14">
      <c r="A56" s="22" t="s">
        <v>146</v>
      </c>
      <c r="B56" s="144">
        <f>SUM(B4:B32)</f>
        <v>5910</v>
      </c>
      <c r="C56" s="144">
        <f t="shared" ref="C56:N56" si="1">SUM(C4:C32)</f>
        <v>-407</v>
      </c>
      <c r="D56" s="144">
        <f>SUM(D4:D32)</f>
        <v>-3769</v>
      </c>
      <c r="E56" s="144">
        <f t="shared" si="1"/>
        <v>12464</v>
      </c>
      <c r="F56" s="144">
        <f t="shared" si="1"/>
        <v>1329</v>
      </c>
      <c r="G56" s="144">
        <f t="shared" si="1"/>
        <v>-1188</v>
      </c>
      <c r="H56" s="144">
        <f>SUM(H4:H32)</f>
        <v>-408</v>
      </c>
      <c r="I56" s="144">
        <f t="shared" si="1"/>
        <v>-14864</v>
      </c>
      <c r="J56" s="144">
        <f t="shared" si="1"/>
        <v>-6523</v>
      </c>
      <c r="K56" s="144">
        <f t="shared" si="1"/>
        <v>117</v>
      </c>
      <c r="L56" s="144">
        <f t="shared" si="1"/>
        <v>-257</v>
      </c>
      <c r="M56" s="144">
        <f t="shared" si="1"/>
        <v>1</v>
      </c>
      <c r="N56" s="144">
        <f t="shared" si="1"/>
        <v>-14</v>
      </c>
    </row>
    <row r="57" spans="1:14">
      <c r="A57" s="22" t="s">
        <v>147</v>
      </c>
      <c r="B57" s="144">
        <f>SUM(B33:B52)</f>
        <v>1740</v>
      </c>
      <c r="C57" s="144">
        <f t="shared" ref="C57:M57" si="2">SUM(C33:C52)</f>
        <v>318</v>
      </c>
      <c r="D57" s="144">
        <f t="shared" si="2"/>
        <v>-2329</v>
      </c>
      <c r="E57" s="144">
        <f t="shared" si="2"/>
        <v>-1890</v>
      </c>
      <c r="F57" s="144">
        <f t="shared" si="2"/>
        <v>-578</v>
      </c>
      <c r="G57" s="144">
        <f t="shared" si="2"/>
        <v>353</v>
      </c>
      <c r="H57" s="144">
        <f>SUM(H33:H52)</f>
        <v>-134</v>
      </c>
      <c r="I57" s="144">
        <f t="shared" si="2"/>
        <v>-17685</v>
      </c>
      <c r="J57" s="144">
        <f t="shared" si="2"/>
        <v>-1882</v>
      </c>
      <c r="K57" s="144">
        <f t="shared" si="2"/>
        <v>26</v>
      </c>
      <c r="L57" s="144">
        <f t="shared" si="2"/>
        <v>-184</v>
      </c>
      <c r="M57" s="144">
        <f t="shared" si="2"/>
        <v>-223</v>
      </c>
      <c r="N57" s="144">
        <f>SUM(N33:N52)</f>
        <v>39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A968-9EAE-41A2-B104-F6C1256A8691}">
  <dimension ref="A1:BE53"/>
  <sheetViews>
    <sheetView workbookViewId="0">
      <selection activeCell="A53" sqref="A53"/>
    </sheetView>
  </sheetViews>
  <sheetFormatPr baseColWidth="10" defaultColWidth="9.1640625" defaultRowHeight="14"/>
  <cols>
    <col min="1" max="1" width="25" style="22" customWidth="1"/>
    <col min="2" max="18" width="14.6640625" style="22" customWidth="1"/>
    <col min="19" max="57" width="10.6640625" style="22" customWidth="1"/>
    <col min="58" max="16384" width="9.1640625" style="22"/>
  </cols>
  <sheetData>
    <row r="1" spans="1:57">
      <c r="A1" s="21" t="s">
        <v>15</v>
      </c>
    </row>
    <row r="2" spans="1:57">
      <c r="A2" s="21"/>
    </row>
    <row r="3" spans="1:57">
      <c r="A3" s="22" t="s">
        <v>700</v>
      </c>
    </row>
    <row r="5" spans="1:57">
      <c r="B5" s="224">
        <v>1981</v>
      </c>
      <c r="C5" s="223"/>
      <c r="D5" s="223"/>
      <c r="E5" s="223"/>
      <c r="F5" s="223"/>
      <c r="G5" s="223"/>
      <c r="H5" s="225"/>
      <c r="I5" s="224">
        <v>1986</v>
      </c>
      <c r="J5" s="223"/>
      <c r="K5" s="223"/>
      <c r="L5" s="223"/>
      <c r="M5" s="223"/>
      <c r="N5" s="223"/>
      <c r="O5" s="223"/>
      <c r="P5" s="224">
        <v>1991</v>
      </c>
      <c r="Q5" s="223"/>
      <c r="R5" s="223"/>
      <c r="S5" s="223"/>
      <c r="T5" s="223"/>
      <c r="U5" s="223"/>
      <c r="V5" s="223"/>
      <c r="W5" s="224">
        <v>1996</v>
      </c>
      <c r="X5" s="223"/>
      <c r="Y5" s="223"/>
      <c r="Z5" s="223"/>
      <c r="AA5" s="223"/>
      <c r="AB5" s="223"/>
      <c r="AC5" s="225"/>
      <c r="AD5" s="224">
        <v>2001</v>
      </c>
      <c r="AE5" s="223"/>
      <c r="AF5" s="223"/>
      <c r="AG5" s="223"/>
      <c r="AH5" s="223"/>
      <c r="AI5" s="223"/>
      <c r="AJ5" s="223"/>
      <c r="AK5" s="224">
        <v>2006</v>
      </c>
      <c r="AL5" s="223"/>
      <c r="AM5" s="223"/>
      <c r="AN5" s="223"/>
      <c r="AO5" s="223"/>
      <c r="AP5" s="223"/>
      <c r="AQ5" s="225"/>
      <c r="AR5" s="224">
        <v>2011</v>
      </c>
      <c r="AS5" s="223"/>
      <c r="AT5" s="223"/>
      <c r="AU5" s="223"/>
      <c r="AV5" s="223"/>
      <c r="AW5" s="223"/>
      <c r="AX5" s="223"/>
      <c r="AY5" s="224">
        <v>2016</v>
      </c>
      <c r="AZ5" s="223"/>
      <c r="BA5" s="223"/>
      <c r="BB5" s="223"/>
      <c r="BC5" s="223"/>
      <c r="BD5" s="223"/>
      <c r="BE5" s="225"/>
    </row>
    <row r="6" spans="1:57">
      <c r="B6" s="88" t="s">
        <v>245</v>
      </c>
      <c r="C6" s="23" t="s">
        <v>182</v>
      </c>
      <c r="D6" s="23" t="s">
        <v>183</v>
      </c>
      <c r="E6" s="23" t="s">
        <v>184</v>
      </c>
      <c r="F6" s="23" t="s">
        <v>183</v>
      </c>
      <c r="G6" s="23" t="s">
        <v>185</v>
      </c>
      <c r="H6" s="89" t="s">
        <v>183</v>
      </c>
      <c r="I6" s="88" t="s">
        <v>245</v>
      </c>
      <c r="J6" s="23" t="s">
        <v>182</v>
      </c>
      <c r="K6" s="23" t="s">
        <v>183</v>
      </c>
      <c r="L6" s="23" t="s">
        <v>184</v>
      </c>
      <c r="M6" s="23" t="s">
        <v>183</v>
      </c>
      <c r="N6" s="23" t="s">
        <v>185</v>
      </c>
      <c r="O6" s="23" t="s">
        <v>183</v>
      </c>
      <c r="P6" s="88" t="s">
        <v>245</v>
      </c>
      <c r="Q6" s="23" t="s">
        <v>182</v>
      </c>
      <c r="R6" s="23" t="s">
        <v>183</v>
      </c>
      <c r="S6" s="23" t="s">
        <v>184</v>
      </c>
      <c r="T6" s="23" t="s">
        <v>183</v>
      </c>
      <c r="U6" s="23" t="s">
        <v>185</v>
      </c>
      <c r="V6" s="23" t="s">
        <v>183</v>
      </c>
      <c r="W6" s="88" t="s">
        <v>245</v>
      </c>
      <c r="X6" s="23" t="s">
        <v>182</v>
      </c>
      <c r="Y6" s="23" t="s">
        <v>183</v>
      </c>
      <c r="Z6" s="23" t="s">
        <v>184</v>
      </c>
      <c r="AA6" s="23" t="s">
        <v>183</v>
      </c>
      <c r="AB6" s="23" t="s">
        <v>185</v>
      </c>
      <c r="AC6" s="89" t="s">
        <v>183</v>
      </c>
      <c r="AD6" s="23" t="s">
        <v>245</v>
      </c>
      <c r="AE6" s="23" t="s">
        <v>182</v>
      </c>
      <c r="AF6" s="23" t="s">
        <v>183</v>
      </c>
      <c r="AG6" s="23" t="s">
        <v>184</v>
      </c>
      <c r="AH6" s="23" t="s">
        <v>183</v>
      </c>
      <c r="AI6" s="23" t="s">
        <v>185</v>
      </c>
      <c r="AJ6" s="23" t="s">
        <v>183</v>
      </c>
      <c r="AK6" s="88" t="s">
        <v>245</v>
      </c>
      <c r="AL6" s="23" t="s">
        <v>182</v>
      </c>
      <c r="AM6" s="23" t="s">
        <v>183</v>
      </c>
      <c r="AN6" s="23" t="s">
        <v>184</v>
      </c>
      <c r="AO6" s="23" t="s">
        <v>183</v>
      </c>
      <c r="AP6" s="23" t="s">
        <v>185</v>
      </c>
      <c r="AQ6" s="89" t="s">
        <v>183</v>
      </c>
      <c r="AR6" s="23" t="s">
        <v>245</v>
      </c>
      <c r="AS6" s="23" t="s">
        <v>182</v>
      </c>
      <c r="AT6" s="23" t="s">
        <v>183</v>
      </c>
      <c r="AU6" s="23" t="s">
        <v>184</v>
      </c>
      <c r="AV6" s="23" t="s">
        <v>183</v>
      </c>
      <c r="AW6" s="23" t="s">
        <v>185</v>
      </c>
      <c r="AX6" s="23" t="s">
        <v>183</v>
      </c>
      <c r="AY6" s="88" t="s">
        <v>245</v>
      </c>
      <c r="AZ6" s="23" t="s">
        <v>182</v>
      </c>
      <c r="BA6" s="23" t="s">
        <v>183</v>
      </c>
      <c r="BB6" s="23" t="s">
        <v>184</v>
      </c>
      <c r="BC6" s="23" t="s">
        <v>183</v>
      </c>
      <c r="BD6" s="23" t="s">
        <v>185</v>
      </c>
      <c r="BE6" s="89" t="s">
        <v>183</v>
      </c>
    </row>
    <row r="7" spans="1:57">
      <c r="A7" s="22" t="s">
        <v>117</v>
      </c>
      <c r="B7" s="90">
        <v>24343181</v>
      </c>
      <c r="C7" s="24">
        <v>5481105</v>
      </c>
      <c r="D7" s="25">
        <f>100*C7/$B7</f>
        <v>22.515976856106029</v>
      </c>
      <c r="E7" s="24">
        <v>16501105</v>
      </c>
      <c r="F7" s="25">
        <f>100*E7/$B7</f>
        <v>67.785327644731396</v>
      </c>
      <c r="G7" s="24">
        <v>2360975</v>
      </c>
      <c r="H7" s="91">
        <f>100*G7/$B7</f>
        <v>9.6987119308688534</v>
      </c>
      <c r="I7" s="90">
        <v>25309331</v>
      </c>
      <c r="J7" s="24">
        <v>5391960</v>
      </c>
      <c r="K7" s="25">
        <f>100*J7/$I7</f>
        <v>21.304237555706234</v>
      </c>
      <c r="L7" s="24">
        <v>17219785</v>
      </c>
      <c r="M7" s="25">
        <f>100*L7/$I7</f>
        <v>68.037298180659135</v>
      </c>
      <c r="N7" s="24">
        <v>2697575</v>
      </c>
      <c r="O7" s="25">
        <f>100*N7/$I7</f>
        <v>10.658420801403246</v>
      </c>
      <c r="P7" s="90">
        <v>27296860</v>
      </c>
      <c r="Q7" s="24">
        <v>5692555</v>
      </c>
      <c r="R7" s="25">
        <f>100*Q7/$P7</f>
        <v>20.854248437366056</v>
      </c>
      <c r="S7" s="24">
        <v>18434335</v>
      </c>
      <c r="T7" s="25">
        <f>100*S7/$P7</f>
        <v>67.532804139377205</v>
      </c>
      <c r="U7" s="24">
        <v>3169965</v>
      </c>
      <c r="V7" s="25">
        <f>100*U7/$P7</f>
        <v>11.61292910613162</v>
      </c>
      <c r="W7" s="90">
        <v>28846760</v>
      </c>
      <c r="X7" s="24">
        <v>5901280</v>
      </c>
      <c r="Y7" s="25">
        <f>100*X7/$W7</f>
        <v>20.457340789745537</v>
      </c>
      <c r="Z7" s="24">
        <v>19417645</v>
      </c>
      <c r="AA7" s="25">
        <f>100*Z7/$W7</f>
        <v>67.313088194306744</v>
      </c>
      <c r="AB7" s="24">
        <v>3527845</v>
      </c>
      <c r="AC7" s="91">
        <f>100*AB7/$W7</f>
        <v>12.229605681885937</v>
      </c>
      <c r="AD7" s="24">
        <v>30007095</v>
      </c>
      <c r="AE7" s="24">
        <v>5725535</v>
      </c>
      <c r="AF7" s="25">
        <f>100*AE7/$AD7</f>
        <v>19.080604103796119</v>
      </c>
      <c r="AG7" s="24">
        <v>20393005</v>
      </c>
      <c r="AH7" s="25">
        <f>100*AG7/$AD7</f>
        <v>67.960610648914866</v>
      </c>
      <c r="AI7" s="24">
        <v>3888555</v>
      </c>
      <c r="AJ7" s="25">
        <f>100*AI7/$AD7</f>
        <v>12.958785247289017</v>
      </c>
      <c r="AK7" s="90">
        <v>31612897</v>
      </c>
      <c r="AL7" s="24">
        <v>5579840</v>
      </c>
      <c r="AM7" s="25">
        <f>100*AL7/$AK7</f>
        <v>17.65051776178564</v>
      </c>
      <c r="AN7" s="24">
        <v>21697810</v>
      </c>
      <c r="AO7" s="25">
        <f>100*AN7/$AK7</f>
        <v>68.635943108915328</v>
      </c>
      <c r="AP7" s="24">
        <v>4335250</v>
      </c>
      <c r="AQ7" s="91">
        <f>100*AP7/$AK7</f>
        <v>13.713548619096819</v>
      </c>
      <c r="AR7" s="24">
        <v>33476690</v>
      </c>
      <c r="AS7" s="24">
        <v>5607345</v>
      </c>
      <c r="AT7" s="25">
        <f>100*AS7/$AR7</f>
        <v>16.74999828238694</v>
      </c>
      <c r="AU7" s="24">
        <v>22924280</v>
      </c>
      <c r="AV7" s="25">
        <f>100*AU7/$AR7</f>
        <v>68.478335223703425</v>
      </c>
      <c r="AW7" s="24">
        <v>4945055</v>
      </c>
      <c r="AX7" s="25">
        <f>100*AW7/$AR7</f>
        <v>14.771636622378137</v>
      </c>
      <c r="AY7" s="90">
        <v>35151730</v>
      </c>
      <c r="AZ7" s="24">
        <v>5839570</v>
      </c>
      <c r="BA7" s="25">
        <f>100*AZ7/$AY7</f>
        <v>16.612468291034325</v>
      </c>
      <c r="BB7" s="24">
        <v>23376530</v>
      </c>
      <c r="BC7" s="25">
        <f>100*BB7/$AY7</f>
        <v>66.501790950260485</v>
      </c>
      <c r="BD7" s="24">
        <v>5935630</v>
      </c>
      <c r="BE7" s="91">
        <f>100*BD7/$AY7</f>
        <v>16.88574075870519</v>
      </c>
    </row>
    <row r="8" spans="1:57">
      <c r="A8" s="22" t="s">
        <v>121</v>
      </c>
      <c r="B8" s="90">
        <f>SUM(B9:B23)</f>
        <v>696403</v>
      </c>
      <c r="C8" s="24">
        <f t="shared" ref="C8:G8" si="0">SUM(C9:C23)</f>
        <v>173580</v>
      </c>
      <c r="D8" s="25">
        <f>100*C8/$B8</f>
        <v>24.925222895363749</v>
      </c>
      <c r="E8" s="24">
        <f t="shared" si="0"/>
        <v>452250</v>
      </c>
      <c r="F8" s="25">
        <f>100*E8/$B8</f>
        <v>64.940846033115889</v>
      </c>
      <c r="G8" s="24">
        <f t="shared" si="0"/>
        <v>70530</v>
      </c>
      <c r="H8" s="91">
        <f>100*G8/$B8</f>
        <v>10.12775648582789</v>
      </c>
      <c r="I8" s="90">
        <f>SUM(I9:I23)</f>
        <v>709442</v>
      </c>
      <c r="J8" s="24">
        <f t="shared" ref="J8:N8" si="1">SUM(J9:J23)</f>
        <v>161570</v>
      </c>
      <c r="K8" s="25">
        <f>100*J8/$I8</f>
        <v>22.774236653595359</v>
      </c>
      <c r="L8" s="24">
        <f t="shared" si="1"/>
        <v>469135</v>
      </c>
      <c r="M8" s="25">
        <f>100*L8/$I8</f>
        <v>66.127322600015219</v>
      </c>
      <c r="N8" s="24">
        <f t="shared" si="1"/>
        <v>78730</v>
      </c>
      <c r="O8" s="25">
        <f>100*N8/$I8</f>
        <v>11.097454055440755</v>
      </c>
      <c r="P8" s="90">
        <f t="shared" ref="P8:BD8" si="2">SUM(P9:P23)</f>
        <v>723910</v>
      </c>
      <c r="Q8" s="24">
        <f t="shared" si="2"/>
        <v>151220</v>
      </c>
      <c r="R8" s="25">
        <f>100*Q8/$P8</f>
        <v>20.88933707228799</v>
      </c>
      <c r="S8" s="24">
        <f t="shared" si="2"/>
        <v>484570</v>
      </c>
      <c r="T8" s="25">
        <f>100*S8/$P8</f>
        <v>66.937879018109982</v>
      </c>
      <c r="U8" s="24">
        <f t="shared" si="2"/>
        <v>88170</v>
      </c>
      <c r="V8" s="25">
        <f>100*U8/$P8</f>
        <v>12.179690845547098</v>
      </c>
      <c r="W8" s="90">
        <f t="shared" si="2"/>
        <v>738125</v>
      </c>
      <c r="X8" s="24">
        <f t="shared" si="2"/>
        <v>144595</v>
      </c>
      <c r="Y8" s="25">
        <f>100*X8/$W8</f>
        <v>19.589500423370026</v>
      </c>
      <c r="Z8" s="24">
        <f t="shared" si="2"/>
        <v>500330</v>
      </c>
      <c r="AA8" s="25">
        <f>100*Z8/$W8</f>
        <v>67.783911939034709</v>
      </c>
      <c r="AB8" s="24">
        <f t="shared" si="2"/>
        <v>93175</v>
      </c>
      <c r="AC8" s="91">
        <f>100*AB8/$W8</f>
        <v>12.62320067739204</v>
      </c>
      <c r="AD8" s="24">
        <f t="shared" si="2"/>
        <v>729500</v>
      </c>
      <c r="AE8" s="24">
        <f t="shared" si="2"/>
        <v>130080</v>
      </c>
      <c r="AF8" s="25">
        <f>100*AE8/$AD8</f>
        <v>17.831391363947908</v>
      </c>
      <c r="AG8" s="24">
        <f t="shared" si="2"/>
        <v>500500</v>
      </c>
      <c r="AH8" s="25">
        <f>100*AG8/$AD8</f>
        <v>68.608636052090475</v>
      </c>
      <c r="AI8" s="24">
        <f t="shared" si="2"/>
        <v>98920</v>
      </c>
      <c r="AJ8" s="25">
        <f>100*AI8/$AD8</f>
        <v>13.559972583961617</v>
      </c>
      <c r="AK8" s="90">
        <f t="shared" si="2"/>
        <v>729995</v>
      </c>
      <c r="AL8" s="24">
        <f t="shared" si="2"/>
        <v>118250</v>
      </c>
      <c r="AM8" s="25">
        <f>100*AL8/$AK8</f>
        <v>16.19874108726772</v>
      </c>
      <c r="AN8" s="24">
        <f t="shared" si="2"/>
        <v>504115</v>
      </c>
      <c r="AO8" s="25">
        <f>100*AN8/$AK8</f>
        <v>69.057322310426784</v>
      </c>
      <c r="AP8" s="24">
        <f t="shared" si="2"/>
        <v>107635</v>
      </c>
      <c r="AQ8" s="91">
        <f>100*AP8/$AK8</f>
        <v>14.744621538503688</v>
      </c>
      <c r="AR8" s="24">
        <f t="shared" si="2"/>
        <v>751185</v>
      </c>
      <c r="AS8" s="24">
        <f t="shared" si="2"/>
        <v>113575</v>
      </c>
      <c r="AT8" s="25">
        <f>100*AS8/$AR8</f>
        <v>15.119444610848193</v>
      </c>
      <c r="AU8" s="24">
        <f t="shared" si="2"/>
        <v>513960</v>
      </c>
      <c r="AV8" s="25">
        <f>100*AU8/$AR8</f>
        <v>68.419896563429788</v>
      </c>
      <c r="AW8" s="24">
        <f t="shared" si="2"/>
        <v>123640</v>
      </c>
      <c r="AX8" s="25">
        <f>100*AW8/$AR8</f>
        <v>16.459327595732077</v>
      </c>
      <c r="AY8" s="90">
        <f t="shared" si="2"/>
        <v>747090</v>
      </c>
      <c r="AZ8" s="24">
        <f t="shared" si="2"/>
        <v>110510</v>
      </c>
      <c r="BA8" s="25">
        <f>100*AZ8/$AY8</f>
        <v>14.792059858919274</v>
      </c>
      <c r="BB8" s="24">
        <f t="shared" si="2"/>
        <v>487830</v>
      </c>
      <c r="BC8" s="25">
        <f>100*BB8/$AY8</f>
        <v>65.297353732482037</v>
      </c>
      <c r="BD8" s="24">
        <f t="shared" si="2"/>
        <v>148775</v>
      </c>
      <c r="BE8" s="91">
        <f>100*BD8/$AY8</f>
        <v>19.913932725642159</v>
      </c>
    </row>
    <row r="9" spans="1:57">
      <c r="A9" s="22" t="s">
        <v>497</v>
      </c>
      <c r="B9" s="90">
        <v>107640</v>
      </c>
      <c r="C9" s="24">
        <v>23585</v>
      </c>
      <c r="D9" s="25">
        <f>100*C9/$B9</f>
        <v>21.910999628390933</v>
      </c>
      <c r="E9" s="24">
        <v>71755</v>
      </c>
      <c r="F9" s="25">
        <f>100*E9/$B9</f>
        <v>66.6620215533259</v>
      </c>
      <c r="G9" s="24">
        <v>12295</v>
      </c>
      <c r="H9" s="91">
        <f>100*G9/$B9</f>
        <v>11.422333704942401</v>
      </c>
      <c r="I9" s="90">
        <v>110969</v>
      </c>
      <c r="J9" s="24">
        <v>22535</v>
      </c>
      <c r="K9" s="25">
        <f>100*J9/$I9</f>
        <v>20.307473258297364</v>
      </c>
      <c r="L9" s="24">
        <v>74540</v>
      </c>
      <c r="M9" s="25">
        <f>100*L9/$I9</f>
        <v>67.171912876569138</v>
      </c>
      <c r="N9" s="24">
        <v>13885</v>
      </c>
      <c r="O9" s="25">
        <f>100*N9/$I9</f>
        <v>12.512503491966225</v>
      </c>
      <c r="P9" s="90">
        <v>114745</v>
      </c>
      <c r="Q9" s="24">
        <v>21845</v>
      </c>
      <c r="R9" s="25">
        <f>100*Q9/$P9</f>
        <v>19.037866573706914</v>
      </c>
      <c r="S9" s="24">
        <v>77195</v>
      </c>
      <c r="T9" s="25">
        <f>100*S9/$P9</f>
        <v>67.275262538672706</v>
      </c>
      <c r="U9" s="24">
        <v>15715</v>
      </c>
      <c r="V9" s="25">
        <f>100*U9/$P9</f>
        <v>13.695585864307812</v>
      </c>
      <c r="W9" s="90">
        <v>120530</v>
      </c>
      <c r="X9" s="24">
        <v>21840</v>
      </c>
      <c r="Y9" s="25">
        <f>100*X9/$W9</f>
        <v>18.119970131917366</v>
      </c>
      <c r="Z9" s="24">
        <v>82070</v>
      </c>
      <c r="AA9" s="25">
        <f>100*Z9/$W9</f>
        <v>68.09093171824442</v>
      </c>
      <c r="AB9" s="24">
        <v>16625</v>
      </c>
      <c r="AC9" s="91">
        <f>100*AB9/$W9</f>
        <v>13.793246494648635</v>
      </c>
      <c r="AD9" s="24">
        <v>124685</v>
      </c>
      <c r="AE9" s="24">
        <v>20400</v>
      </c>
      <c r="AF9" s="25">
        <f>100*AE9/$AD9</f>
        <v>16.361230300356901</v>
      </c>
      <c r="AG9" s="24">
        <v>86675</v>
      </c>
      <c r="AH9" s="25">
        <f>100*AG9/$AD9</f>
        <v>69.515178249187954</v>
      </c>
      <c r="AI9" s="24">
        <v>17615</v>
      </c>
      <c r="AJ9" s="25">
        <f>100*AI9/$AD9</f>
        <v>14.12760155592092</v>
      </c>
      <c r="AK9" s="90">
        <v>132845</v>
      </c>
      <c r="AL9" s="24">
        <v>20305</v>
      </c>
      <c r="AM9" s="25">
        <f>100*AL9/$AK9</f>
        <v>15.284730324814634</v>
      </c>
      <c r="AN9" s="24">
        <v>93195</v>
      </c>
      <c r="AO9" s="25">
        <f>100*AN9/$AK9</f>
        <v>70.153186043885725</v>
      </c>
      <c r="AP9" s="24">
        <v>19360</v>
      </c>
      <c r="AQ9" s="91">
        <f>100*AP9/$AK9</f>
        <v>14.573374985885806</v>
      </c>
      <c r="AR9" s="24">
        <v>144160</v>
      </c>
      <c r="AS9" s="24">
        <v>21355</v>
      </c>
      <c r="AT9" s="25">
        <f>100*AS9/$AR9</f>
        <v>14.813401775804662</v>
      </c>
      <c r="AU9" s="24">
        <v>100540</v>
      </c>
      <c r="AV9" s="25">
        <f>100*AU9/$AR9</f>
        <v>69.74195338512763</v>
      </c>
      <c r="AW9" s="24">
        <v>22265</v>
      </c>
      <c r="AX9" s="25">
        <f>100*AW9/$AR9</f>
        <v>15.444644839067703</v>
      </c>
      <c r="AY9" s="90">
        <v>149625</v>
      </c>
      <c r="AZ9" s="24">
        <v>22755</v>
      </c>
      <c r="BA9" s="25">
        <f>100*AZ9/$AY9</f>
        <v>15.208020050125313</v>
      </c>
      <c r="BB9" s="24">
        <v>99565</v>
      </c>
      <c r="BC9" s="25">
        <f>100*BB9/$AY9</f>
        <v>66.543024227234753</v>
      </c>
      <c r="BD9" s="24">
        <v>27305</v>
      </c>
      <c r="BE9" s="91">
        <f>100*BD9/$AY9</f>
        <v>18.248955722639934</v>
      </c>
    </row>
    <row r="10" spans="1:57">
      <c r="A10" s="22" t="s">
        <v>498</v>
      </c>
      <c r="B10" s="90">
        <v>74213</v>
      </c>
      <c r="C10" s="24">
        <v>17615</v>
      </c>
      <c r="D10" s="25">
        <f t="shared" ref="D10:D23" si="3">100*C10/$B10</f>
        <v>23.735733631573982</v>
      </c>
      <c r="E10" s="24">
        <v>49440</v>
      </c>
      <c r="F10" s="25">
        <f t="shared" ref="F10:F23" si="4">100*E10/$B10</f>
        <v>66.619055960545992</v>
      </c>
      <c r="G10" s="24">
        <v>7145</v>
      </c>
      <c r="H10" s="91">
        <f t="shared" ref="H10:H23" si="5">100*G10/$B10</f>
        <v>9.6276932612884529</v>
      </c>
      <c r="I10" s="90">
        <v>77211</v>
      </c>
      <c r="J10" s="24">
        <v>16655</v>
      </c>
      <c r="K10" s="25">
        <f t="shared" ref="K10:M23" si="6">100*J10/$I10</f>
        <v>21.570760642913573</v>
      </c>
      <c r="L10" s="24">
        <v>52250</v>
      </c>
      <c r="M10" s="25">
        <f t="shared" si="6"/>
        <v>67.671704808900287</v>
      </c>
      <c r="N10" s="24">
        <v>8290</v>
      </c>
      <c r="O10" s="25">
        <f t="shared" ref="O10:O23" si="7">100*N10/$I10</f>
        <v>10.736812112263797</v>
      </c>
      <c r="P10" s="90">
        <v>82325</v>
      </c>
      <c r="Q10" s="24">
        <v>16265</v>
      </c>
      <c r="R10" s="25">
        <f t="shared" ref="R10:T23" si="8">100*Q10/$P10</f>
        <v>19.757060431217734</v>
      </c>
      <c r="S10" s="24">
        <v>56585</v>
      </c>
      <c r="T10" s="25">
        <f t="shared" si="8"/>
        <v>68.733677497722439</v>
      </c>
      <c r="U10" s="24">
        <v>9470</v>
      </c>
      <c r="V10" s="25">
        <f t="shared" ref="V10:V23" si="9">100*U10/$P10</f>
        <v>11.503188581840266</v>
      </c>
      <c r="W10" s="90">
        <v>85720</v>
      </c>
      <c r="X10" s="24">
        <v>16310</v>
      </c>
      <c r="Y10" s="25">
        <f t="shared" ref="Y10:AA23" si="10">100*X10/$W10</f>
        <v>19.02706486234251</v>
      </c>
      <c r="Z10" s="24">
        <v>59340</v>
      </c>
      <c r="AA10" s="25">
        <f t="shared" si="10"/>
        <v>69.225384974335043</v>
      </c>
      <c r="AB10" s="24">
        <v>10060</v>
      </c>
      <c r="AC10" s="91">
        <f t="shared" ref="AC10:AC23" si="11">100*AB10/$W10</f>
        <v>11.735884274381707</v>
      </c>
      <c r="AD10" s="24">
        <v>87215</v>
      </c>
      <c r="AE10" s="24">
        <v>15500</v>
      </c>
      <c r="AF10" s="25">
        <f t="shared" ref="AF10:AH23" si="12">100*AE10/$AD10</f>
        <v>17.772172218081753</v>
      </c>
      <c r="AG10" s="24">
        <v>60875</v>
      </c>
      <c r="AH10" s="25">
        <f t="shared" si="12"/>
        <v>69.798773146821077</v>
      </c>
      <c r="AI10" s="24">
        <v>10825</v>
      </c>
      <c r="AJ10" s="25">
        <f t="shared" ref="AJ10:AJ23" si="13">100*AI10/$AD10</f>
        <v>12.411855758757094</v>
      </c>
      <c r="AK10" s="90">
        <v>90870</v>
      </c>
      <c r="AL10" s="24">
        <v>15120</v>
      </c>
      <c r="AM10" s="25">
        <f t="shared" ref="AM10:AO23" si="14">100*AL10/$AK10</f>
        <v>16.639154836579728</v>
      </c>
      <c r="AN10" s="24">
        <v>63565</v>
      </c>
      <c r="AO10" s="25">
        <f t="shared" si="14"/>
        <v>69.951579179046988</v>
      </c>
      <c r="AP10" s="24">
        <v>12170</v>
      </c>
      <c r="AQ10" s="91">
        <f t="shared" ref="AQ10:AQ23" si="15">100*AP10/$AK10</f>
        <v>13.392758886321118</v>
      </c>
      <c r="AR10" s="24">
        <v>97240</v>
      </c>
      <c r="AS10" s="24">
        <v>15830</v>
      </c>
      <c r="AT10" s="25">
        <f t="shared" ref="AT10:AV23" si="16">100*AS10/$AR10</f>
        <v>16.279308926367751</v>
      </c>
      <c r="AU10" s="24">
        <v>67160</v>
      </c>
      <c r="AV10" s="25">
        <f t="shared" si="16"/>
        <v>69.0662278897573</v>
      </c>
      <c r="AW10" s="24">
        <v>14255</v>
      </c>
      <c r="AX10" s="25">
        <f t="shared" ref="AX10:AX23" si="17">100*AW10/$AR10</f>
        <v>14.659605100781571</v>
      </c>
      <c r="AY10" s="90">
        <v>99410</v>
      </c>
      <c r="AZ10" s="24">
        <v>16135</v>
      </c>
      <c r="BA10" s="25">
        <f t="shared" ref="BA10:BC23" si="18">100*AZ10/$AY10</f>
        <v>16.230761492807563</v>
      </c>
      <c r="BB10" s="24">
        <v>66000</v>
      </c>
      <c r="BC10" s="25">
        <f t="shared" si="18"/>
        <v>66.391711095463236</v>
      </c>
      <c r="BD10" s="24">
        <v>17275</v>
      </c>
      <c r="BE10" s="91">
        <f t="shared" ref="BE10:BE23" si="19">100*BD10/$AY10</f>
        <v>17.377527411729201</v>
      </c>
    </row>
    <row r="11" spans="1:57">
      <c r="A11" s="22" t="s">
        <v>499</v>
      </c>
      <c r="B11" s="90">
        <v>86156</v>
      </c>
      <c r="C11" s="24">
        <v>23660</v>
      </c>
      <c r="D11" s="25">
        <f t="shared" si="3"/>
        <v>27.461813454663634</v>
      </c>
      <c r="E11" s="24">
        <v>55495</v>
      </c>
      <c r="F11" s="25">
        <f t="shared" si="4"/>
        <v>64.412228979989791</v>
      </c>
      <c r="G11" s="24">
        <v>6990</v>
      </c>
      <c r="H11" s="91">
        <f t="shared" si="5"/>
        <v>8.1131900273921715</v>
      </c>
      <c r="I11" s="90">
        <v>87473</v>
      </c>
      <c r="J11" s="24">
        <v>21415</v>
      </c>
      <c r="K11" s="25">
        <f t="shared" si="6"/>
        <v>24.48184011066272</v>
      </c>
      <c r="L11" s="24">
        <v>58185</v>
      </c>
      <c r="M11" s="25">
        <f t="shared" si="6"/>
        <v>66.517668309078232</v>
      </c>
      <c r="N11" s="24">
        <v>7870</v>
      </c>
      <c r="O11" s="25">
        <f t="shared" si="7"/>
        <v>8.9970619505447402</v>
      </c>
      <c r="P11" s="90">
        <v>88100</v>
      </c>
      <c r="Q11" s="24">
        <v>18730</v>
      </c>
      <c r="R11" s="25">
        <f t="shared" si="8"/>
        <v>21.259931895573214</v>
      </c>
      <c r="S11" s="24">
        <v>60295</v>
      </c>
      <c r="T11" s="25">
        <f t="shared" si="8"/>
        <v>68.439273552780932</v>
      </c>
      <c r="U11" s="24">
        <v>9085</v>
      </c>
      <c r="V11" s="25">
        <f t="shared" si="9"/>
        <v>10.312145289443814</v>
      </c>
      <c r="W11" s="90">
        <v>87600</v>
      </c>
      <c r="X11" s="24">
        <v>16275</v>
      </c>
      <c r="Y11" s="25">
        <f t="shared" si="10"/>
        <v>18.578767123287673</v>
      </c>
      <c r="Z11" s="24">
        <v>61540</v>
      </c>
      <c r="AA11" s="25">
        <f t="shared" si="10"/>
        <v>70.251141552511413</v>
      </c>
      <c r="AB11" s="24">
        <v>9790</v>
      </c>
      <c r="AC11" s="91">
        <f t="shared" si="11"/>
        <v>11.175799086757991</v>
      </c>
      <c r="AD11" s="24">
        <v>82930</v>
      </c>
      <c r="AE11" s="24">
        <v>13325</v>
      </c>
      <c r="AF11" s="25">
        <f t="shared" si="12"/>
        <v>16.067767997105992</v>
      </c>
      <c r="AG11" s="24">
        <v>58845</v>
      </c>
      <c r="AH11" s="25">
        <f t="shared" si="12"/>
        <v>70.957433980465453</v>
      </c>
      <c r="AI11" s="24">
        <v>10770</v>
      </c>
      <c r="AJ11" s="25">
        <f t="shared" si="13"/>
        <v>12.98685638490293</v>
      </c>
      <c r="AK11" s="90">
        <v>78950</v>
      </c>
      <c r="AL11" s="24">
        <v>11045</v>
      </c>
      <c r="AM11" s="25">
        <f t="shared" si="14"/>
        <v>13.989867004433185</v>
      </c>
      <c r="AN11" s="24">
        <v>55795</v>
      </c>
      <c r="AO11" s="25">
        <f t="shared" si="14"/>
        <v>70.671310956301454</v>
      </c>
      <c r="AP11" s="24">
        <v>12110</v>
      </c>
      <c r="AQ11" s="91">
        <f t="shared" si="15"/>
        <v>15.338822039265358</v>
      </c>
      <c r="AR11" s="24">
        <v>77795</v>
      </c>
      <c r="AS11" s="24">
        <v>9600</v>
      </c>
      <c r="AT11" s="25">
        <f t="shared" si="16"/>
        <v>12.340124686676521</v>
      </c>
      <c r="AU11" s="24">
        <v>53695</v>
      </c>
      <c r="AV11" s="25">
        <f t="shared" si="16"/>
        <v>69.021145317822487</v>
      </c>
      <c r="AW11" s="24">
        <v>14490</v>
      </c>
      <c r="AX11" s="25">
        <f t="shared" si="17"/>
        <v>18.625875698952374</v>
      </c>
      <c r="AY11" s="90">
        <v>78440</v>
      </c>
      <c r="AZ11" s="24">
        <v>8950</v>
      </c>
      <c r="BA11" s="25">
        <f t="shared" si="18"/>
        <v>11.409994900560939</v>
      </c>
      <c r="BB11" s="24">
        <v>50765</v>
      </c>
      <c r="BC11" s="25">
        <f t="shared" si="18"/>
        <v>64.718255991840891</v>
      </c>
      <c r="BD11" s="24">
        <v>18725</v>
      </c>
      <c r="BE11" s="91">
        <f t="shared" si="19"/>
        <v>23.871749107598163</v>
      </c>
    </row>
    <row r="12" spans="1:57">
      <c r="A12" s="22" t="s">
        <v>500</v>
      </c>
      <c r="B12" s="90">
        <v>86148</v>
      </c>
      <c r="C12" s="24">
        <v>19030</v>
      </c>
      <c r="D12" s="25">
        <f t="shared" si="3"/>
        <v>22.089891814087384</v>
      </c>
      <c r="E12" s="24">
        <v>56830</v>
      </c>
      <c r="F12" s="25">
        <f t="shared" si="4"/>
        <v>65.967869248270418</v>
      </c>
      <c r="G12" s="24">
        <v>10295</v>
      </c>
      <c r="H12" s="91">
        <f t="shared" si="5"/>
        <v>11.950364489018897</v>
      </c>
      <c r="I12" s="90">
        <v>82460</v>
      </c>
      <c r="J12" s="24">
        <v>16800</v>
      </c>
      <c r="K12" s="25">
        <f t="shared" si="6"/>
        <v>20.373514431239389</v>
      </c>
      <c r="L12" s="24">
        <v>54485</v>
      </c>
      <c r="M12" s="25">
        <f t="shared" si="6"/>
        <v>66.074460344409417</v>
      </c>
      <c r="N12" s="24">
        <v>11175</v>
      </c>
      <c r="O12" s="25">
        <f t="shared" si="7"/>
        <v>13.552025224351201</v>
      </c>
      <c r="P12" s="90">
        <v>81465</v>
      </c>
      <c r="Q12" s="24">
        <v>15660</v>
      </c>
      <c r="R12" s="25">
        <f t="shared" si="8"/>
        <v>19.22297919351869</v>
      </c>
      <c r="S12" s="24">
        <v>53810</v>
      </c>
      <c r="T12" s="25">
        <f t="shared" si="8"/>
        <v>66.052906156017926</v>
      </c>
      <c r="U12" s="24">
        <v>12005</v>
      </c>
      <c r="V12" s="25">
        <f t="shared" si="9"/>
        <v>14.736389860676365</v>
      </c>
      <c r="W12" s="90">
        <v>79300</v>
      </c>
      <c r="X12" s="24">
        <v>14955</v>
      </c>
      <c r="Y12" s="25">
        <f t="shared" si="10"/>
        <v>18.858764186633039</v>
      </c>
      <c r="Z12" s="24">
        <v>52475</v>
      </c>
      <c r="AA12" s="25">
        <f t="shared" si="10"/>
        <v>66.172761664564945</v>
      </c>
      <c r="AB12" s="24">
        <v>11875</v>
      </c>
      <c r="AC12" s="91">
        <f t="shared" si="11"/>
        <v>14.974779319041614</v>
      </c>
      <c r="AD12" s="24">
        <v>76405</v>
      </c>
      <c r="AE12" s="24">
        <v>13420</v>
      </c>
      <c r="AF12" s="25">
        <f t="shared" si="12"/>
        <v>17.564295530397224</v>
      </c>
      <c r="AG12" s="24">
        <v>51250</v>
      </c>
      <c r="AH12" s="25">
        <f t="shared" si="12"/>
        <v>67.07676199201623</v>
      </c>
      <c r="AI12" s="24">
        <v>11745</v>
      </c>
      <c r="AJ12" s="25">
        <f t="shared" si="13"/>
        <v>15.372030626267914</v>
      </c>
      <c r="AK12" s="92">
        <v>74625</v>
      </c>
      <c r="AL12" s="24">
        <v>11790</v>
      </c>
      <c r="AM12" s="25">
        <f t="shared" si="14"/>
        <v>15.798994974874372</v>
      </c>
      <c r="AN12" s="24">
        <v>51010</v>
      </c>
      <c r="AO12" s="25">
        <f t="shared" si="14"/>
        <v>68.355108877721946</v>
      </c>
      <c r="AP12" s="24">
        <v>11825</v>
      </c>
      <c r="AQ12" s="91">
        <f t="shared" si="15"/>
        <v>15.845896147403685</v>
      </c>
      <c r="AR12" s="93">
        <v>76550</v>
      </c>
      <c r="AS12" s="93">
        <v>11455</v>
      </c>
      <c r="AT12" s="94">
        <f t="shared" si="16"/>
        <v>14.96407576747224</v>
      </c>
      <c r="AU12" s="93">
        <v>52500</v>
      </c>
      <c r="AV12" s="94">
        <f t="shared" si="16"/>
        <v>68.582625734813845</v>
      </c>
      <c r="AW12" s="93">
        <v>12595</v>
      </c>
      <c r="AX12" s="94">
        <f t="shared" si="17"/>
        <v>16.453298497713913</v>
      </c>
      <c r="AY12" s="90">
        <v>74020</v>
      </c>
      <c r="AZ12" s="24">
        <v>11060</v>
      </c>
      <c r="BA12" s="25">
        <f t="shared" si="18"/>
        <v>14.941907592542556</v>
      </c>
      <c r="BB12" s="24">
        <v>48975</v>
      </c>
      <c r="BC12" s="25">
        <f t="shared" si="18"/>
        <v>66.164550121588761</v>
      </c>
      <c r="BD12" s="24">
        <v>13985</v>
      </c>
      <c r="BE12" s="91">
        <f t="shared" si="19"/>
        <v>18.893542285868683</v>
      </c>
    </row>
    <row r="13" spans="1:57">
      <c r="A13" s="22" t="s">
        <v>501</v>
      </c>
      <c r="B13" s="90">
        <v>51114</v>
      </c>
      <c r="C13" s="24">
        <v>14345</v>
      </c>
      <c r="D13" s="25">
        <f t="shared" si="3"/>
        <v>28.064718081151934</v>
      </c>
      <c r="E13" s="24">
        <v>32195</v>
      </c>
      <c r="F13" s="25">
        <f t="shared" si="4"/>
        <v>62.986657275893101</v>
      </c>
      <c r="G13" s="24">
        <v>4580</v>
      </c>
      <c r="H13" s="91">
        <f t="shared" si="5"/>
        <v>8.9603631099111798</v>
      </c>
      <c r="I13" s="90">
        <v>56598</v>
      </c>
      <c r="J13" s="24">
        <v>14755</v>
      </c>
      <c r="K13" s="25">
        <f t="shared" si="6"/>
        <v>26.069825788897134</v>
      </c>
      <c r="L13" s="24">
        <v>36605</v>
      </c>
      <c r="M13" s="25">
        <f t="shared" si="6"/>
        <v>64.675430227216509</v>
      </c>
      <c r="N13" s="24">
        <v>5230</v>
      </c>
      <c r="O13" s="25">
        <f t="shared" si="7"/>
        <v>9.2406092088059655</v>
      </c>
      <c r="P13" s="90">
        <v>62125</v>
      </c>
      <c r="Q13" s="24">
        <v>15120</v>
      </c>
      <c r="R13" s="25">
        <f t="shared" si="8"/>
        <v>24.338028169014084</v>
      </c>
      <c r="S13" s="24">
        <v>40985</v>
      </c>
      <c r="T13" s="25">
        <f t="shared" si="8"/>
        <v>65.971830985915489</v>
      </c>
      <c r="U13" s="24">
        <v>6035</v>
      </c>
      <c r="V13" s="25">
        <f t="shared" si="9"/>
        <v>9.7142857142857135</v>
      </c>
      <c r="W13" s="90">
        <v>64725</v>
      </c>
      <c r="X13" s="24">
        <v>14830</v>
      </c>
      <c r="Y13" s="25">
        <f t="shared" si="10"/>
        <v>22.912321359598302</v>
      </c>
      <c r="Z13" s="24">
        <v>43325</v>
      </c>
      <c r="AA13" s="25">
        <f t="shared" si="10"/>
        <v>66.937041328698342</v>
      </c>
      <c r="AB13" s="24">
        <v>6570</v>
      </c>
      <c r="AC13" s="91">
        <f t="shared" si="11"/>
        <v>10.15063731170336</v>
      </c>
      <c r="AD13" s="24">
        <v>64210</v>
      </c>
      <c r="AE13" s="24">
        <v>13755</v>
      </c>
      <c r="AF13" s="25">
        <f t="shared" si="12"/>
        <v>21.42189690079427</v>
      </c>
      <c r="AG13" s="24">
        <v>43385</v>
      </c>
      <c r="AH13" s="25">
        <f t="shared" si="12"/>
        <v>67.567357109484504</v>
      </c>
      <c r="AI13" s="24">
        <v>7055</v>
      </c>
      <c r="AJ13" s="25">
        <f t="shared" si="13"/>
        <v>10.987385142501168</v>
      </c>
      <c r="AK13" s="90">
        <v>65825</v>
      </c>
      <c r="AL13" s="24">
        <v>12880</v>
      </c>
      <c r="AM13" s="25">
        <f t="shared" si="14"/>
        <v>19.567033801747055</v>
      </c>
      <c r="AN13" s="24">
        <v>44910</v>
      </c>
      <c r="AO13" s="25">
        <f t="shared" si="14"/>
        <v>68.226357766805918</v>
      </c>
      <c r="AP13" s="24">
        <v>8050</v>
      </c>
      <c r="AQ13" s="91">
        <f t="shared" si="15"/>
        <v>12.22939612609191</v>
      </c>
      <c r="AR13" s="24">
        <v>69665</v>
      </c>
      <c r="AS13" s="24">
        <v>12625</v>
      </c>
      <c r="AT13" s="25">
        <f t="shared" si="16"/>
        <v>18.122443120648818</v>
      </c>
      <c r="AU13" s="24">
        <v>47220</v>
      </c>
      <c r="AV13" s="25">
        <f t="shared" si="16"/>
        <v>67.781525873824734</v>
      </c>
      <c r="AW13" s="24">
        <v>9820</v>
      </c>
      <c r="AX13" s="25">
        <f t="shared" si="17"/>
        <v>14.096031005526449</v>
      </c>
      <c r="AY13" s="90">
        <v>68940</v>
      </c>
      <c r="AZ13" s="24">
        <v>11975</v>
      </c>
      <c r="BA13" s="25">
        <f t="shared" si="18"/>
        <v>17.370176965477228</v>
      </c>
      <c r="BB13" s="24">
        <v>44575</v>
      </c>
      <c r="BC13" s="25">
        <f t="shared" si="18"/>
        <v>64.657673339135485</v>
      </c>
      <c r="BD13" s="24">
        <v>12395</v>
      </c>
      <c r="BE13" s="91">
        <f t="shared" si="19"/>
        <v>17.979402378880184</v>
      </c>
    </row>
    <row r="14" spans="1:57">
      <c r="A14" s="22" t="s">
        <v>502</v>
      </c>
      <c r="B14" s="90">
        <v>54134</v>
      </c>
      <c r="C14" s="24">
        <v>15115</v>
      </c>
      <c r="D14" s="25">
        <f t="shared" si="3"/>
        <v>27.921454169283628</v>
      </c>
      <c r="E14" s="24">
        <v>33935</v>
      </c>
      <c r="F14" s="25">
        <f t="shared" si="4"/>
        <v>62.687035873942442</v>
      </c>
      <c r="G14" s="24">
        <v>5080</v>
      </c>
      <c r="H14" s="91">
        <f t="shared" si="5"/>
        <v>9.3841208852107734</v>
      </c>
      <c r="I14" s="90">
        <v>52981</v>
      </c>
      <c r="J14" s="24">
        <v>13040</v>
      </c>
      <c r="K14" s="25">
        <f t="shared" si="6"/>
        <v>24.612596968724638</v>
      </c>
      <c r="L14" s="24">
        <v>34265</v>
      </c>
      <c r="M14" s="25">
        <f t="shared" si="6"/>
        <v>64.674128461146452</v>
      </c>
      <c r="N14" s="24">
        <v>5680</v>
      </c>
      <c r="O14" s="25">
        <f t="shared" si="7"/>
        <v>10.720824446499689</v>
      </c>
      <c r="P14" s="90">
        <v>52985</v>
      </c>
      <c r="Q14" s="24">
        <v>11470</v>
      </c>
      <c r="R14" s="25">
        <f t="shared" si="8"/>
        <v>21.647636123431159</v>
      </c>
      <c r="S14" s="24">
        <v>35370</v>
      </c>
      <c r="T14" s="25">
        <f t="shared" si="8"/>
        <v>66.754741908087198</v>
      </c>
      <c r="U14" s="24">
        <v>6130</v>
      </c>
      <c r="V14" s="25">
        <f t="shared" si="9"/>
        <v>11.56931206945362</v>
      </c>
      <c r="W14" s="90">
        <v>52150</v>
      </c>
      <c r="X14" s="24">
        <v>10095</v>
      </c>
      <c r="Y14" s="25">
        <f t="shared" si="10"/>
        <v>19.357622243528283</v>
      </c>
      <c r="Z14" s="24">
        <v>35435</v>
      </c>
      <c r="AA14" s="25">
        <f t="shared" si="10"/>
        <v>67.948226270373922</v>
      </c>
      <c r="AB14" s="24">
        <v>6595</v>
      </c>
      <c r="AC14" s="91">
        <f t="shared" si="11"/>
        <v>12.64621284755513</v>
      </c>
      <c r="AD14" s="24">
        <v>50820</v>
      </c>
      <c r="AE14" s="24">
        <v>9005</v>
      </c>
      <c r="AF14" s="25">
        <f t="shared" si="12"/>
        <v>17.719401810310902</v>
      </c>
      <c r="AG14" s="24">
        <v>34595</v>
      </c>
      <c r="AH14" s="25">
        <f t="shared" si="12"/>
        <v>68.073593073593074</v>
      </c>
      <c r="AI14" s="24">
        <v>7220</v>
      </c>
      <c r="AJ14" s="25">
        <f t="shared" si="13"/>
        <v>14.207005116096026</v>
      </c>
      <c r="AK14" s="90">
        <v>48870</v>
      </c>
      <c r="AL14" s="24">
        <v>7830</v>
      </c>
      <c r="AM14" s="25">
        <f t="shared" si="14"/>
        <v>16.022099447513813</v>
      </c>
      <c r="AN14" s="24">
        <v>33175</v>
      </c>
      <c r="AO14" s="25">
        <f t="shared" si="14"/>
        <v>67.884182525066507</v>
      </c>
      <c r="AP14" s="24">
        <v>7860</v>
      </c>
      <c r="AQ14" s="91">
        <f t="shared" si="15"/>
        <v>16.083486801718845</v>
      </c>
      <c r="AR14" s="24">
        <v>48355</v>
      </c>
      <c r="AS14" s="24">
        <v>6945</v>
      </c>
      <c r="AT14" s="25">
        <f t="shared" si="16"/>
        <v>14.36252714300486</v>
      </c>
      <c r="AU14" s="24">
        <v>32335</v>
      </c>
      <c r="AV14" s="25">
        <f t="shared" si="16"/>
        <v>66.87002378244236</v>
      </c>
      <c r="AW14" s="24">
        <v>9070</v>
      </c>
      <c r="AX14" s="25">
        <f t="shared" si="17"/>
        <v>18.757108882225211</v>
      </c>
      <c r="AY14" s="90">
        <v>44950</v>
      </c>
      <c r="AZ14" s="24">
        <v>6120</v>
      </c>
      <c r="BA14" s="25">
        <f t="shared" si="18"/>
        <v>13.615127919911012</v>
      </c>
      <c r="BB14" s="24">
        <v>28535</v>
      </c>
      <c r="BC14" s="25">
        <f t="shared" si="18"/>
        <v>63.481646273637374</v>
      </c>
      <c r="BD14" s="24">
        <v>10300</v>
      </c>
      <c r="BE14" s="91">
        <f t="shared" si="19"/>
        <v>22.914349276974416</v>
      </c>
    </row>
    <row r="15" spans="1:57">
      <c r="A15" s="22" t="s">
        <v>503</v>
      </c>
      <c r="B15" s="90">
        <v>36432</v>
      </c>
      <c r="C15" s="24">
        <v>9080</v>
      </c>
      <c r="D15" s="25">
        <f t="shared" si="3"/>
        <v>24.923144488361881</v>
      </c>
      <c r="E15" s="24">
        <v>24020</v>
      </c>
      <c r="F15" s="25">
        <f t="shared" si="4"/>
        <v>65.931049626701807</v>
      </c>
      <c r="G15" s="24">
        <v>3330</v>
      </c>
      <c r="H15" s="91">
        <f t="shared" si="5"/>
        <v>9.1403162055335976</v>
      </c>
      <c r="I15" s="90">
        <v>36662</v>
      </c>
      <c r="J15" s="24">
        <v>8630</v>
      </c>
      <c r="K15" s="25">
        <f t="shared" si="6"/>
        <v>23.539359554852435</v>
      </c>
      <c r="L15" s="24">
        <v>24360</v>
      </c>
      <c r="M15" s="25">
        <f t="shared" si="6"/>
        <v>66.444820249849982</v>
      </c>
      <c r="N15" s="24">
        <v>3660</v>
      </c>
      <c r="O15" s="25">
        <f t="shared" si="7"/>
        <v>9.9830887567508597</v>
      </c>
      <c r="P15" s="90">
        <v>36555</v>
      </c>
      <c r="Q15" s="24">
        <v>7790</v>
      </c>
      <c r="R15" s="25">
        <f t="shared" si="8"/>
        <v>21.31035426070305</v>
      </c>
      <c r="S15" s="24">
        <v>24510</v>
      </c>
      <c r="T15" s="25">
        <f t="shared" si="8"/>
        <v>67.04965121050472</v>
      </c>
      <c r="U15" s="24">
        <v>4245</v>
      </c>
      <c r="V15" s="25">
        <f t="shared" si="9"/>
        <v>11.612638489946656</v>
      </c>
      <c r="W15" s="90">
        <v>36815</v>
      </c>
      <c r="X15" s="24">
        <v>6910</v>
      </c>
      <c r="Y15" s="25">
        <f t="shared" si="10"/>
        <v>18.769523292136359</v>
      </c>
      <c r="Z15" s="24">
        <v>25405</v>
      </c>
      <c r="AA15" s="25">
        <f t="shared" si="10"/>
        <v>69.00719815292679</v>
      </c>
      <c r="AB15" s="24">
        <v>4500</v>
      </c>
      <c r="AC15" s="91">
        <f t="shared" si="11"/>
        <v>12.223278554936847</v>
      </c>
      <c r="AD15" s="24">
        <v>35610</v>
      </c>
      <c r="AE15" s="24">
        <v>5715</v>
      </c>
      <c r="AF15" s="25">
        <f t="shared" si="12"/>
        <v>16.048862679022747</v>
      </c>
      <c r="AG15" s="24">
        <v>25085</v>
      </c>
      <c r="AH15" s="25">
        <f t="shared" si="12"/>
        <v>70.443695591126087</v>
      </c>
      <c r="AI15" s="24">
        <v>4830</v>
      </c>
      <c r="AJ15" s="25">
        <f t="shared" si="13"/>
        <v>13.563605728727886</v>
      </c>
      <c r="AK15" s="90">
        <v>34070</v>
      </c>
      <c r="AL15" s="24">
        <v>4850</v>
      </c>
      <c r="AM15" s="25">
        <f t="shared" si="14"/>
        <v>14.235397710595832</v>
      </c>
      <c r="AN15" s="24">
        <v>24200</v>
      </c>
      <c r="AO15" s="25">
        <f t="shared" si="14"/>
        <v>71.030231875550342</v>
      </c>
      <c r="AP15" s="24">
        <v>5020</v>
      </c>
      <c r="AQ15" s="91">
        <f t="shared" si="15"/>
        <v>14.73437041385383</v>
      </c>
      <c r="AR15" s="24">
        <v>33425</v>
      </c>
      <c r="AS15" s="24">
        <v>4520</v>
      </c>
      <c r="AT15" s="25">
        <f t="shared" si="16"/>
        <v>13.522812266267763</v>
      </c>
      <c r="AU15" s="24">
        <v>23015</v>
      </c>
      <c r="AV15" s="25">
        <f t="shared" si="16"/>
        <v>68.855646970830222</v>
      </c>
      <c r="AW15" s="24">
        <v>5885</v>
      </c>
      <c r="AX15" s="25">
        <f t="shared" si="17"/>
        <v>17.606581899775616</v>
      </c>
      <c r="AY15" s="90">
        <v>32740</v>
      </c>
      <c r="AZ15" s="24">
        <v>4345</v>
      </c>
      <c r="BA15" s="25">
        <f t="shared" si="18"/>
        <v>13.271227855833843</v>
      </c>
      <c r="BB15" s="24">
        <v>21055</v>
      </c>
      <c r="BC15" s="25">
        <f t="shared" si="18"/>
        <v>64.309712889431893</v>
      </c>
      <c r="BD15" s="24">
        <v>7335</v>
      </c>
      <c r="BE15" s="91">
        <f t="shared" si="19"/>
        <v>22.403787416004889</v>
      </c>
    </row>
    <row r="16" spans="1:57">
      <c r="A16" s="22" t="s">
        <v>504</v>
      </c>
      <c r="B16" s="90">
        <v>40593</v>
      </c>
      <c r="C16" s="24">
        <v>10165</v>
      </c>
      <c r="D16" s="25">
        <f t="shared" si="3"/>
        <v>25.041263271992708</v>
      </c>
      <c r="E16" s="24">
        <v>26605</v>
      </c>
      <c r="F16" s="25">
        <f t="shared" si="4"/>
        <v>65.540856797970093</v>
      </c>
      <c r="G16" s="24">
        <v>3825</v>
      </c>
      <c r="H16" s="91">
        <f t="shared" si="5"/>
        <v>9.4228068878870737</v>
      </c>
      <c r="I16" s="90">
        <v>39921</v>
      </c>
      <c r="J16" s="24">
        <v>9140</v>
      </c>
      <c r="K16" s="25">
        <f t="shared" si="6"/>
        <v>22.895218055659928</v>
      </c>
      <c r="L16" s="24">
        <v>26685</v>
      </c>
      <c r="M16" s="25">
        <f t="shared" si="6"/>
        <v>66.844517922897722</v>
      </c>
      <c r="N16" s="24">
        <v>4100</v>
      </c>
      <c r="O16" s="25">
        <f t="shared" si="7"/>
        <v>10.270283810525788</v>
      </c>
      <c r="P16" s="90">
        <v>38760</v>
      </c>
      <c r="Q16" s="24">
        <v>8325</v>
      </c>
      <c r="R16" s="25">
        <f t="shared" si="8"/>
        <v>21.478328173374614</v>
      </c>
      <c r="S16" s="24">
        <v>25960</v>
      </c>
      <c r="T16" s="25">
        <f t="shared" si="8"/>
        <v>66.976264189886479</v>
      </c>
      <c r="U16" s="24">
        <v>4495</v>
      </c>
      <c r="V16" s="25">
        <f t="shared" si="9"/>
        <v>11.597007223942208</v>
      </c>
      <c r="W16" s="90">
        <v>38700</v>
      </c>
      <c r="X16" s="24">
        <v>7670</v>
      </c>
      <c r="Y16" s="25">
        <f t="shared" si="10"/>
        <v>19.819121447028422</v>
      </c>
      <c r="Z16" s="24">
        <v>26065</v>
      </c>
      <c r="AA16" s="25">
        <f t="shared" si="10"/>
        <v>67.351421188630496</v>
      </c>
      <c r="AB16" s="24">
        <v>4960</v>
      </c>
      <c r="AC16" s="91">
        <f t="shared" si="11"/>
        <v>12.816537467700259</v>
      </c>
      <c r="AD16" s="24">
        <v>36135</v>
      </c>
      <c r="AE16" s="24">
        <v>6215</v>
      </c>
      <c r="AF16" s="25">
        <f t="shared" si="12"/>
        <v>17.199391171993913</v>
      </c>
      <c r="AG16" s="24">
        <v>24485</v>
      </c>
      <c r="AH16" s="25">
        <f t="shared" si="12"/>
        <v>67.759789677597894</v>
      </c>
      <c r="AI16" s="24">
        <v>5440</v>
      </c>
      <c r="AJ16" s="25">
        <f t="shared" si="13"/>
        <v>15.054656150546561</v>
      </c>
      <c r="AK16" s="90">
        <v>33835</v>
      </c>
      <c r="AL16" s="24">
        <v>4975</v>
      </c>
      <c r="AM16" s="25">
        <f t="shared" si="14"/>
        <v>14.703709176887838</v>
      </c>
      <c r="AN16" s="24">
        <v>23030</v>
      </c>
      <c r="AO16" s="25">
        <f t="shared" si="14"/>
        <v>68.065612531402394</v>
      </c>
      <c r="AP16" s="24">
        <v>5830</v>
      </c>
      <c r="AQ16" s="91">
        <f t="shared" si="15"/>
        <v>17.230678291709769</v>
      </c>
      <c r="AR16" s="24">
        <v>32595</v>
      </c>
      <c r="AS16" s="24">
        <v>4130</v>
      </c>
      <c r="AT16" s="25">
        <f t="shared" si="16"/>
        <v>12.670655008436876</v>
      </c>
      <c r="AU16" s="24">
        <v>21810</v>
      </c>
      <c r="AV16" s="25">
        <f t="shared" si="16"/>
        <v>66.91210308329498</v>
      </c>
      <c r="AW16" s="24">
        <v>6655</v>
      </c>
      <c r="AX16" s="25">
        <f t="shared" si="17"/>
        <v>20.417241908268139</v>
      </c>
      <c r="AY16" s="90">
        <v>30955</v>
      </c>
      <c r="AZ16" s="24">
        <v>3720</v>
      </c>
      <c r="BA16" s="25">
        <f t="shared" si="18"/>
        <v>12.017444677758036</v>
      </c>
      <c r="BB16" s="24">
        <v>19690</v>
      </c>
      <c r="BC16" s="25">
        <f t="shared" si="18"/>
        <v>63.60846389920853</v>
      </c>
      <c r="BD16" s="24">
        <v>7545</v>
      </c>
      <c r="BE16" s="91">
        <f t="shared" si="19"/>
        <v>24.374091423033434</v>
      </c>
    </row>
    <row r="17" spans="1:57">
      <c r="A17" s="22" t="s">
        <v>505</v>
      </c>
      <c r="B17" s="90">
        <v>30799</v>
      </c>
      <c r="C17" s="24">
        <v>8140</v>
      </c>
      <c r="D17" s="25">
        <f t="shared" si="3"/>
        <v>26.429429526932694</v>
      </c>
      <c r="E17" s="24">
        <v>19390</v>
      </c>
      <c r="F17" s="25">
        <f t="shared" si="4"/>
        <v>62.956589499659081</v>
      </c>
      <c r="G17" s="24">
        <v>3275</v>
      </c>
      <c r="H17" s="91">
        <f t="shared" si="5"/>
        <v>10.633462125393681</v>
      </c>
      <c r="I17" s="90">
        <v>31496</v>
      </c>
      <c r="J17" s="24">
        <v>7355</v>
      </c>
      <c r="K17" s="25">
        <f t="shared" si="6"/>
        <v>23.352171704343409</v>
      </c>
      <c r="L17" s="24">
        <v>20400</v>
      </c>
      <c r="M17" s="25">
        <f t="shared" si="6"/>
        <v>64.770129540259077</v>
      </c>
      <c r="N17" s="24">
        <v>3760</v>
      </c>
      <c r="O17" s="25">
        <f t="shared" si="7"/>
        <v>11.938023876047753</v>
      </c>
      <c r="P17" s="90">
        <v>31695</v>
      </c>
      <c r="Q17" s="24">
        <v>6625</v>
      </c>
      <c r="R17" s="25">
        <f t="shared" si="8"/>
        <v>20.902350528474521</v>
      </c>
      <c r="S17" s="24">
        <v>20955</v>
      </c>
      <c r="T17" s="25">
        <f t="shared" si="8"/>
        <v>66.114529105537144</v>
      </c>
      <c r="U17" s="24">
        <v>4110</v>
      </c>
      <c r="V17" s="25">
        <f t="shared" si="9"/>
        <v>12.967345007098912</v>
      </c>
      <c r="W17" s="90">
        <v>32095</v>
      </c>
      <c r="X17" s="24">
        <v>6035</v>
      </c>
      <c r="Y17" s="25">
        <f t="shared" si="10"/>
        <v>18.803551955133198</v>
      </c>
      <c r="Z17" s="24">
        <v>21765</v>
      </c>
      <c r="AA17" s="25">
        <f t="shared" si="10"/>
        <v>67.814301293036294</v>
      </c>
      <c r="AB17" s="24">
        <v>4290</v>
      </c>
      <c r="AC17" s="91">
        <f t="shared" si="11"/>
        <v>13.3665680012463</v>
      </c>
      <c r="AD17" s="24">
        <v>31380</v>
      </c>
      <c r="AE17" s="24">
        <v>5300</v>
      </c>
      <c r="AF17" s="25">
        <f t="shared" si="12"/>
        <v>16.889738687061822</v>
      </c>
      <c r="AG17" s="24">
        <v>21485</v>
      </c>
      <c r="AH17" s="25">
        <f t="shared" si="12"/>
        <v>68.467176545570425</v>
      </c>
      <c r="AI17" s="24">
        <v>4585</v>
      </c>
      <c r="AJ17" s="25">
        <f t="shared" si="13"/>
        <v>14.611217335882728</v>
      </c>
      <c r="AK17" s="90">
        <v>31450</v>
      </c>
      <c r="AL17" s="24">
        <v>4655</v>
      </c>
      <c r="AM17" s="25">
        <f t="shared" si="14"/>
        <v>14.80127186009539</v>
      </c>
      <c r="AN17" s="24">
        <v>21585</v>
      </c>
      <c r="AO17" s="25">
        <f t="shared" si="14"/>
        <v>68.632750397456277</v>
      </c>
      <c r="AP17" s="24">
        <v>5210</v>
      </c>
      <c r="AQ17" s="91">
        <f t="shared" si="15"/>
        <v>16.565977742448332</v>
      </c>
      <c r="AR17" s="24">
        <v>30835</v>
      </c>
      <c r="AS17" s="24">
        <v>4110</v>
      </c>
      <c r="AT17" s="25">
        <f t="shared" si="16"/>
        <v>13.329009242743636</v>
      </c>
      <c r="AU17" s="24">
        <v>20730</v>
      </c>
      <c r="AV17" s="25">
        <f t="shared" si="16"/>
        <v>67.228798443327392</v>
      </c>
      <c r="AW17" s="24">
        <v>5990</v>
      </c>
      <c r="AX17" s="25">
        <f t="shared" si="17"/>
        <v>19.425976974217608</v>
      </c>
      <c r="AY17" s="90">
        <v>30475</v>
      </c>
      <c r="AZ17" s="24">
        <v>3940</v>
      </c>
      <c r="BA17" s="25">
        <f t="shared" si="18"/>
        <v>12.928630024610337</v>
      </c>
      <c r="BB17" s="24">
        <v>19380</v>
      </c>
      <c r="BC17" s="25">
        <f t="shared" si="18"/>
        <v>63.593109105824446</v>
      </c>
      <c r="BD17" s="24">
        <v>7160</v>
      </c>
      <c r="BE17" s="91">
        <f t="shared" si="19"/>
        <v>23.494667760459393</v>
      </c>
    </row>
    <row r="18" spans="1:57">
      <c r="A18" s="22" t="s">
        <v>506</v>
      </c>
      <c r="B18" s="90">
        <v>23632</v>
      </c>
      <c r="C18" s="24">
        <v>6480</v>
      </c>
      <c r="D18" s="25">
        <f t="shared" si="3"/>
        <v>27.420446851726474</v>
      </c>
      <c r="E18" s="24">
        <v>15485</v>
      </c>
      <c r="F18" s="25">
        <f t="shared" si="4"/>
        <v>65.525558564658084</v>
      </c>
      <c r="G18" s="24">
        <v>1670</v>
      </c>
      <c r="H18" s="91">
        <f t="shared" si="5"/>
        <v>7.06668923493568</v>
      </c>
      <c r="I18" s="90">
        <v>24832</v>
      </c>
      <c r="J18" s="24">
        <v>6120</v>
      </c>
      <c r="K18" s="25">
        <f t="shared" si="6"/>
        <v>24.645618556701031</v>
      </c>
      <c r="L18" s="24">
        <v>16635</v>
      </c>
      <c r="M18" s="25">
        <f t="shared" si="6"/>
        <v>66.99017396907216</v>
      </c>
      <c r="N18" s="24">
        <v>2075</v>
      </c>
      <c r="O18" s="25">
        <f t="shared" si="7"/>
        <v>8.3561533505154646</v>
      </c>
      <c r="P18" s="90">
        <v>25640</v>
      </c>
      <c r="Q18" s="24">
        <v>5475</v>
      </c>
      <c r="R18" s="25">
        <f t="shared" si="8"/>
        <v>21.353354134165368</v>
      </c>
      <c r="S18" s="24">
        <v>17645</v>
      </c>
      <c r="T18" s="25">
        <f t="shared" si="8"/>
        <v>68.818252730109208</v>
      </c>
      <c r="U18" s="24">
        <v>2530</v>
      </c>
      <c r="V18" s="25">
        <f t="shared" si="9"/>
        <v>9.8673946957878318</v>
      </c>
      <c r="W18" s="90">
        <v>26490</v>
      </c>
      <c r="X18" s="24">
        <v>5340</v>
      </c>
      <c r="Y18" s="25">
        <f t="shared" si="10"/>
        <v>20.15855039637599</v>
      </c>
      <c r="Z18" s="24">
        <v>18240</v>
      </c>
      <c r="AA18" s="25">
        <f t="shared" si="10"/>
        <v>68.856172140430346</v>
      </c>
      <c r="AB18" s="24">
        <v>2910</v>
      </c>
      <c r="AC18" s="91">
        <f t="shared" si="11"/>
        <v>10.985277463193658</v>
      </c>
      <c r="AD18" s="24">
        <v>26750</v>
      </c>
      <c r="AE18" s="24">
        <v>4955</v>
      </c>
      <c r="AF18" s="25">
        <f t="shared" si="12"/>
        <v>18.523364485981308</v>
      </c>
      <c r="AG18" s="24">
        <v>18465</v>
      </c>
      <c r="AH18" s="25">
        <f t="shared" si="12"/>
        <v>69.028037383177576</v>
      </c>
      <c r="AI18" s="24">
        <v>3330</v>
      </c>
      <c r="AJ18" s="25">
        <f t="shared" si="13"/>
        <v>12.448598130841122</v>
      </c>
      <c r="AK18" s="90">
        <v>27560</v>
      </c>
      <c r="AL18" s="24">
        <v>4925</v>
      </c>
      <c r="AM18" s="25">
        <f t="shared" si="14"/>
        <v>17.87010159651669</v>
      </c>
      <c r="AN18" s="24">
        <v>18770</v>
      </c>
      <c r="AO18" s="25">
        <f t="shared" si="14"/>
        <v>68.105950653120459</v>
      </c>
      <c r="AP18" s="24">
        <v>3880</v>
      </c>
      <c r="AQ18" s="91">
        <f t="shared" si="15"/>
        <v>14.078374455732947</v>
      </c>
      <c r="AR18" s="24">
        <v>28845</v>
      </c>
      <c r="AS18" s="24">
        <v>4740</v>
      </c>
      <c r="AT18" s="25">
        <f t="shared" si="16"/>
        <v>16.432657306292253</v>
      </c>
      <c r="AU18" s="24">
        <v>19495</v>
      </c>
      <c r="AV18" s="25">
        <f t="shared" si="16"/>
        <v>67.585370081469932</v>
      </c>
      <c r="AW18" s="24">
        <v>4625</v>
      </c>
      <c r="AX18" s="25">
        <f t="shared" si="17"/>
        <v>16.033974692321028</v>
      </c>
      <c r="AY18" s="90">
        <v>29155</v>
      </c>
      <c r="AZ18" s="24">
        <v>4505</v>
      </c>
      <c r="BA18" s="25">
        <f t="shared" si="18"/>
        <v>15.451895043731778</v>
      </c>
      <c r="BB18" s="24">
        <v>18830</v>
      </c>
      <c r="BC18" s="25">
        <f t="shared" si="18"/>
        <v>64.585834333733487</v>
      </c>
      <c r="BD18" s="24">
        <v>5825</v>
      </c>
      <c r="BE18" s="91">
        <f t="shared" si="19"/>
        <v>19.979420339564395</v>
      </c>
    </row>
    <row r="19" spans="1:57">
      <c r="A19" s="22" t="s">
        <v>507</v>
      </c>
      <c r="B19" s="90">
        <v>21012</v>
      </c>
      <c r="C19" s="24">
        <v>5490</v>
      </c>
      <c r="D19" s="25">
        <f t="shared" si="3"/>
        <v>26.127926898914907</v>
      </c>
      <c r="E19" s="24">
        <v>14425</v>
      </c>
      <c r="F19" s="25">
        <f t="shared" si="4"/>
        <v>68.651246906529607</v>
      </c>
      <c r="G19" s="24">
        <v>1095</v>
      </c>
      <c r="H19" s="91">
        <f t="shared" si="5"/>
        <v>5.2113078241005137</v>
      </c>
      <c r="I19" s="90">
        <v>22894</v>
      </c>
      <c r="J19" s="24">
        <v>5500</v>
      </c>
      <c r="K19" s="25">
        <f t="shared" si="6"/>
        <v>24.023761684284093</v>
      </c>
      <c r="L19" s="24">
        <v>16100</v>
      </c>
      <c r="M19" s="25">
        <f t="shared" si="6"/>
        <v>70.324102384904336</v>
      </c>
      <c r="N19" s="24">
        <v>1290</v>
      </c>
      <c r="O19" s="25">
        <f t="shared" si="7"/>
        <v>5.6346641041320868</v>
      </c>
      <c r="P19" s="90">
        <v>23575</v>
      </c>
      <c r="Q19" s="24">
        <v>5655</v>
      </c>
      <c r="R19" s="25">
        <f t="shared" si="8"/>
        <v>23.98727465535525</v>
      </c>
      <c r="S19" s="24">
        <v>16370</v>
      </c>
      <c r="T19" s="25">
        <f t="shared" si="8"/>
        <v>69.437963944856847</v>
      </c>
      <c r="U19" s="24">
        <v>1555</v>
      </c>
      <c r="V19" s="25">
        <f t="shared" si="9"/>
        <v>6.5959703075291625</v>
      </c>
      <c r="W19" s="90">
        <v>25360</v>
      </c>
      <c r="X19" s="24">
        <v>6150</v>
      </c>
      <c r="Y19" s="25">
        <f t="shared" si="10"/>
        <v>24.250788643533124</v>
      </c>
      <c r="Z19" s="24">
        <v>17340</v>
      </c>
      <c r="AA19" s="25">
        <f t="shared" si="10"/>
        <v>68.375394321766564</v>
      </c>
      <c r="AB19" s="24">
        <v>1880</v>
      </c>
      <c r="AC19" s="91">
        <f t="shared" si="11"/>
        <v>7.413249211356467</v>
      </c>
      <c r="AD19" s="24">
        <v>25775</v>
      </c>
      <c r="AE19" s="24">
        <v>5775</v>
      </c>
      <c r="AF19" s="25">
        <f t="shared" si="12"/>
        <v>22.405431619786615</v>
      </c>
      <c r="AG19" s="24">
        <v>17830</v>
      </c>
      <c r="AH19" s="25">
        <f t="shared" si="12"/>
        <v>69.175557710960234</v>
      </c>
      <c r="AI19" s="24">
        <v>2160</v>
      </c>
      <c r="AJ19" s="25">
        <f t="shared" si="13"/>
        <v>8.3802133850630458</v>
      </c>
      <c r="AK19" s="90">
        <v>25540</v>
      </c>
      <c r="AL19" s="24">
        <v>5195</v>
      </c>
      <c r="AM19" s="25">
        <f t="shared" si="14"/>
        <v>20.340642129992169</v>
      </c>
      <c r="AN19" s="24">
        <v>17860</v>
      </c>
      <c r="AO19" s="25">
        <f t="shared" si="14"/>
        <v>69.929522317932651</v>
      </c>
      <c r="AP19" s="24">
        <v>2490</v>
      </c>
      <c r="AQ19" s="91">
        <f t="shared" si="15"/>
        <v>9.7494126859827723</v>
      </c>
      <c r="AR19" s="93">
        <v>27145</v>
      </c>
      <c r="AS19" s="93">
        <v>5155</v>
      </c>
      <c r="AT19" s="94">
        <f t="shared" si="16"/>
        <v>18.990606004789097</v>
      </c>
      <c r="AU19" s="93">
        <v>19110</v>
      </c>
      <c r="AV19" s="94">
        <f t="shared" si="16"/>
        <v>70.399705286424762</v>
      </c>
      <c r="AW19" s="93">
        <v>2870</v>
      </c>
      <c r="AX19" s="94">
        <f t="shared" si="17"/>
        <v>10.572849511880641</v>
      </c>
      <c r="AY19" s="90">
        <v>27645</v>
      </c>
      <c r="AZ19" s="24">
        <v>5060</v>
      </c>
      <c r="BA19" s="25">
        <f t="shared" si="18"/>
        <v>18.303490685476579</v>
      </c>
      <c r="BB19" s="24">
        <v>19110</v>
      </c>
      <c r="BC19" s="25">
        <f t="shared" si="18"/>
        <v>69.126424308193165</v>
      </c>
      <c r="BD19" s="24">
        <v>3475</v>
      </c>
      <c r="BE19" s="91">
        <f t="shared" si="19"/>
        <v>12.570085006330258</v>
      </c>
    </row>
    <row r="20" spans="1:57">
      <c r="A20" s="22" t="s">
        <v>508</v>
      </c>
      <c r="B20" s="90">
        <v>24659</v>
      </c>
      <c r="C20" s="24">
        <v>6270</v>
      </c>
      <c r="D20" s="25">
        <f t="shared" si="3"/>
        <v>25.426821850034472</v>
      </c>
      <c r="E20" s="24">
        <v>15275</v>
      </c>
      <c r="F20" s="25">
        <f t="shared" si="4"/>
        <v>61.944928829230705</v>
      </c>
      <c r="G20" s="24">
        <v>3110</v>
      </c>
      <c r="H20" s="91">
        <f t="shared" si="5"/>
        <v>12.612028062776268</v>
      </c>
      <c r="I20" s="90">
        <v>25429</v>
      </c>
      <c r="J20" s="24">
        <v>5920</v>
      </c>
      <c r="K20" s="25">
        <f t="shared" si="6"/>
        <v>23.280506508317277</v>
      </c>
      <c r="L20" s="24">
        <v>16150</v>
      </c>
      <c r="M20" s="25">
        <f t="shared" si="6"/>
        <v>63.510165559007433</v>
      </c>
      <c r="N20" s="24">
        <v>3360</v>
      </c>
      <c r="O20" s="25">
        <f t="shared" si="7"/>
        <v>13.213260450666562</v>
      </c>
      <c r="P20" s="90">
        <v>26025</v>
      </c>
      <c r="Q20" s="24">
        <v>5810</v>
      </c>
      <c r="R20" s="25">
        <f t="shared" si="8"/>
        <v>22.324687800192123</v>
      </c>
      <c r="S20" s="24">
        <v>16615</v>
      </c>
      <c r="T20" s="25">
        <f t="shared" si="8"/>
        <v>63.842459173871276</v>
      </c>
      <c r="U20" s="24">
        <v>3605</v>
      </c>
      <c r="V20" s="25">
        <f t="shared" si="9"/>
        <v>13.852065321805956</v>
      </c>
      <c r="W20" s="90">
        <v>26910</v>
      </c>
      <c r="X20" s="24">
        <v>5790</v>
      </c>
      <c r="Y20" s="25">
        <f t="shared" si="10"/>
        <v>21.516164994425864</v>
      </c>
      <c r="Z20" s="24">
        <v>17355</v>
      </c>
      <c r="AA20" s="25">
        <f t="shared" si="10"/>
        <v>64.492753623188406</v>
      </c>
      <c r="AB20" s="24">
        <v>3770</v>
      </c>
      <c r="AC20" s="91">
        <f t="shared" si="11"/>
        <v>14.009661835748792</v>
      </c>
      <c r="AD20" s="24">
        <v>27185</v>
      </c>
      <c r="AE20" s="24">
        <v>5560</v>
      </c>
      <c r="AF20" s="25">
        <f t="shared" si="12"/>
        <v>20.452455398197536</v>
      </c>
      <c r="AG20" s="24">
        <v>17870</v>
      </c>
      <c r="AH20" s="25">
        <f t="shared" si="12"/>
        <v>65.734780209674454</v>
      </c>
      <c r="AI20" s="24">
        <v>3765</v>
      </c>
      <c r="AJ20" s="25">
        <f t="shared" si="13"/>
        <v>13.849549383851389</v>
      </c>
      <c r="AK20" s="90">
        <v>26635</v>
      </c>
      <c r="AL20" s="24">
        <v>4955</v>
      </c>
      <c r="AM20" s="25">
        <f t="shared" si="14"/>
        <v>18.603341467993243</v>
      </c>
      <c r="AN20" s="24">
        <v>17855</v>
      </c>
      <c r="AO20" s="25">
        <f t="shared" si="14"/>
        <v>67.035855077905012</v>
      </c>
      <c r="AP20" s="24">
        <v>3835</v>
      </c>
      <c r="AQ20" s="91">
        <f t="shared" si="15"/>
        <v>14.398348038295476</v>
      </c>
      <c r="AR20" s="24">
        <v>27020</v>
      </c>
      <c r="AS20" s="24">
        <v>4575</v>
      </c>
      <c r="AT20" s="25">
        <f t="shared" si="16"/>
        <v>16.931902294596593</v>
      </c>
      <c r="AU20" s="24">
        <v>18215</v>
      </c>
      <c r="AV20" s="25">
        <f t="shared" si="16"/>
        <v>67.41302738712065</v>
      </c>
      <c r="AW20" s="24">
        <v>4230</v>
      </c>
      <c r="AX20" s="25">
        <f t="shared" si="17"/>
        <v>15.655070318282753</v>
      </c>
      <c r="AY20" s="90">
        <v>26220</v>
      </c>
      <c r="AZ20" s="24">
        <v>4270</v>
      </c>
      <c r="BA20" s="25">
        <f t="shared" si="18"/>
        <v>16.285278413424866</v>
      </c>
      <c r="BB20" s="24">
        <v>17005</v>
      </c>
      <c r="BC20" s="25">
        <f t="shared" si="18"/>
        <v>64.85507246376811</v>
      </c>
      <c r="BD20" s="24">
        <v>4945</v>
      </c>
      <c r="BE20" s="91">
        <f t="shared" si="19"/>
        <v>18.859649122807017</v>
      </c>
    </row>
    <row r="21" spans="1:57">
      <c r="A21" s="22" t="s">
        <v>509</v>
      </c>
      <c r="B21" s="90">
        <v>26571</v>
      </c>
      <c r="C21" s="24">
        <v>6280</v>
      </c>
      <c r="D21" s="25">
        <f t="shared" si="3"/>
        <v>23.63478980843777</v>
      </c>
      <c r="E21" s="24">
        <v>16425</v>
      </c>
      <c r="F21" s="25">
        <f t="shared" si="4"/>
        <v>61.815513153437962</v>
      </c>
      <c r="G21" s="24">
        <v>3850</v>
      </c>
      <c r="H21" s="91">
        <f t="shared" si="5"/>
        <v>14.48948101313462</v>
      </c>
      <c r="I21" s="90">
        <v>26525</v>
      </c>
      <c r="J21" s="24">
        <v>5780</v>
      </c>
      <c r="K21" s="25">
        <f t="shared" si="6"/>
        <v>21.790763430725729</v>
      </c>
      <c r="L21" s="24">
        <v>16765</v>
      </c>
      <c r="M21" s="25">
        <f t="shared" si="6"/>
        <v>63.204524033930255</v>
      </c>
      <c r="N21" s="24">
        <v>3985</v>
      </c>
      <c r="O21" s="25">
        <f t="shared" si="7"/>
        <v>15.023562676720076</v>
      </c>
      <c r="P21" s="90">
        <v>26610</v>
      </c>
      <c r="Q21" s="24">
        <v>5375</v>
      </c>
      <c r="R21" s="25">
        <f t="shared" si="8"/>
        <v>20.199173243141676</v>
      </c>
      <c r="S21" s="24">
        <v>16915</v>
      </c>
      <c r="T21" s="25">
        <f t="shared" si="8"/>
        <v>63.566328447951896</v>
      </c>
      <c r="U21" s="24">
        <v>4320</v>
      </c>
      <c r="V21" s="25">
        <f t="shared" si="9"/>
        <v>16.234498308906428</v>
      </c>
      <c r="W21" s="90">
        <v>27335</v>
      </c>
      <c r="X21" s="24">
        <v>5390</v>
      </c>
      <c r="Y21" s="25">
        <f t="shared" si="10"/>
        <v>19.718309859154928</v>
      </c>
      <c r="Z21" s="24">
        <v>17595</v>
      </c>
      <c r="AA21" s="25">
        <f t="shared" si="10"/>
        <v>64.368026339857323</v>
      </c>
      <c r="AB21" s="24">
        <v>4345</v>
      </c>
      <c r="AC21" s="91">
        <f t="shared" si="11"/>
        <v>15.895372233400403</v>
      </c>
      <c r="AD21" s="24">
        <v>27365</v>
      </c>
      <c r="AE21" s="24">
        <v>5070</v>
      </c>
      <c r="AF21" s="25">
        <f t="shared" si="12"/>
        <v>18.527315914489311</v>
      </c>
      <c r="AG21" s="24">
        <v>18000</v>
      </c>
      <c r="AH21" s="25">
        <f t="shared" si="12"/>
        <v>65.777452950849622</v>
      </c>
      <c r="AI21" s="24">
        <v>4280</v>
      </c>
      <c r="AJ21" s="25">
        <f t="shared" si="13"/>
        <v>15.640416590535356</v>
      </c>
      <c r="AK21" s="90">
        <v>26900</v>
      </c>
      <c r="AL21" s="24">
        <v>4575</v>
      </c>
      <c r="AM21" s="25">
        <f t="shared" si="14"/>
        <v>17.007434944237918</v>
      </c>
      <c r="AN21" s="24">
        <v>17875</v>
      </c>
      <c r="AO21" s="25">
        <f t="shared" si="14"/>
        <v>66.449814126394045</v>
      </c>
      <c r="AP21" s="24">
        <v>4425</v>
      </c>
      <c r="AQ21" s="91">
        <f t="shared" si="15"/>
        <v>16.449814126394052</v>
      </c>
      <c r="AR21" s="95">
        <v>26550</v>
      </c>
      <c r="AS21" s="95">
        <v>4040</v>
      </c>
      <c r="AT21" s="96">
        <f t="shared" si="16"/>
        <v>15.216572504708099</v>
      </c>
      <c r="AU21" s="95">
        <v>17760</v>
      </c>
      <c r="AV21" s="96">
        <f t="shared" si="16"/>
        <v>66.89265536723164</v>
      </c>
      <c r="AW21" s="95">
        <v>4745</v>
      </c>
      <c r="AX21" s="96">
        <f t="shared" si="17"/>
        <v>17.871939736346516</v>
      </c>
      <c r="AY21" s="90">
        <v>25430</v>
      </c>
      <c r="AZ21" s="24">
        <v>3755</v>
      </c>
      <c r="BA21" s="25">
        <f t="shared" si="18"/>
        <v>14.766024380652773</v>
      </c>
      <c r="BB21" s="24">
        <v>16260</v>
      </c>
      <c r="BC21" s="25">
        <f t="shared" si="18"/>
        <v>63.940228077074323</v>
      </c>
      <c r="BD21" s="24">
        <v>5420</v>
      </c>
      <c r="BE21" s="91">
        <f t="shared" si="19"/>
        <v>21.313409359024774</v>
      </c>
    </row>
    <row r="22" spans="1:57">
      <c r="A22" s="22" t="s">
        <v>510</v>
      </c>
      <c r="B22" s="90">
        <v>20815</v>
      </c>
      <c r="C22" s="24">
        <v>5535</v>
      </c>
      <c r="D22" s="25">
        <f t="shared" si="3"/>
        <v>26.591400432380496</v>
      </c>
      <c r="E22" s="24">
        <v>13045</v>
      </c>
      <c r="F22" s="25">
        <f t="shared" si="4"/>
        <v>62.671150612539037</v>
      </c>
      <c r="G22" s="24">
        <v>2230</v>
      </c>
      <c r="H22" s="91">
        <f t="shared" si="5"/>
        <v>10.713427816478502</v>
      </c>
      <c r="I22" s="90">
        <v>21504</v>
      </c>
      <c r="J22" s="24">
        <v>5380</v>
      </c>
      <c r="K22" s="25">
        <f t="shared" si="6"/>
        <v>25.01860119047619</v>
      </c>
      <c r="L22" s="24">
        <v>13630</v>
      </c>
      <c r="M22" s="25">
        <f t="shared" si="6"/>
        <v>63.383556547619051</v>
      </c>
      <c r="N22" s="24">
        <v>2490</v>
      </c>
      <c r="O22" s="25">
        <f t="shared" si="7"/>
        <v>11.579241071428571</v>
      </c>
      <c r="P22" s="90">
        <v>20785</v>
      </c>
      <c r="Q22" s="24">
        <v>4725</v>
      </c>
      <c r="R22" s="25">
        <f t="shared" si="8"/>
        <v>22.732739956699543</v>
      </c>
      <c r="S22" s="24">
        <v>13260</v>
      </c>
      <c r="T22" s="25">
        <f t="shared" si="8"/>
        <v>63.796006735626655</v>
      </c>
      <c r="U22" s="24">
        <v>2795</v>
      </c>
      <c r="V22" s="25">
        <f t="shared" si="9"/>
        <v>13.447197498195814</v>
      </c>
      <c r="W22" s="90">
        <v>21925</v>
      </c>
      <c r="X22" s="24">
        <v>4770</v>
      </c>
      <c r="Y22" s="25">
        <f t="shared" si="10"/>
        <v>21.755986316989738</v>
      </c>
      <c r="Z22" s="24">
        <v>14255</v>
      </c>
      <c r="AA22" s="25">
        <f t="shared" si="10"/>
        <v>65.017103762827816</v>
      </c>
      <c r="AB22" s="24">
        <v>2890</v>
      </c>
      <c r="AC22" s="91">
        <f t="shared" si="11"/>
        <v>13.181299885974914</v>
      </c>
      <c r="AD22" s="24">
        <v>21170</v>
      </c>
      <c r="AE22" s="24">
        <v>4210</v>
      </c>
      <c r="AF22" s="25">
        <f t="shared" si="12"/>
        <v>19.886632026452528</v>
      </c>
      <c r="AG22" s="24">
        <v>13895</v>
      </c>
      <c r="AH22" s="25">
        <f t="shared" si="12"/>
        <v>65.635333018422301</v>
      </c>
      <c r="AI22" s="24">
        <v>3065</v>
      </c>
      <c r="AJ22" s="25">
        <f t="shared" si="13"/>
        <v>14.478034955125176</v>
      </c>
      <c r="AK22" s="90">
        <v>20315</v>
      </c>
      <c r="AL22" s="24">
        <v>3560</v>
      </c>
      <c r="AM22" s="25">
        <f t="shared" si="14"/>
        <v>17.523997046517351</v>
      </c>
      <c r="AN22" s="24">
        <v>13675</v>
      </c>
      <c r="AO22" s="25">
        <f t="shared" si="14"/>
        <v>67.314792025596844</v>
      </c>
      <c r="AP22" s="24">
        <v>3075</v>
      </c>
      <c r="AQ22" s="91">
        <f t="shared" si="15"/>
        <v>15.136598572483386</v>
      </c>
      <c r="AR22" s="24">
        <v>19920</v>
      </c>
      <c r="AS22" s="24">
        <v>3170</v>
      </c>
      <c r="AT22" s="25">
        <f t="shared" si="16"/>
        <v>15.913654618473895</v>
      </c>
      <c r="AU22" s="24">
        <v>13320</v>
      </c>
      <c r="AV22" s="25">
        <f t="shared" si="16"/>
        <v>66.867469879518069</v>
      </c>
      <c r="AW22" s="24">
        <v>3435</v>
      </c>
      <c r="AX22" s="25">
        <f t="shared" si="17"/>
        <v>17.243975903614459</v>
      </c>
      <c r="AY22" s="90">
        <v>18615</v>
      </c>
      <c r="AZ22" s="24">
        <v>2760</v>
      </c>
      <c r="BA22" s="25">
        <f t="shared" si="18"/>
        <v>14.826752618855762</v>
      </c>
      <c r="BB22" s="24">
        <v>11815</v>
      </c>
      <c r="BC22" s="25">
        <f t="shared" si="18"/>
        <v>63.470319634703195</v>
      </c>
      <c r="BD22" s="24">
        <v>4045</v>
      </c>
      <c r="BE22" s="91">
        <f t="shared" si="19"/>
        <v>21.729787805533171</v>
      </c>
    </row>
    <row r="23" spans="1:57">
      <c r="A23" s="22" t="s">
        <v>511</v>
      </c>
      <c r="B23" s="90">
        <v>12485</v>
      </c>
      <c r="C23" s="24">
        <v>2790</v>
      </c>
      <c r="D23" s="25">
        <f t="shared" si="3"/>
        <v>22.346816179415299</v>
      </c>
      <c r="E23" s="24">
        <v>7930</v>
      </c>
      <c r="F23" s="25">
        <f t="shared" si="4"/>
        <v>63.51621946335603</v>
      </c>
      <c r="G23" s="24">
        <v>1760</v>
      </c>
      <c r="H23" s="91">
        <f t="shared" si="5"/>
        <v>14.096916299559471</v>
      </c>
      <c r="I23" s="90">
        <v>12487</v>
      </c>
      <c r="J23" s="24">
        <v>2545</v>
      </c>
      <c r="K23" s="25">
        <f t="shared" si="6"/>
        <v>20.381196444302073</v>
      </c>
      <c r="L23" s="24">
        <v>8080</v>
      </c>
      <c r="M23" s="25">
        <f t="shared" si="6"/>
        <v>64.707295587410911</v>
      </c>
      <c r="N23" s="24">
        <v>1880</v>
      </c>
      <c r="O23" s="25">
        <f t="shared" si="7"/>
        <v>15.055657884199567</v>
      </c>
      <c r="P23" s="90">
        <v>12520</v>
      </c>
      <c r="Q23" s="24">
        <v>2350</v>
      </c>
      <c r="R23" s="25">
        <f t="shared" si="8"/>
        <v>18.769968051118212</v>
      </c>
      <c r="S23" s="24">
        <v>8100</v>
      </c>
      <c r="T23" s="25">
        <f t="shared" si="8"/>
        <v>64.696485623003198</v>
      </c>
      <c r="U23" s="24">
        <v>2075</v>
      </c>
      <c r="V23" s="25">
        <f t="shared" si="9"/>
        <v>16.573482428115017</v>
      </c>
      <c r="W23" s="90">
        <v>12470</v>
      </c>
      <c r="X23" s="24">
        <v>2235</v>
      </c>
      <c r="Y23" s="25">
        <f t="shared" si="10"/>
        <v>17.923015236567764</v>
      </c>
      <c r="Z23" s="24">
        <v>8125</v>
      </c>
      <c r="AA23" s="25">
        <f t="shared" si="10"/>
        <v>65.156375300721734</v>
      </c>
      <c r="AB23" s="24">
        <v>2115</v>
      </c>
      <c r="AC23" s="91">
        <f t="shared" si="11"/>
        <v>16.960705693664796</v>
      </c>
      <c r="AD23" s="24">
        <v>11865</v>
      </c>
      <c r="AE23" s="24">
        <v>1875</v>
      </c>
      <c r="AF23" s="25">
        <f t="shared" si="12"/>
        <v>15.802781289506953</v>
      </c>
      <c r="AG23" s="24">
        <v>7760</v>
      </c>
      <c r="AH23" s="25">
        <f t="shared" si="12"/>
        <v>65.402444163506104</v>
      </c>
      <c r="AI23" s="24">
        <v>2235</v>
      </c>
      <c r="AJ23" s="25">
        <f t="shared" si="13"/>
        <v>18.83691529709229</v>
      </c>
      <c r="AK23" s="90">
        <v>11705</v>
      </c>
      <c r="AL23" s="24">
        <v>1590</v>
      </c>
      <c r="AM23" s="25">
        <f t="shared" si="14"/>
        <v>13.583938487825716</v>
      </c>
      <c r="AN23" s="24">
        <v>7615</v>
      </c>
      <c r="AO23" s="25">
        <f t="shared" si="14"/>
        <v>65.057667663391712</v>
      </c>
      <c r="AP23" s="24">
        <v>2495</v>
      </c>
      <c r="AQ23" s="91">
        <f t="shared" si="15"/>
        <v>21.315677061085008</v>
      </c>
      <c r="AR23" s="97">
        <v>11085</v>
      </c>
      <c r="AS23" s="97">
        <v>1325</v>
      </c>
      <c r="AT23" s="98">
        <f t="shared" si="16"/>
        <v>11.953089760938205</v>
      </c>
      <c r="AU23" s="97">
        <v>7055</v>
      </c>
      <c r="AV23" s="98">
        <f t="shared" si="16"/>
        <v>63.644564727108708</v>
      </c>
      <c r="AW23" s="97">
        <v>2710</v>
      </c>
      <c r="AX23" s="98">
        <f t="shared" si="17"/>
        <v>24.447451511050971</v>
      </c>
      <c r="AY23" s="90">
        <v>10470</v>
      </c>
      <c r="AZ23" s="24">
        <v>1160</v>
      </c>
      <c r="BA23" s="25">
        <f t="shared" si="18"/>
        <v>11.079274116523401</v>
      </c>
      <c r="BB23" s="24">
        <v>6270</v>
      </c>
      <c r="BC23" s="25">
        <f t="shared" si="18"/>
        <v>59.885386819484239</v>
      </c>
      <c r="BD23" s="24">
        <v>3040</v>
      </c>
      <c r="BE23" s="91">
        <f t="shared" si="19"/>
        <v>29.03533906399236</v>
      </c>
    </row>
    <row r="24" spans="1:57">
      <c r="B24" s="24"/>
      <c r="C24" s="24"/>
      <c r="D24" s="25"/>
      <c r="E24" s="24"/>
      <c r="F24" s="25"/>
      <c r="G24" s="24"/>
      <c r="H24" s="25"/>
      <c r="I24" s="24"/>
      <c r="J24" s="24"/>
      <c r="K24" s="25"/>
      <c r="L24" s="24"/>
      <c r="M24" s="25"/>
      <c r="N24" s="24"/>
      <c r="O24" s="25"/>
      <c r="P24" s="24"/>
      <c r="Q24" s="24"/>
      <c r="R24" s="25"/>
      <c r="S24" s="24"/>
      <c r="T24" s="25"/>
      <c r="U24" s="24"/>
      <c r="V24" s="25"/>
      <c r="W24" s="24"/>
      <c r="X24" s="24"/>
      <c r="Y24" s="25"/>
      <c r="Z24" s="24"/>
      <c r="AA24" s="25"/>
      <c r="AB24" s="24"/>
      <c r="AC24" s="25"/>
      <c r="AD24" s="24"/>
      <c r="AE24" s="24"/>
      <c r="AF24" s="25"/>
      <c r="AG24" s="24"/>
      <c r="AH24" s="25"/>
      <c r="AI24" s="24"/>
      <c r="AJ24" s="25"/>
      <c r="AK24" s="24"/>
      <c r="AL24" s="24"/>
      <c r="AM24" s="25"/>
      <c r="AN24" s="24"/>
      <c r="AO24" s="25"/>
      <c r="AP24" s="24"/>
      <c r="AQ24" s="25"/>
      <c r="AR24" s="97"/>
      <c r="AS24" s="97"/>
      <c r="AT24" s="98"/>
      <c r="AU24" s="97"/>
      <c r="AV24" s="98"/>
      <c r="AW24" s="97"/>
      <c r="AX24" s="98"/>
      <c r="AY24" s="24"/>
      <c r="AZ24" s="24"/>
      <c r="BA24" s="25"/>
      <c r="BB24" s="24"/>
      <c r="BC24" s="25"/>
      <c r="BD24" s="24"/>
      <c r="BE24" s="25"/>
    </row>
    <row r="26" spans="1:57">
      <c r="A26" s="22" t="s">
        <v>512</v>
      </c>
    </row>
    <row r="27" spans="1:57" ht="32.25" customHeight="1">
      <c r="A27" s="228" t="s">
        <v>513</v>
      </c>
      <c r="B27" s="228"/>
      <c r="C27" s="228"/>
      <c r="D27" s="228"/>
      <c r="E27" s="228"/>
      <c r="F27" s="228"/>
      <c r="G27" s="228"/>
      <c r="H27" s="228"/>
      <c r="I27" s="228"/>
      <c r="J27" s="228"/>
      <c r="K27" s="228"/>
      <c r="L27" s="228"/>
      <c r="M27" s="228"/>
      <c r="N27" s="228"/>
      <c r="O27" s="228"/>
      <c r="P27" s="228"/>
      <c r="Q27" s="228"/>
      <c r="R27" s="228"/>
      <c r="S27" s="228"/>
      <c r="T27" s="99"/>
    </row>
    <row r="28" spans="1:57" ht="47.25" customHeight="1">
      <c r="A28" s="228" t="s">
        <v>514</v>
      </c>
      <c r="B28" s="228"/>
      <c r="C28" s="228"/>
      <c r="D28" s="228"/>
      <c r="E28" s="228"/>
      <c r="F28" s="228"/>
      <c r="G28" s="228"/>
      <c r="H28" s="228"/>
      <c r="I28" s="228"/>
      <c r="J28" s="228"/>
      <c r="K28" s="228"/>
      <c r="L28" s="99"/>
      <c r="M28" s="99"/>
      <c r="N28" s="99"/>
      <c r="O28" s="99"/>
      <c r="P28" s="99"/>
      <c r="Q28" s="99"/>
      <c r="R28" s="99"/>
      <c r="S28" s="99"/>
      <c r="T28" s="99"/>
    </row>
    <row r="31" spans="1:57">
      <c r="A31" s="22" t="s">
        <v>701</v>
      </c>
    </row>
    <row r="33" spans="1:19">
      <c r="B33" s="23">
        <v>1981</v>
      </c>
      <c r="C33" s="23">
        <v>1986</v>
      </c>
      <c r="D33" s="23">
        <v>1991</v>
      </c>
      <c r="E33" s="23">
        <v>1996</v>
      </c>
      <c r="F33" s="23">
        <v>2001</v>
      </c>
      <c r="G33" s="23">
        <v>2006</v>
      </c>
      <c r="H33" s="23">
        <v>2011</v>
      </c>
      <c r="I33" s="23">
        <v>2016</v>
      </c>
      <c r="S33" s="139">
        <v>2016</v>
      </c>
    </row>
    <row r="34" spans="1:19">
      <c r="A34" s="22" t="s">
        <v>117</v>
      </c>
      <c r="B34" s="24">
        <v>24343181</v>
      </c>
      <c r="C34" s="24">
        <v>25309331</v>
      </c>
      <c r="D34" s="24">
        <v>27296860</v>
      </c>
      <c r="E34" s="24">
        <v>28846760</v>
      </c>
      <c r="F34" s="24">
        <v>30007095</v>
      </c>
      <c r="G34" s="24">
        <v>31612897</v>
      </c>
      <c r="H34" s="24">
        <v>33476690</v>
      </c>
      <c r="I34" s="24">
        <v>35151730</v>
      </c>
      <c r="S34" s="144">
        <v>35151730</v>
      </c>
    </row>
    <row r="35" spans="1:19">
      <c r="A35" s="22" t="s">
        <v>121</v>
      </c>
      <c r="B35" s="24">
        <f>SUM(B36:B50)</f>
        <v>696403</v>
      </c>
      <c r="C35" s="24">
        <f>SUM(C36:C50)</f>
        <v>709442</v>
      </c>
      <c r="D35" s="24">
        <f t="shared" ref="D35:I35" si="20">SUM(D36:D50)</f>
        <v>723910</v>
      </c>
      <c r="E35" s="24">
        <f t="shared" si="20"/>
        <v>738125</v>
      </c>
      <c r="F35" s="24">
        <f t="shared" si="20"/>
        <v>729500</v>
      </c>
      <c r="G35" s="24">
        <f t="shared" si="20"/>
        <v>729995</v>
      </c>
      <c r="H35" s="24">
        <f t="shared" si="20"/>
        <v>751185</v>
      </c>
      <c r="I35" s="24">
        <f t="shared" si="20"/>
        <v>747090</v>
      </c>
      <c r="S35" s="144">
        <f>SUM(S36:S50)</f>
        <v>747090</v>
      </c>
    </row>
    <row r="36" spans="1:19">
      <c r="A36" s="22" t="s">
        <v>497</v>
      </c>
      <c r="B36" s="24">
        <v>107640</v>
      </c>
      <c r="C36" s="24">
        <v>110969</v>
      </c>
      <c r="D36" s="24">
        <v>114745</v>
      </c>
      <c r="E36" s="24">
        <v>120530</v>
      </c>
      <c r="F36" s="24">
        <v>124685</v>
      </c>
      <c r="G36" s="24">
        <v>132845</v>
      </c>
      <c r="H36" s="24">
        <v>144160</v>
      </c>
      <c r="I36" s="24">
        <v>149625</v>
      </c>
      <c r="S36" s="144">
        <v>149625</v>
      </c>
    </row>
    <row r="37" spans="1:19">
      <c r="A37" s="22" t="s">
        <v>498</v>
      </c>
      <c r="B37" s="24">
        <v>74213</v>
      </c>
      <c r="C37" s="24">
        <v>77211</v>
      </c>
      <c r="D37" s="24">
        <v>82325</v>
      </c>
      <c r="E37" s="24">
        <v>85720</v>
      </c>
      <c r="F37" s="24">
        <v>87215</v>
      </c>
      <c r="G37" s="24">
        <v>90870</v>
      </c>
      <c r="H37" s="24">
        <v>97240</v>
      </c>
      <c r="I37" s="24">
        <v>99410</v>
      </c>
      <c r="S37" s="144">
        <v>99410</v>
      </c>
    </row>
    <row r="38" spans="1:19">
      <c r="A38" s="22" t="s">
        <v>499</v>
      </c>
      <c r="B38" s="24">
        <v>86156</v>
      </c>
      <c r="C38" s="24">
        <v>87473</v>
      </c>
      <c r="D38" s="24">
        <v>88100</v>
      </c>
      <c r="E38" s="24">
        <v>87600</v>
      </c>
      <c r="F38" s="24">
        <v>82930</v>
      </c>
      <c r="G38" s="24">
        <v>78950</v>
      </c>
      <c r="H38" s="24">
        <v>77795</v>
      </c>
      <c r="I38" s="24">
        <v>78440</v>
      </c>
      <c r="S38" s="144">
        <v>78440</v>
      </c>
    </row>
    <row r="39" spans="1:19">
      <c r="A39" s="22" t="s">
        <v>500</v>
      </c>
      <c r="B39" s="24">
        <v>86148</v>
      </c>
      <c r="C39" s="24">
        <v>82460</v>
      </c>
      <c r="D39" s="24">
        <v>81465</v>
      </c>
      <c r="E39" s="24">
        <v>79300</v>
      </c>
      <c r="F39" s="24">
        <v>76405</v>
      </c>
      <c r="G39" s="24">
        <v>74625</v>
      </c>
      <c r="H39" s="24">
        <v>76550</v>
      </c>
      <c r="I39" s="24">
        <v>74020</v>
      </c>
      <c r="S39" s="144">
        <v>74020</v>
      </c>
    </row>
    <row r="40" spans="1:19">
      <c r="A40" s="22" t="s">
        <v>501</v>
      </c>
      <c r="B40" s="24">
        <v>51114</v>
      </c>
      <c r="C40" s="24">
        <v>56598</v>
      </c>
      <c r="D40" s="24">
        <v>62125</v>
      </c>
      <c r="E40" s="24">
        <v>64725</v>
      </c>
      <c r="F40" s="24">
        <v>64210</v>
      </c>
      <c r="G40" s="24">
        <v>65825</v>
      </c>
      <c r="H40" s="24">
        <v>69665</v>
      </c>
      <c r="I40" s="24">
        <v>68940</v>
      </c>
      <c r="S40" s="144">
        <v>68940</v>
      </c>
    </row>
    <row r="41" spans="1:19">
      <c r="A41" s="22" t="s">
        <v>502</v>
      </c>
      <c r="B41" s="24">
        <v>54134</v>
      </c>
      <c r="C41" s="24">
        <v>52981</v>
      </c>
      <c r="D41" s="24">
        <v>52985</v>
      </c>
      <c r="E41" s="24">
        <v>52150</v>
      </c>
      <c r="F41" s="24">
        <v>50820</v>
      </c>
      <c r="G41" s="24">
        <v>48870</v>
      </c>
      <c r="H41" s="24">
        <v>48355</v>
      </c>
      <c r="I41" s="24">
        <v>44950</v>
      </c>
      <c r="S41" s="144">
        <v>44950</v>
      </c>
    </row>
    <row r="42" spans="1:19">
      <c r="A42" s="22" t="s">
        <v>503</v>
      </c>
      <c r="B42" s="24">
        <v>36432</v>
      </c>
      <c r="C42" s="24">
        <v>36662</v>
      </c>
      <c r="D42" s="24">
        <v>36555</v>
      </c>
      <c r="E42" s="24">
        <v>36815</v>
      </c>
      <c r="F42" s="24">
        <v>35610</v>
      </c>
      <c r="G42" s="24">
        <v>34070</v>
      </c>
      <c r="H42" s="24">
        <v>33425</v>
      </c>
      <c r="I42" s="24">
        <v>32740</v>
      </c>
      <c r="S42" s="144">
        <v>32740</v>
      </c>
    </row>
    <row r="43" spans="1:19">
      <c r="A43" s="22" t="s">
        <v>504</v>
      </c>
      <c r="B43" s="24">
        <v>40593</v>
      </c>
      <c r="C43" s="24">
        <v>39921</v>
      </c>
      <c r="D43" s="24">
        <v>38760</v>
      </c>
      <c r="E43" s="24">
        <v>38700</v>
      </c>
      <c r="F43" s="24">
        <v>36135</v>
      </c>
      <c r="G43" s="24">
        <v>33835</v>
      </c>
      <c r="H43" s="24">
        <v>32595</v>
      </c>
      <c r="I43" s="24">
        <v>30955</v>
      </c>
      <c r="S43" s="144">
        <v>30955</v>
      </c>
    </row>
    <row r="44" spans="1:19">
      <c r="A44" s="22" t="s">
        <v>505</v>
      </c>
      <c r="B44" s="24">
        <v>30799</v>
      </c>
      <c r="C44" s="24">
        <v>31496</v>
      </c>
      <c r="D44" s="24">
        <v>31695</v>
      </c>
      <c r="E44" s="24">
        <v>32095</v>
      </c>
      <c r="F44" s="24">
        <v>31380</v>
      </c>
      <c r="G44" s="24">
        <v>31450</v>
      </c>
      <c r="H44" s="24">
        <v>30835</v>
      </c>
      <c r="I44" s="24">
        <v>30475</v>
      </c>
      <c r="S44" s="144">
        <v>30475</v>
      </c>
    </row>
    <row r="45" spans="1:19">
      <c r="A45" s="22" t="s">
        <v>506</v>
      </c>
      <c r="B45" s="24">
        <v>23632</v>
      </c>
      <c r="C45" s="24">
        <v>24832</v>
      </c>
      <c r="D45" s="24">
        <v>25640</v>
      </c>
      <c r="E45" s="24">
        <v>26490</v>
      </c>
      <c r="F45" s="24">
        <v>26750</v>
      </c>
      <c r="G45" s="24">
        <v>27560</v>
      </c>
      <c r="H45" s="24">
        <v>28845</v>
      </c>
      <c r="I45" s="24">
        <v>29155</v>
      </c>
      <c r="S45" s="144">
        <v>29155</v>
      </c>
    </row>
    <row r="46" spans="1:19">
      <c r="A46" s="22" t="s">
        <v>507</v>
      </c>
      <c r="B46" s="24">
        <v>21012</v>
      </c>
      <c r="C46" s="24">
        <v>22894</v>
      </c>
      <c r="D46" s="24">
        <v>23575</v>
      </c>
      <c r="E46" s="24">
        <v>25360</v>
      </c>
      <c r="F46" s="24">
        <v>25775</v>
      </c>
      <c r="G46" s="24">
        <v>25540</v>
      </c>
      <c r="H46" s="24">
        <v>27145</v>
      </c>
      <c r="I46" s="24">
        <v>27645</v>
      </c>
      <c r="S46" s="144">
        <v>27645</v>
      </c>
    </row>
    <row r="47" spans="1:19">
      <c r="A47" s="22" t="s">
        <v>508</v>
      </c>
      <c r="B47" s="24">
        <v>24659</v>
      </c>
      <c r="C47" s="24">
        <v>25429</v>
      </c>
      <c r="D47" s="24">
        <v>26025</v>
      </c>
      <c r="E47" s="24">
        <v>26910</v>
      </c>
      <c r="F47" s="24">
        <v>27185</v>
      </c>
      <c r="G47" s="24">
        <v>26635</v>
      </c>
      <c r="H47" s="24">
        <v>27020</v>
      </c>
      <c r="I47" s="24">
        <v>26220</v>
      </c>
      <c r="S47" s="144">
        <v>26220</v>
      </c>
    </row>
    <row r="48" spans="1:19">
      <c r="A48" s="22" t="s">
        <v>509</v>
      </c>
      <c r="B48" s="24">
        <v>26571</v>
      </c>
      <c r="C48" s="24">
        <v>26525</v>
      </c>
      <c r="D48" s="24">
        <v>26610</v>
      </c>
      <c r="E48" s="24">
        <v>27335</v>
      </c>
      <c r="F48" s="24">
        <v>27365</v>
      </c>
      <c r="G48" s="24">
        <v>26900</v>
      </c>
      <c r="H48" s="95">
        <v>26550</v>
      </c>
      <c r="I48" s="24">
        <v>25430</v>
      </c>
      <c r="S48" s="144">
        <v>25430</v>
      </c>
    </row>
    <row r="49" spans="1:19">
      <c r="A49" s="22" t="s">
        <v>510</v>
      </c>
      <c r="B49" s="24">
        <v>20815</v>
      </c>
      <c r="C49" s="24">
        <v>21504</v>
      </c>
      <c r="D49" s="24">
        <v>20785</v>
      </c>
      <c r="E49" s="24">
        <v>21925</v>
      </c>
      <c r="F49" s="24">
        <v>21170</v>
      </c>
      <c r="G49" s="24">
        <v>20315</v>
      </c>
      <c r="H49" s="24">
        <v>19920</v>
      </c>
      <c r="I49" s="24">
        <v>18615</v>
      </c>
      <c r="S49" s="144">
        <v>18615</v>
      </c>
    </row>
    <row r="50" spans="1:19">
      <c r="A50" s="22" t="s">
        <v>511</v>
      </c>
      <c r="B50" s="24">
        <v>12485</v>
      </c>
      <c r="C50" s="24">
        <v>12487</v>
      </c>
      <c r="D50" s="24">
        <v>12520</v>
      </c>
      <c r="E50" s="24">
        <v>12470</v>
      </c>
      <c r="F50" s="24">
        <v>11865</v>
      </c>
      <c r="G50" s="24">
        <v>11705</v>
      </c>
      <c r="H50" s="97">
        <v>11085</v>
      </c>
      <c r="I50" s="24">
        <v>10470</v>
      </c>
      <c r="S50" s="144">
        <v>10470</v>
      </c>
    </row>
    <row r="53" spans="1:19">
      <c r="A53" s="22" t="s">
        <v>747</v>
      </c>
    </row>
  </sheetData>
  <sortState xmlns:xlrd2="http://schemas.microsoft.com/office/spreadsheetml/2017/richdata2" ref="K34:S50">
    <sortCondition descending="1" ref="S34:S50"/>
  </sortState>
  <mergeCells count="10">
    <mergeCell ref="AR5:AX5"/>
    <mergeCell ref="AY5:BE5"/>
    <mergeCell ref="A27:S27"/>
    <mergeCell ref="A28:K28"/>
    <mergeCell ref="B5:H5"/>
    <mergeCell ref="I5:O5"/>
    <mergeCell ref="P5:V5"/>
    <mergeCell ref="W5:AC5"/>
    <mergeCell ref="AD5:AJ5"/>
    <mergeCell ref="AK5:AQ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2687-4F93-4A71-AD19-26530649BED8}">
  <dimension ref="A1:EG58"/>
  <sheetViews>
    <sheetView workbookViewId="0">
      <selection activeCell="B60" sqref="B60"/>
    </sheetView>
  </sheetViews>
  <sheetFormatPr baseColWidth="10" defaultColWidth="9.1640625" defaultRowHeight="14"/>
  <cols>
    <col min="1" max="1" width="13.33203125" style="22" customWidth="1"/>
    <col min="2" max="137" width="14.6640625" style="22" customWidth="1"/>
    <col min="138" max="16384" width="9.1640625" style="22"/>
  </cols>
  <sheetData>
    <row r="1" spans="1:137">
      <c r="A1" s="21" t="s">
        <v>16</v>
      </c>
      <c r="B1" s="21"/>
      <c r="C1" s="21"/>
      <c r="D1" s="21"/>
      <c r="E1" s="21"/>
      <c r="F1" s="21"/>
      <c r="G1" s="21"/>
      <c r="H1" s="21"/>
      <c r="I1" s="21"/>
    </row>
    <row r="2" spans="1:137">
      <c r="A2" s="21"/>
      <c r="B2" s="21"/>
      <c r="C2" s="21"/>
      <c r="D2" s="21"/>
      <c r="E2" s="21"/>
      <c r="F2" s="21"/>
      <c r="G2" s="21"/>
      <c r="H2" s="21"/>
      <c r="I2" s="21"/>
    </row>
    <row r="3" spans="1:137">
      <c r="A3" s="22" t="s">
        <v>702</v>
      </c>
      <c r="C3" s="21"/>
      <c r="D3" s="21"/>
      <c r="E3" s="21"/>
      <c r="F3" s="21"/>
      <c r="G3" s="21"/>
      <c r="H3" s="21"/>
      <c r="I3" s="21"/>
    </row>
    <row r="5" spans="1:137">
      <c r="B5" s="224" t="s">
        <v>117</v>
      </c>
      <c r="C5" s="223"/>
      <c r="D5" s="223"/>
      <c r="E5" s="223"/>
      <c r="F5" s="223"/>
      <c r="G5" s="223"/>
      <c r="H5" s="223"/>
      <c r="I5" s="225"/>
      <c r="J5" s="223" t="s">
        <v>121</v>
      </c>
      <c r="K5" s="223"/>
      <c r="L5" s="223"/>
      <c r="M5" s="223"/>
      <c r="N5" s="223"/>
      <c r="O5" s="223"/>
      <c r="P5" s="223"/>
      <c r="Q5" s="223"/>
      <c r="R5" s="224" t="s">
        <v>497</v>
      </c>
      <c r="S5" s="223"/>
      <c r="T5" s="223"/>
      <c r="U5" s="223"/>
      <c r="V5" s="223"/>
      <c r="W5" s="223"/>
      <c r="X5" s="223"/>
      <c r="Y5" s="225"/>
      <c r="Z5" s="223" t="s">
        <v>498</v>
      </c>
      <c r="AA5" s="223"/>
      <c r="AB5" s="223"/>
      <c r="AC5" s="223"/>
      <c r="AD5" s="223"/>
      <c r="AE5" s="223"/>
      <c r="AF5" s="223"/>
      <c r="AG5" s="223"/>
      <c r="AH5" s="224" t="s">
        <v>499</v>
      </c>
      <c r="AI5" s="223"/>
      <c r="AJ5" s="223"/>
      <c r="AK5" s="223"/>
      <c r="AL5" s="223"/>
      <c r="AM5" s="223"/>
      <c r="AN5" s="223"/>
      <c r="AO5" s="225"/>
      <c r="AP5" s="223" t="s">
        <v>500</v>
      </c>
      <c r="AQ5" s="223"/>
      <c r="AR5" s="223"/>
      <c r="AS5" s="223"/>
      <c r="AT5" s="223"/>
      <c r="AU5" s="223"/>
      <c r="AV5" s="223"/>
      <c r="AW5" s="223"/>
      <c r="AX5" s="224" t="s">
        <v>501</v>
      </c>
      <c r="AY5" s="223"/>
      <c r="AZ5" s="223"/>
      <c r="BA5" s="223"/>
      <c r="BB5" s="223"/>
      <c r="BC5" s="223"/>
      <c r="BD5" s="223"/>
      <c r="BE5" s="225"/>
      <c r="BF5" s="224" t="s">
        <v>502</v>
      </c>
      <c r="BG5" s="223"/>
      <c r="BH5" s="223"/>
      <c r="BI5" s="223"/>
      <c r="BJ5" s="223"/>
      <c r="BK5" s="223"/>
      <c r="BL5" s="223"/>
      <c r="BM5" s="225"/>
      <c r="BN5" s="224" t="s">
        <v>503</v>
      </c>
      <c r="BO5" s="223"/>
      <c r="BP5" s="223"/>
      <c r="BQ5" s="223"/>
      <c r="BR5" s="223"/>
      <c r="BS5" s="223"/>
      <c r="BT5" s="223"/>
      <c r="BU5" s="225"/>
      <c r="BV5" s="238" t="s">
        <v>504</v>
      </c>
      <c r="BW5" s="239"/>
      <c r="BX5" s="239"/>
      <c r="BY5" s="239"/>
      <c r="BZ5" s="239"/>
      <c r="CA5" s="239"/>
      <c r="CB5" s="239"/>
      <c r="CC5" s="240"/>
      <c r="CD5" s="224" t="s">
        <v>505</v>
      </c>
      <c r="CE5" s="223"/>
      <c r="CF5" s="223"/>
      <c r="CG5" s="223"/>
      <c r="CH5" s="223"/>
      <c r="CI5" s="223"/>
      <c r="CJ5" s="223"/>
      <c r="CK5" s="225"/>
      <c r="CL5" s="224" t="s">
        <v>506</v>
      </c>
      <c r="CM5" s="223"/>
      <c r="CN5" s="223"/>
      <c r="CO5" s="223"/>
      <c r="CP5" s="223"/>
      <c r="CQ5" s="223"/>
      <c r="CR5" s="223"/>
      <c r="CS5" s="225"/>
      <c r="CT5" s="224" t="s">
        <v>507</v>
      </c>
      <c r="CU5" s="223"/>
      <c r="CV5" s="223"/>
      <c r="CW5" s="223"/>
      <c r="CX5" s="223"/>
      <c r="CY5" s="223"/>
      <c r="CZ5" s="223"/>
      <c r="DA5" s="225"/>
      <c r="DB5" s="224" t="s">
        <v>508</v>
      </c>
      <c r="DC5" s="223"/>
      <c r="DD5" s="223"/>
      <c r="DE5" s="223"/>
      <c r="DF5" s="223"/>
      <c r="DG5" s="223"/>
      <c r="DH5" s="223"/>
      <c r="DI5" s="225"/>
      <c r="DJ5" s="224" t="s">
        <v>509</v>
      </c>
      <c r="DK5" s="223"/>
      <c r="DL5" s="223"/>
      <c r="DM5" s="223"/>
      <c r="DN5" s="223"/>
      <c r="DO5" s="223"/>
      <c r="DP5" s="223"/>
      <c r="DQ5" s="225"/>
      <c r="DR5" s="224" t="s">
        <v>510</v>
      </c>
      <c r="DS5" s="223"/>
      <c r="DT5" s="223"/>
      <c r="DU5" s="223"/>
      <c r="DV5" s="223"/>
      <c r="DW5" s="223"/>
      <c r="DX5" s="223"/>
      <c r="DY5" s="225"/>
      <c r="DZ5" s="223" t="s">
        <v>511</v>
      </c>
      <c r="EA5" s="223"/>
      <c r="EB5" s="223"/>
      <c r="EC5" s="223"/>
      <c r="ED5" s="223"/>
      <c r="EE5" s="223"/>
      <c r="EF5" s="223"/>
      <c r="EG5" s="223"/>
    </row>
    <row r="6" spans="1:137">
      <c r="B6" s="88" t="s">
        <v>245</v>
      </c>
      <c r="C6" s="23" t="s">
        <v>182</v>
      </c>
      <c r="D6" s="23" t="s">
        <v>183</v>
      </c>
      <c r="E6" s="23" t="s">
        <v>184</v>
      </c>
      <c r="F6" s="23" t="s">
        <v>183</v>
      </c>
      <c r="G6" s="23" t="s">
        <v>185</v>
      </c>
      <c r="H6" s="23" t="s">
        <v>183</v>
      </c>
      <c r="I6" s="89" t="s">
        <v>191</v>
      </c>
      <c r="J6" s="23" t="s">
        <v>245</v>
      </c>
      <c r="K6" s="23" t="s">
        <v>182</v>
      </c>
      <c r="L6" s="23" t="s">
        <v>183</v>
      </c>
      <c r="M6" s="23" t="s">
        <v>184</v>
      </c>
      <c r="N6" s="23" t="s">
        <v>183</v>
      </c>
      <c r="O6" s="23" t="s">
        <v>185</v>
      </c>
      <c r="P6" s="23" t="s">
        <v>183</v>
      </c>
      <c r="Q6" s="23" t="s">
        <v>191</v>
      </c>
      <c r="R6" s="88" t="s">
        <v>245</v>
      </c>
      <c r="S6" s="23" t="s">
        <v>182</v>
      </c>
      <c r="T6" s="23" t="s">
        <v>183</v>
      </c>
      <c r="U6" s="23" t="s">
        <v>184</v>
      </c>
      <c r="V6" s="23" t="s">
        <v>183</v>
      </c>
      <c r="W6" s="23" t="s">
        <v>185</v>
      </c>
      <c r="X6" s="23" t="s">
        <v>183</v>
      </c>
      <c r="Y6" s="89" t="s">
        <v>191</v>
      </c>
      <c r="Z6" s="23" t="s">
        <v>245</v>
      </c>
      <c r="AA6" s="23" t="s">
        <v>182</v>
      </c>
      <c r="AB6" s="23" t="s">
        <v>183</v>
      </c>
      <c r="AC6" s="23" t="s">
        <v>184</v>
      </c>
      <c r="AD6" s="23" t="s">
        <v>183</v>
      </c>
      <c r="AE6" s="23" t="s">
        <v>185</v>
      </c>
      <c r="AF6" s="23" t="s">
        <v>183</v>
      </c>
      <c r="AG6" s="23" t="s">
        <v>191</v>
      </c>
      <c r="AH6" s="88" t="s">
        <v>245</v>
      </c>
      <c r="AI6" s="23" t="s">
        <v>182</v>
      </c>
      <c r="AJ6" s="23" t="s">
        <v>183</v>
      </c>
      <c r="AK6" s="23" t="s">
        <v>184</v>
      </c>
      <c r="AL6" s="23" t="s">
        <v>183</v>
      </c>
      <c r="AM6" s="23" t="s">
        <v>185</v>
      </c>
      <c r="AN6" s="23" t="s">
        <v>183</v>
      </c>
      <c r="AO6" s="89" t="s">
        <v>191</v>
      </c>
      <c r="AP6" s="23" t="s">
        <v>245</v>
      </c>
      <c r="AQ6" s="23" t="s">
        <v>182</v>
      </c>
      <c r="AR6" s="23" t="s">
        <v>183</v>
      </c>
      <c r="AS6" s="23" t="s">
        <v>184</v>
      </c>
      <c r="AT6" s="23" t="s">
        <v>183</v>
      </c>
      <c r="AU6" s="23" t="s">
        <v>185</v>
      </c>
      <c r="AV6" s="23" t="s">
        <v>183</v>
      </c>
      <c r="AW6" s="23" t="s">
        <v>191</v>
      </c>
      <c r="AX6" s="88" t="s">
        <v>245</v>
      </c>
      <c r="AY6" s="23" t="s">
        <v>182</v>
      </c>
      <c r="AZ6" s="23" t="s">
        <v>183</v>
      </c>
      <c r="BA6" s="23" t="s">
        <v>184</v>
      </c>
      <c r="BB6" s="23" t="s">
        <v>183</v>
      </c>
      <c r="BC6" s="23" t="s">
        <v>185</v>
      </c>
      <c r="BD6" s="23" t="s">
        <v>183</v>
      </c>
      <c r="BE6" s="89" t="s">
        <v>191</v>
      </c>
      <c r="BF6" s="88" t="s">
        <v>245</v>
      </c>
      <c r="BG6" s="23" t="s">
        <v>182</v>
      </c>
      <c r="BH6" s="23" t="s">
        <v>183</v>
      </c>
      <c r="BI6" s="23" t="s">
        <v>184</v>
      </c>
      <c r="BJ6" s="23" t="s">
        <v>183</v>
      </c>
      <c r="BK6" s="23" t="s">
        <v>185</v>
      </c>
      <c r="BL6" s="23" t="s">
        <v>183</v>
      </c>
      <c r="BM6" s="89" t="s">
        <v>191</v>
      </c>
      <c r="BN6" s="88" t="s">
        <v>245</v>
      </c>
      <c r="BO6" s="23" t="s">
        <v>182</v>
      </c>
      <c r="BP6" s="23" t="s">
        <v>183</v>
      </c>
      <c r="BQ6" s="23" t="s">
        <v>184</v>
      </c>
      <c r="BR6" s="23" t="s">
        <v>183</v>
      </c>
      <c r="BS6" s="23" t="s">
        <v>185</v>
      </c>
      <c r="BT6" s="23" t="s">
        <v>183</v>
      </c>
      <c r="BU6" s="89" t="s">
        <v>191</v>
      </c>
      <c r="BV6" s="102" t="s">
        <v>245</v>
      </c>
      <c r="BW6" s="26" t="s">
        <v>182</v>
      </c>
      <c r="BX6" s="26" t="s">
        <v>183</v>
      </c>
      <c r="BY6" s="26" t="s">
        <v>184</v>
      </c>
      <c r="BZ6" s="26" t="s">
        <v>183</v>
      </c>
      <c r="CA6" s="26" t="s">
        <v>185</v>
      </c>
      <c r="CB6" s="26" t="s">
        <v>183</v>
      </c>
      <c r="CC6" s="103" t="s">
        <v>191</v>
      </c>
      <c r="CD6" s="88" t="s">
        <v>245</v>
      </c>
      <c r="CE6" s="23" t="s">
        <v>182</v>
      </c>
      <c r="CF6" s="23" t="s">
        <v>183</v>
      </c>
      <c r="CG6" s="23" t="s">
        <v>184</v>
      </c>
      <c r="CH6" s="23" t="s">
        <v>183</v>
      </c>
      <c r="CI6" s="23" t="s">
        <v>185</v>
      </c>
      <c r="CJ6" s="23" t="s">
        <v>183</v>
      </c>
      <c r="CK6" s="89" t="s">
        <v>191</v>
      </c>
      <c r="CL6" s="88" t="s">
        <v>245</v>
      </c>
      <c r="CM6" s="23" t="s">
        <v>182</v>
      </c>
      <c r="CN6" s="23" t="s">
        <v>183</v>
      </c>
      <c r="CO6" s="23" t="s">
        <v>184</v>
      </c>
      <c r="CP6" s="23" t="s">
        <v>183</v>
      </c>
      <c r="CQ6" s="23" t="s">
        <v>185</v>
      </c>
      <c r="CR6" s="23" t="s">
        <v>183</v>
      </c>
      <c r="CS6" s="89" t="s">
        <v>191</v>
      </c>
      <c r="CT6" s="88" t="s">
        <v>245</v>
      </c>
      <c r="CU6" s="23" t="s">
        <v>182</v>
      </c>
      <c r="CV6" s="23" t="s">
        <v>183</v>
      </c>
      <c r="CW6" s="23" t="s">
        <v>184</v>
      </c>
      <c r="CX6" s="23" t="s">
        <v>183</v>
      </c>
      <c r="CY6" s="23" t="s">
        <v>185</v>
      </c>
      <c r="CZ6" s="23" t="s">
        <v>183</v>
      </c>
      <c r="DA6" s="89" t="s">
        <v>191</v>
      </c>
      <c r="DB6" s="88" t="s">
        <v>245</v>
      </c>
      <c r="DC6" s="23" t="s">
        <v>182</v>
      </c>
      <c r="DD6" s="23" t="s">
        <v>183</v>
      </c>
      <c r="DE6" s="23" t="s">
        <v>184</v>
      </c>
      <c r="DF6" s="23" t="s">
        <v>183</v>
      </c>
      <c r="DG6" s="23" t="s">
        <v>185</v>
      </c>
      <c r="DH6" s="23" t="s">
        <v>183</v>
      </c>
      <c r="DI6" s="89" t="s">
        <v>191</v>
      </c>
      <c r="DJ6" s="88" t="s">
        <v>245</v>
      </c>
      <c r="DK6" s="23" t="s">
        <v>182</v>
      </c>
      <c r="DL6" s="23" t="s">
        <v>183</v>
      </c>
      <c r="DM6" s="23" t="s">
        <v>184</v>
      </c>
      <c r="DN6" s="23" t="s">
        <v>183</v>
      </c>
      <c r="DO6" s="23" t="s">
        <v>185</v>
      </c>
      <c r="DP6" s="23" t="s">
        <v>183</v>
      </c>
      <c r="DQ6" s="89" t="s">
        <v>191</v>
      </c>
      <c r="DR6" s="88" t="s">
        <v>245</v>
      </c>
      <c r="DS6" s="23" t="s">
        <v>182</v>
      </c>
      <c r="DT6" s="23" t="s">
        <v>183</v>
      </c>
      <c r="DU6" s="23" t="s">
        <v>184</v>
      </c>
      <c r="DV6" s="23" t="s">
        <v>183</v>
      </c>
      <c r="DW6" s="23" t="s">
        <v>185</v>
      </c>
      <c r="DX6" s="23" t="s">
        <v>183</v>
      </c>
      <c r="DY6" s="89" t="s">
        <v>191</v>
      </c>
      <c r="DZ6" s="23" t="s">
        <v>245</v>
      </c>
      <c r="EA6" s="23" t="s">
        <v>182</v>
      </c>
      <c r="EB6" s="23" t="s">
        <v>183</v>
      </c>
      <c r="EC6" s="23" t="s">
        <v>184</v>
      </c>
      <c r="ED6" s="23" t="s">
        <v>183</v>
      </c>
      <c r="EE6" s="23" t="s">
        <v>185</v>
      </c>
      <c r="EF6" s="23" t="s">
        <v>183</v>
      </c>
      <c r="EG6" s="23" t="s">
        <v>191</v>
      </c>
    </row>
    <row r="7" spans="1:137">
      <c r="A7" s="22">
        <v>2001</v>
      </c>
      <c r="B7" s="90">
        <v>31020902</v>
      </c>
      <c r="C7" s="24">
        <v>5851142</v>
      </c>
      <c r="D7" s="49">
        <f>100*C7/$B7</f>
        <v>18.861933801924909</v>
      </c>
      <c r="E7" s="24">
        <v>21247911</v>
      </c>
      <c r="F7" s="49">
        <f>100*E7/$B7</f>
        <v>68.495464767594441</v>
      </c>
      <c r="G7" s="24">
        <v>3921849</v>
      </c>
      <c r="H7" s="49">
        <f>100*G7/$B7</f>
        <v>12.642601430480648</v>
      </c>
      <c r="I7" s="104">
        <v>37.200000000000003</v>
      </c>
      <c r="J7" s="24">
        <v>749820</v>
      </c>
      <c r="K7" s="24">
        <v>131607</v>
      </c>
      <c r="L7" s="25">
        <f>100*K7/$J7</f>
        <v>17.551812434984395</v>
      </c>
      <c r="M7" s="24">
        <v>518590</v>
      </c>
      <c r="N7" s="25">
        <f>100*M7/$J7</f>
        <v>69.161932197060622</v>
      </c>
      <c r="O7" s="24">
        <v>99623</v>
      </c>
      <c r="P7" s="25">
        <f>100*O7/$J7</f>
        <v>13.286255367954976</v>
      </c>
      <c r="Q7" s="49">
        <v>38.200000000000003</v>
      </c>
      <c r="R7" s="90">
        <v>128324</v>
      </c>
      <c r="S7" s="24">
        <v>20666</v>
      </c>
      <c r="T7" s="25">
        <f>100*S7/$R7</f>
        <v>16.104547863221221</v>
      </c>
      <c r="U7" s="24">
        <v>89949</v>
      </c>
      <c r="V7" s="25">
        <f>100*U7/$R7</f>
        <v>70.095227704872045</v>
      </c>
      <c r="W7" s="24">
        <v>17709</v>
      </c>
      <c r="X7" s="25">
        <f>100*W7/$R7</f>
        <v>13.800224431906736</v>
      </c>
      <c r="Y7" s="104">
        <v>38.200000000000003</v>
      </c>
      <c r="Z7" s="24">
        <v>88845</v>
      </c>
      <c r="AA7" s="24">
        <v>15528</v>
      </c>
      <c r="AB7" s="25">
        <f>100*AA7/$Z7</f>
        <v>17.47762957960493</v>
      </c>
      <c r="AC7" s="24">
        <v>62485</v>
      </c>
      <c r="AD7" s="25">
        <f>100*AC7/$Z7</f>
        <v>70.330350610613991</v>
      </c>
      <c r="AE7" s="24">
        <v>10832</v>
      </c>
      <c r="AF7" s="25">
        <f>100*AE7/$Z7</f>
        <v>12.19201980978108</v>
      </c>
      <c r="AG7" s="49">
        <v>37.1</v>
      </c>
      <c r="AH7" s="90">
        <v>87557</v>
      </c>
      <c r="AI7" s="24">
        <v>13893</v>
      </c>
      <c r="AJ7" s="25">
        <f>100*AI7/$AH7</f>
        <v>15.867377822447091</v>
      </c>
      <c r="AK7" s="24">
        <v>62554</v>
      </c>
      <c r="AL7" s="25">
        <f>100*AK7/$AH7</f>
        <v>71.443745217401229</v>
      </c>
      <c r="AM7" s="24">
        <v>11110</v>
      </c>
      <c r="AN7" s="25">
        <f>100*AM7/$AH7</f>
        <v>12.688876960151672</v>
      </c>
      <c r="AO7" s="104">
        <v>39.6</v>
      </c>
      <c r="AP7" s="24">
        <v>78558</v>
      </c>
      <c r="AQ7" s="24">
        <v>13594</v>
      </c>
      <c r="AR7" s="25">
        <f>100*AQ7/$AP7</f>
        <v>17.30441202678276</v>
      </c>
      <c r="AS7" s="24">
        <v>53147</v>
      </c>
      <c r="AT7" s="25">
        <f>100*AS7/$AP7</f>
        <v>67.653198910359222</v>
      </c>
      <c r="AU7" s="24">
        <v>11817</v>
      </c>
      <c r="AV7" s="25">
        <f t="shared" ref="AV7:AV26" si="0">100*AU7/$AP7</f>
        <v>15.042389062858016</v>
      </c>
      <c r="AW7" s="49">
        <v>38</v>
      </c>
      <c r="AX7" s="90">
        <v>65961</v>
      </c>
      <c r="AY7" s="24">
        <v>13852</v>
      </c>
      <c r="AZ7" s="25">
        <f>100*AY7/$AX7</f>
        <v>21.000288048998652</v>
      </c>
      <c r="BA7" s="24">
        <v>45003</v>
      </c>
      <c r="BB7" s="25">
        <f t="shared" ref="BB7:BB26" si="1">100*BA7/$AX7</f>
        <v>68.226679401464509</v>
      </c>
      <c r="BC7" s="24">
        <v>7106</v>
      </c>
      <c r="BD7" s="25">
        <f t="shared" ref="BD7:BD26" si="2">100*BC7/$AX7</f>
        <v>10.773032549536847</v>
      </c>
      <c r="BE7" s="104">
        <v>37</v>
      </c>
      <c r="BF7" s="90">
        <v>50690</v>
      </c>
      <c r="BG7" s="24">
        <v>8875</v>
      </c>
      <c r="BH7" s="25">
        <f>100*BG7/$BF7</f>
        <v>17.508384296705465</v>
      </c>
      <c r="BI7" s="24">
        <v>34652</v>
      </c>
      <c r="BJ7" s="25">
        <f t="shared" ref="BJ7:BJ26" si="3">100*BI7/$BF7</f>
        <v>68.360623397119753</v>
      </c>
      <c r="BK7" s="24">
        <v>7163</v>
      </c>
      <c r="BL7" s="25">
        <f t="shared" ref="BL7:BL26" si="4">100*BK7/$BF7</f>
        <v>14.130992306174788</v>
      </c>
      <c r="BM7" s="104">
        <v>38.6</v>
      </c>
      <c r="BN7" s="90">
        <v>36567</v>
      </c>
      <c r="BO7" s="24">
        <v>5785</v>
      </c>
      <c r="BP7" s="25">
        <f>100*BO7/$BN7</f>
        <v>15.820275111439276</v>
      </c>
      <c r="BQ7" s="24">
        <v>25946</v>
      </c>
      <c r="BR7" s="25">
        <f t="shared" ref="BR7:BR26" si="5">100*BQ7/$BN7</f>
        <v>70.95468591899801</v>
      </c>
      <c r="BS7" s="24">
        <v>4836</v>
      </c>
      <c r="BT7" s="25">
        <f t="shared" ref="BT7:BT26" si="6">100*BS7/$BN7</f>
        <v>13.225038969562721</v>
      </c>
      <c r="BU7" s="104">
        <v>39.700000000000003</v>
      </c>
      <c r="BV7" s="90">
        <v>37061</v>
      </c>
      <c r="BW7" s="24">
        <v>6261</v>
      </c>
      <c r="BX7" s="25">
        <f>100*BW7/$BV7</f>
        <v>16.893769730984054</v>
      </c>
      <c r="BY7" s="24">
        <v>25345</v>
      </c>
      <c r="BZ7" s="25">
        <f t="shared" ref="BZ7:BZ26" si="7">100*BY7/$BV7</f>
        <v>68.387253447019773</v>
      </c>
      <c r="CA7" s="24">
        <v>5455</v>
      </c>
      <c r="CB7" s="25">
        <f t="shared" ref="CB7:CB26" si="8">100*CA7/$BV7</f>
        <v>14.718976821996169</v>
      </c>
      <c r="CC7" s="91">
        <v>40.1</v>
      </c>
      <c r="CD7" s="90">
        <v>32260</v>
      </c>
      <c r="CE7" s="24">
        <v>5365</v>
      </c>
      <c r="CF7" s="25">
        <f>100*CE7/$CD7</f>
        <v>16.630502169869807</v>
      </c>
      <c r="CG7" s="24">
        <v>22259</v>
      </c>
      <c r="CH7" s="25">
        <f t="shared" ref="CH7:CH26" si="9">100*CG7/$CD7</f>
        <v>68.998760074395534</v>
      </c>
      <c r="CI7" s="24">
        <v>4636</v>
      </c>
      <c r="CJ7" s="25">
        <f t="shared" ref="CJ7:CJ26" si="10">100*CI7/$CD7</f>
        <v>14.370737755734655</v>
      </c>
      <c r="CK7" s="104">
        <v>40.1</v>
      </c>
      <c r="CL7" s="90">
        <v>27516</v>
      </c>
      <c r="CM7" s="24">
        <v>5022</v>
      </c>
      <c r="CN7" s="25">
        <f>100*CM7/$CL7</f>
        <v>18.251199302224162</v>
      </c>
      <c r="CO7" s="24">
        <v>19107</v>
      </c>
      <c r="CP7" s="25">
        <f t="shared" ref="CP7:CP26" si="11">100*CO7/$CL7</f>
        <v>69.439598778892275</v>
      </c>
      <c r="CQ7" s="24">
        <v>3387</v>
      </c>
      <c r="CR7" s="25">
        <f t="shared" ref="CR7:CR26" si="12">100*CQ7/$CL7</f>
        <v>12.309201918883559</v>
      </c>
      <c r="CS7" s="104">
        <v>38.200000000000003</v>
      </c>
      <c r="CT7" s="90">
        <v>26506</v>
      </c>
      <c r="CU7" s="24">
        <v>5857</v>
      </c>
      <c r="CV7" s="25">
        <f>100*CU7/$CT7</f>
        <v>22.096883724439749</v>
      </c>
      <c r="CW7" s="24">
        <v>18476</v>
      </c>
      <c r="CX7" s="25">
        <f t="shared" ref="CX7:CX26" si="13">100*CW7/$CT7</f>
        <v>69.704972459065871</v>
      </c>
      <c r="CY7" s="24">
        <v>2173</v>
      </c>
      <c r="CZ7" s="25">
        <f t="shared" ref="CZ7:CZ26" si="14">100*CY7/$CT7</f>
        <v>8.1981438164943778</v>
      </c>
      <c r="DA7" s="104">
        <v>33.4</v>
      </c>
      <c r="DB7" s="90">
        <v>27919</v>
      </c>
      <c r="DC7" s="24">
        <v>5616</v>
      </c>
      <c r="DD7" s="25">
        <f>100*DC7/$DB7</f>
        <v>20.11533364375515</v>
      </c>
      <c r="DE7" s="24">
        <v>18532</v>
      </c>
      <c r="DF7" s="25">
        <f t="shared" ref="DF7:DF26" si="15">100*DE7/$DB7</f>
        <v>66.37773559224901</v>
      </c>
      <c r="DG7" s="24">
        <v>3771</v>
      </c>
      <c r="DH7" s="25">
        <f t="shared" ref="DH7:DH26" si="16">100*DG7/$DB7</f>
        <v>13.506930763995845</v>
      </c>
      <c r="DI7" s="89">
        <v>36.700000000000003</v>
      </c>
      <c r="DJ7" s="90">
        <v>28135</v>
      </c>
      <c r="DK7" s="24">
        <v>5131</v>
      </c>
      <c r="DL7" s="25">
        <f>100*DK7/$DJ7</f>
        <v>18.237071263550739</v>
      </c>
      <c r="DM7" s="24">
        <v>18698</v>
      </c>
      <c r="DN7" s="25">
        <f t="shared" ref="DN7:DN26" si="17">100*DM7/$DJ7</f>
        <v>66.458148213968371</v>
      </c>
      <c r="DO7" s="24">
        <v>4306</v>
      </c>
      <c r="DP7" s="25">
        <f t="shared" ref="DP7:DP26" si="18">100*DO7/$DJ7</f>
        <v>15.304780522480895</v>
      </c>
      <c r="DQ7" s="104">
        <v>38.4</v>
      </c>
      <c r="DR7" s="90">
        <v>21736</v>
      </c>
      <c r="DS7" s="24">
        <v>4256</v>
      </c>
      <c r="DT7" s="25">
        <f>100*DS7/$DR7</f>
        <v>19.58041958041958</v>
      </c>
      <c r="DU7" s="24">
        <v>14411</v>
      </c>
      <c r="DV7" s="25">
        <f t="shared" ref="DV7:DV26" si="19">100*DU7/$DR7</f>
        <v>66.30014722119985</v>
      </c>
      <c r="DW7" s="24">
        <v>3069</v>
      </c>
      <c r="DX7" s="25">
        <f t="shared" ref="DX7:DX26" si="20">100*DW7/$DR7</f>
        <v>14.119433198380566</v>
      </c>
      <c r="DY7" s="104">
        <v>37.9</v>
      </c>
      <c r="DZ7" s="24">
        <v>12185</v>
      </c>
      <c r="EA7" s="24">
        <v>1906</v>
      </c>
      <c r="EB7" s="25">
        <f>100*EA7/$DZ7</f>
        <v>15.642183011899878</v>
      </c>
      <c r="EC7" s="24">
        <v>8026</v>
      </c>
      <c r="ED7" s="25">
        <f>100*EC7/$DZ7</f>
        <v>65.867870332375873</v>
      </c>
      <c r="EE7" s="24">
        <v>2253</v>
      </c>
      <c r="EF7" s="25">
        <f>100*EE7/$DZ7</f>
        <v>18.48994665572425</v>
      </c>
      <c r="EG7" s="49">
        <v>43.2</v>
      </c>
    </row>
    <row r="8" spans="1:137">
      <c r="A8" s="22">
        <v>2002</v>
      </c>
      <c r="B8" s="90">
        <v>31360079</v>
      </c>
      <c r="C8" s="24">
        <v>5826792</v>
      </c>
      <c r="D8" s="49">
        <f t="shared" ref="D8:F26" si="21">100*C8/$B8</f>
        <v>18.580284826450853</v>
      </c>
      <c r="E8" s="24">
        <v>21543903</v>
      </c>
      <c r="F8" s="49">
        <f t="shared" si="21"/>
        <v>68.698497219984688</v>
      </c>
      <c r="G8" s="24">
        <v>3989384</v>
      </c>
      <c r="H8" s="49">
        <f t="shared" ref="H8:H26" si="22">100*G8/$B8</f>
        <v>12.721217953564466</v>
      </c>
      <c r="I8" s="104">
        <v>37.6</v>
      </c>
      <c r="J8" s="24">
        <v>749372</v>
      </c>
      <c r="K8" s="24">
        <v>129183</v>
      </c>
      <c r="L8" s="25">
        <f t="shared" ref="L8:N26" si="23">100*K8/$J8</f>
        <v>17.238834650881003</v>
      </c>
      <c r="M8" s="24">
        <v>519458</v>
      </c>
      <c r="N8" s="25">
        <f t="shared" si="23"/>
        <v>69.319109867996133</v>
      </c>
      <c r="O8" s="24">
        <v>100731</v>
      </c>
      <c r="P8" s="25">
        <f t="shared" ref="P8:P26" si="24">100*O8/$J8</f>
        <v>13.442055481122861</v>
      </c>
      <c r="Q8" s="49">
        <v>38.799999999999997</v>
      </c>
      <c r="R8" s="90">
        <v>130030</v>
      </c>
      <c r="S8" s="24">
        <v>20688</v>
      </c>
      <c r="T8" s="25">
        <f t="shared" ref="T8:V26" si="25">100*S8/$R8</f>
        <v>15.910174575098054</v>
      </c>
      <c r="U8" s="24">
        <v>91398</v>
      </c>
      <c r="V8" s="25">
        <f t="shared" si="25"/>
        <v>70.289933092363299</v>
      </c>
      <c r="W8" s="24">
        <v>17944</v>
      </c>
      <c r="X8" s="25">
        <f t="shared" ref="X8:X26" si="26">100*W8/$R8</f>
        <v>13.799892332538645</v>
      </c>
      <c r="Y8" s="104">
        <v>38.5</v>
      </c>
      <c r="Z8" s="24">
        <v>89659</v>
      </c>
      <c r="AA8" s="24">
        <v>15459</v>
      </c>
      <c r="AB8" s="25">
        <f t="shared" ref="AB8:AD26" si="27">100*AA8/$Z8</f>
        <v>17.241994668689145</v>
      </c>
      <c r="AC8" s="24">
        <v>63143</v>
      </c>
      <c r="AD8" s="25">
        <f t="shared" si="27"/>
        <v>70.425724132546648</v>
      </c>
      <c r="AE8" s="24">
        <v>11057</v>
      </c>
      <c r="AF8" s="25">
        <f t="shared" ref="AF8:AF26" si="28">100*AE8/$Z8</f>
        <v>12.332281198764207</v>
      </c>
      <c r="AG8" s="49">
        <v>37.4</v>
      </c>
      <c r="AH8" s="90">
        <v>86379</v>
      </c>
      <c r="AI8" s="24">
        <v>13409</v>
      </c>
      <c r="AJ8" s="25">
        <f t="shared" ref="AJ8:AL26" si="29">100*AI8/$AH8</f>
        <v>15.523448986443464</v>
      </c>
      <c r="AK8" s="24">
        <v>61730</v>
      </c>
      <c r="AL8" s="25">
        <f t="shared" si="29"/>
        <v>71.464129012838768</v>
      </c>
      <c r="AM8" s="24">
        <v>11240</v>
      </c>
      <c r="AN8" s="25">
        <f t="shared" ref="AN8:AN26" si="30">100*AM8/$AH8</f>
        <v>13.012422000717766</v>
      </c>
      <c r="AO8" s="104">
        <v>40.5</v>
      </c>
      <c r="AP8" s="24">
        <v>77945</v>
      </c>
      <c r="AQ8" s="24">
        <v>13263</v>
      </c>
      <c r="AR8" s="25">
        <f t="shared" ref="AR8:AT26" si="31">100*AQ8/$AP8</f>
        <v>17.015844505741228</v>
      </c>
      <c r="AS8" s="24">
        <v>52907</v>
      </c>
      <c r="AT8" s="25">
        <f t="shared" si="31"/>
        <v>67.877349413047668</v>
      </c>
      <c r="AU8" s="24">
        <v>11775</v>
      </c>
      <c r="AV8" s="25">
        <f t="shared" si="0"/>
        <v>15.10680608121111</v>
      </c>
      <c r="AW8" s="49">
        <v>38.6</v>
      </c>
      <c r="AX8" s="90">
        <v>66267</v>
      </c>
      <c r="AY8" s="24">
        <v>13647</v>
      </c>
      <c r="AZ8" s="25">
        <f t="shared" ref="AZ8:AZ26" si="32">100*AY8/$AX8</f>
        <v>20.59396079496582</v>
      </c>
      <c r="BA8" s="24">
        <v>45400</v>
      </c>
      <c r="BB8" s="25">
        <f t="shared" si="1"/>
        <v>68.510721777053433</v>
      </c>
      <c r="BC8" s="24">
        <v>7220</v>
      </c>
      <c r="BD8" s="25">
        <f t="shared" si="2"/>
        <v>10.895317427980745</v>
      </c>
      <c r="BE8" s="104">
        <v>37.6</v>
      </c>
      <c r="BF8" s="90">
        <v>50207</v>
      </c>
      <c r="BG8" s="24">
        <v>8643</v>
      </c>
      <c r="BH8" s="25">
        <f t="shared" ref="BH8:BH26" si="33">100*BG8/$BF8</f>
        <v>17.214731013603682</v>
      </c>
      <c r="BI8" s="24">
        <v>34315</v>
      </c>
      <c r="BJ8" s="25">
        <f t="shared" si="3"/>
        <v>68.34704324098233</v>
      </c>
      <c r="BK8" s="24">
        <v>7249</v>
      </c>
      <c r="BL8" s="25">
        <f t="shared" si="4"/>
        <v>14.438225745413986</v>
      </c>
      <c r="BM8" s="104">
        <v>39.299999999999997</v>
      </c>
      <c r="BN8" s="90">
        <v>36393</v>
      </c>
      <c r="BO8" s="24">
        <v>5610</v>
      </c>
      <c r="BP8" s="25">
        <f t="shared" ref="BP8:BP26" si="34">100*BO8/$BN8</f>
        <v>15.415052345231226</v>
      </c>
      <c r="BQ8" s="24">
        <v>25914</v>
      </c>
      <c r="BR8" s="25">
        <f t="shared" si="5"/>
        <v>71.20600115406809</v>
      </c>
      <c r="BS8" s="24">
        <v>4869</v>
      </c>
      <c r="BT8" s="25">
        <f t="shared" si="6"/>
        <v>13.378946500700684</v>
      </c>
      <c r="BU8" s="104">
        <v>40.4</v>
      </c>
      <c r="BV8" s="90">
        <v>36359</v>
      </c>
      <c r="BW8" s="24">
        <v>6007</v>
      </c>
      <c r="BX8" s="25">
        <f t="shared" ref="BX8:BX26" si="35">100*BW8/$BV8</f>
        <v>16.521356472950302</v>
      </c>
      <c r="BY8" s="24">
        <v>24881</v>
      </c>
      <c r="BZ8" s="25">
        <f t="shared" si="7"/>
        <v>68.431475013064173</v>
      </c>
      <c r="CA8" s="24">
        <v>5471</v>
      </c>
      <c r="CB8" s="25">
        <f t="shared" si="8"/>
        <v>15.047168513985532</v>
      </c>
      <c r="CC8" s="91">
        <v>41</v>
      </c>
      <c r="CD8" s="90">
        <v>32301</v>
      </c>
      <c r="CE8" s="24">
        <v>5240</v>
      </c>
      <c r="CF8" s="25">
        <f t="shared" ref="CF8:CF26" si="36">100*CE8/$CD8</f>
        <v>16.222407974985295</v>
      </c>
      <c r="CG8" s="24">
        <v>22343</v>
      </c>
      <c r="CH8" s="25">
        <f t="shared" si="9"/>
        <v>69.171233088758868</v>
      </c>
      <c r="CI8" s="24">
        <v>4718</v>
      </c>
      <c r="CJ8" s="25">
        <f t="shared" si="10"/>
        <v>14.606358936255843</v>
      </c>
      <c r="CK8" s="104">
        <v>40.799999999999997</v>
      </c>
      <c r="CL8" s="90">
        <v>27583</v>
      </c>
      <c r="CM8" s="24">
        <v>4977</v>
      </c>
      <c r="CN8" s="25">
        <f t="shared" ref="CN8:CN26" si="37">100*CM8/$CL8</f>
        <v>18.043722582750245</v>
      </c>
      <c r="CO8" s="24">
        <v>19152</v>
      </c>
      <c r="CP8" s="25">
        <f t="shared" si="11"/>
        <v>69.434071710836378</v>
      </c>
      <c r="CQ8" s="24">
        <v>3454</v>
      </c>
      <c r="CR8" s="25">
        <f t="shared" si="12"/>
        <v>12.52220570641337</v>
      </c>
      <c r="CS8" s="104">
        <v>38.799999999999997</v>
      </c>
      <c r="CT8" s="90">
        <v>26549</v>
      </c>
      <c r="CU8" s="24">
        <v>5781</v>
      </c>
      <c r="CV8" s="25">
        <f t="shared" ref="CV8:CV26" si="38">100*CU8/$CT8</f>
        <v>21.774831443745526</v>
      </c>
      <c r="CW8" s="24">
        <v>18506</v>
      </c>
      <c r="CX8" s="25">
        <f t="shared" si="13"/>
        <v>69.705073637425144</v>
      </c>
      <c r="CY8" s="24">
        <v>2262</v>
      </c>
      <c r="CZ8" s="25">
        <f t="shared" si="14"/>
        <v>8.5200949188293347</v>
      </c>
      <c r="DA8" s="104">
        <v>33.6</v>
      </c>
      <c r="DB8" s="90">
        <v>27917</v>
      </c>
      <c r="DC8" s="24">
        <v>5496</v>
      </c>
      <c r="DD8" s="25">
        <f t="shared" ref="DD8:DD26" si="39">100*DC8/$DB8</f>
        <v>19.686929111294194</v>
      </c>
      <c r="DE8" s="24">
        <v>18630</v>
      </c>
      <c r="DF8" s="25">
        <f t="shared" si="15"/>
        <v>66.733531539921913</v>
      </c>
      <c r="DG8" s="24">
        <v>3791</v>
      </c>
      <c r="DH8" s="25">
        <f t="shared" si="16"/>
        <v>13.579539348783895</v>
      </c>
      <c r="DI8" s="89">
        <v>37.299999999999997</v>
      </c>
      <c r="DJ8" s="90">
        <v>28126</v>
      </c>
      <c r="DK8" s="24">
        <v>5030</v>
      </c>
      <c r="DL8" s="25">
        <f t="shared" ref="DL8:DL26" si="40">100*DK8/$DJ8</f>
        <v>17.883808575695085</v>
      </c>
      <c r="DM8" s="24">
        <v>18791</v>
      </c>
      <c r="DN8" s="25">
        <f t="shared" si="17"/>
        <v>66.810068975325322</v>
      </c>
      <c r="DO8" s="24">
        <v>4305</v>
      </c>
      <c r="DP8" s="25">
        <f t="shared" si="18"/>
        <v>15.306122448979592</v>
      </c>
      <c r="DQ8" s="104">
        <v>39</v>
      </c>
      <c r="DR8" s="90">
        <v>21500</v>
      </c>
      <c r="DS8" s="24">
        <v>4089</v>
      </c>
      <c r="DT8" s="25">
        <f t="shared" ref="DT8:DT26" si="41">100*DS8/$DR8</f>
        <v>19.018604651162789</v>
      </c>
      <c r="DU8" s="24">
        <v>14340</v>
      </c>
      <c r="DV8" s="25">
        <f t="shared" si="19"/>
        <v>66.697674418604649</v>
      </c>
      <c r="DW8" s="24">
        <v>3071</v>
      </c>
      <c r="DX8" s="25">
        <f t="shared" si="20"/>
        <v>14.283720930232558</v>
      </c>
      <c r="DY8" s="104">
        <v>38.700000000000003</v>
      </c>
      <c r="DZ8" s="24">
        <v>12157</v>
      </c>
      <c r="EA8" s="24">
        <v>1844</v>
      </c>
      <c r="EB8" s="25">
        <f t="shared" ref="EB8:ED23" si="42">100*EA8/$DZ8</f>
        <v>15.168215842724356</v>
      </c>
      <c r="EC8" s="24">
        <v>8008</v>
      </c>
      <c r="ED8" s="25">
        <f t="shared" si="42"/>
        <v>65.871514353870197</v>
      </c>
      <c r="EE8" s="24">
        <v>2305</v>
      </c>
      <c r="EF8" s="25">
        <f t="shared" ref="EF8:EF26" si="43">100*EE8/$DZ8</f>
        <v>18.960269803405446</v>
      </c>
      <c r="EG8" s="49">
        <v>44.2</v>
      </c>
    </row>
    <row r="9" spans="1:137">
      <c r="A9" s="22">
        <v>2003</v>
      </c>
      <c r="B9" s="90">
        <v>31644028</v>
      </c>
      <c r="C9" s="24">
        <v>5792083</v>
      </c>
      <c r="D9" s="49">
        <f t="shared" si="21"/>
        <v>18.303873956880583</v>
      </c>
      <c r="E9" s="24">
        <v>21791234</v>
      </c>
      <c r="F9" s="49">
        <f t="shared" si="21"/>
        <v>68.863654146684482</v>
      </c>
      <c r="G9" s="24">
        <v>4060711</v>
      </c>
      <c r="H9" s="49">
        <f t="shared" si="22"/>
        <v>12.83247189643493</v>
      </c>
      <c r="I9" s="104">
        <v>38</v>
      </c>
      <c r="J9" s="24">
        <v>749441</v>
      </c>
      <c r="K9" s="24">
        <v>127002</v>
      </c>
      <c r="L9" s="25">
        <f t="shared" si="23"/>
        <v>16.946230590533478</v>
      </c>
      <c r="M9" s="24">
        <v>520346</v>
      </c>
      <c r="N9" s="25">
        <f t="shared" si="23"/>
        <v>69.431216066374802</v>
      </c>
      <c r="O9" s="24">
        <v>102093</v>
      </c>
      <c r="P9" s="25">
        <f t="shared" si="24"/>
        <v>13.622553343091719</v>
      </c>
      <c r="Q9" s="49">
        <v>39.299999999999997</v>
      </c>
      <c r="R9" s="90">
        <v>131638</v>
      </c>
      <c r="S9" s="24">
        <v>20636</v>
      </c>
      <c r="T9" s="25">
        <f t="shared" si="25"/>
        <v>15.676324465579848</v>
      </c>
      <c r="U9" s="24">
        <v>92810</v>
      </c>
      <c r="V9" s="25">
        <f t="shared" si="25"/>
        <v>70.503957823728712</v>
      </c>
      <c r="W9" s="24">
        <v>18192</v>
      </c>
      <c r="X9" s="25">
        <f t="shared" si="26"/>
        <v>13.819717710691442</v>
      </c>
      <c r="Y9" s="104">
        <v>38.9</v>
      </c>
      <c r="Z9" s="24">
        <v>90273</v>
      </c>
      <c r="AA9" s="24">
        <v>15368</v>
      </c>
      <c r="AB9" s="25">
        <f t="shared" si="27"/>
        <v>17.023916342649517</v>
      </c>
      <c r="AC9" s="24">
        <v>63659</v>
      </c>
      <c r="AD9" s="25">
        <f t="shared" si="27"/>
        <v>70.518316661681794</v>
      </c>
      <c r="AE9" s="24">
        <v>11246</v>
      </c>
      <c r="AF9" s="25">
        <f t="shared" si="28"/>
        <v>12.457766995668694</v>
      </c>
      <c r="AG9" s="49">
        <v>37.799999999999997</v>
      </c>
      <c r="AH9" s="90">
        <v>85366</v>
      </c>
      <c r="AI9" s="24">
        <v>12985</v>
      </c>
      <c r="AJ9" s="25">
        <f t="shared" si="29"/>
        <v>15.210973924044701</v>
      </c>
      <c r="AK9" s="24">
        <v>60899</v>
      </c>
      <c r="AL9" s="25">
        <f t="shared" si="29"/>
        <v>71.33870627650353</v>
      </c>
      <c r="AM9" s="24">
        <v>11482</v>
      </c>
      <c r="AN9" s="25">
        <f t="shared" si="30"/>
        <v>13.450319799451773</v>
      </c>
      <c r="AO9" s="104">
        <v>41.3</v>
      </c>
      <c r="AP9" s="24">
        <v>77575</v>
      </c>
      <c r="AQ9" s="24">
        <v>12945</v>
      </c>
      <c r="AR9" s="25">
        <f t="shared" si="31"/>
        <v>16.687077022236544</v>
      </c>
      <c r="AS9" s="24">
        <v>52824</v>
      </c>
      <c r="AT9" s="25">
        <f t="shared" si="31"/>
        <v>68.094102481469548</v>
      </c>
      <c r="AU9" s="24">
        <v>11806</v>
      </c>
      <c r="AV9" s="25">
        <f t="shared" si="0"/>
        <v>15.21882049629391</v>
      </c>
      <c r="AW9" s="49">
        <v>39.200000000000003</v>
      </c>
      <c r="AX9" s="90">
        <v>66470</v>
      </c>
      <c r="AY9" s="24">
        <v>13519</v>
      </c>
      <c r="AZ9" s="25">
        <f t="shared" si="32"/>
        <v>20.338498570783813</v>
      </c>
      <c r="BA9" s="24">
        <v>45587</v>
      </c>
      <c r="BB9" s="25">
        <f t="shared" si="1"/>
        <v>68.582819316985109</v>
      </c>
      <c r="BC9" s="24">
        <v>7364</v>
      </c>
      <c r="BD9" s="25">
        <f t="shared" si="2"/>
        <v>11.078682112231082</v>
      </c>
      <c r="BE9" s="104">
        <v>38.1</v>
      </c>
      <c r="BF9" s="90">
        <v>49829</v>
      </c>
      <c r="BG9" s="24">
        <v>8387</v>
      </c>
      <c r="BH9" s="25">
        <f t="shared" si="33"/>
        <v>16.83156394870457</v>
      </c>
      <c r="BI9" s="24">
        <v>34117</v>
      </c>
      <c r="BJ9" s="25">
        <f t="shared" si="3"/>
        <v>68.468161110999617</v>
      </c>
      <c r="BK9" s="24">
        <v>7325</v>
      </c>
      <c r="BL9" s="25">
        <f t="shared" si="4"/>
        <v>14.700274940295811</v>
      </c>
      <c r="BM9" s="104">
        <v>40</v>
      </c>
      <c r="BN9" s="90">
        <v>36077</v>
      </c>
      <c r="BO9" s="24">
        <v>5402</v>
      </c>
      <c r="BP9" s="25">
        <f t="shared" si="34"/>
        <v>14.973528841089891</v>
      </c>
      <c r="BQ9" s="24">
        <v>25751</v>
      </c>
      <c r="BR9" s="25">
        <f t="shared" si="5"/>
        <v>71.37788618787593</v>
      </c>
      <c r="BS9" s="24">
        <v>4924</v>
      </c>
      <c r="BT9" s="25">
        <f t="shared" si="6"/>
        <v>13.648584971034177</v>
      </c>
      <c r="BU9" s="104">
        <v>41.1</v>
      </c>
      <c r="BV9" s="90">
        <v>36031</v>
      </c>
      <c r="BW9" s="24">
        <v>5831</v>
      </c>
      <c r="BX9" s="25">
        <f t="shared" si="35"/>
        <v>16.18328661430435</v>
      </c>
      <c r="BY9" s="24">
        <v>24643</v>
      </c>
      <c r="BZ9" s="25">
        <f t="shared" si="7"/>
        <v>68.393883045155562</v>
      </c>
      <c r="CA9" s="24">
        <v>5557</v>
      </c>
      <c r="CB9" s="25">
        <f t="shared" si="8"/>
        <v>15.42283034054009</v>
      </c>
      <c r="CC9" s="91">
        <v>41.7</v>
      </c>
      <c r="CD9" s="90">
        <v>32312</v>
      </c>
      <c r="CE9" s="24">
        <v>5128</v>
      </c>
      <c r="CF9" s="25">
        <f t="shared" si="36"/>
        <v>15.870264917058678</v>
      </c>
      <c r="CG9" s="24">
        <v>22386</v>
      </c>
      <c r="CH9" s="25">
        <f t="shared" si="9"/>
        <v>69.280762564991335</v>
      </c>
      <c r="CI9" s="24">
        <v>4798</v>
      </c>
      <c r="CJ9" s="25">
        <f t="shared" si="10"/>
        <v>14.848972517949987</v>
      </c>
      <c r="CK9" s="104">
        <v>41.6</v>
      </c>
      <c r="CL9" s="90">
        <v>27815</v>
      </c>
      <c r="CM9" s="24">
        <v>5012</v>
      </c>
      <c r="CN9" s="25">
        <f t="shared" si="37"/>
        <v>18.0190544670142</v>
      </c>
      <c r="CO9" s="24">
        <v>19273</v>
      </c>
      <c r="CP9" s="25">
        <f t="shared" si="11"/>
        <v>69.28995146503685</v>
      </c>
      <c r="CQ9" s="24">
        <v>3530</v>
      </c>
      <c r="CR9" s="25">
        <f t="shared" si="12"/>
        <v>12.690994067948948</v>
      </c>
      <c r="CS9" s="104">
        <v>39.200000000000003</v>
      </c>
      <c r="CT9" s="90">
        <v>26607</v>
      </c>
      <c r="CU9" s="24">
        <v>5663</v>
      </c>
      <c r="CV9" s="25">
        <f t="shared" si="38"/>
        <v>21.283872665088136</v>
      </c>
      <c r="CW9" s="24">
        <v>18614</v>
      </c>
      <c r="CX9" s="25">
        <f t="shared" si="13"/>
        <v>69.959033337091739</v>
      </c>
      <c r="CY9" s="24">
        <v>2330</v>
      </c>
      <c r="CZ9" s="25">
        <f t="shared" si="14"/>
        <v>8.7570939978201228</v>
      </c>
      <c r="DA9" s="104">
        <v>34</v>
      </c>
      <c r="DB9" s="90">
        <v>27764</v>
      </c>
      <c r="DC9" s="24">
        <v>5347</v>
      </c>
      <c r="DD9" s="25">
        <f t="shared" si="39"/>
        <v>19.258752341161216</v>
      </c>
      <c r="DE9" s="24">
        <v>18612</v>
      </c>
      <c r="DF9" s="25">
        <f t="shared" si="15"/>
        <v>67.036450079239302</v>
      </c>
      <c r="DG9" s="24">
        <v>3805</v>
      </c>
      <c r="DH9" s="25">
        <f t="shared" si="16"/>
        <v>13.704797579599481</v>
      </c>
      <c r="DI9" s="89">
        <v>37.9</v>
      </c>
      <c r="DJ9" s="90">
        <v>28086</v>
      </c>
      <c r="DK9" s="24">
        <v>4951</v>
      </c>
      <c r="DL9" s="25">
        <f t="shared" si="40"/>
        <v>17.627999715160577</v>
      </c>
      <c r="DM9" s="24">
        <v>18803</v>
      </c>
      <c r="DN9" s="25">
        <f t="shared" si="17"/>
        <v>66.947945595670447</v>
      </c>
      <c r="DO9" s="24">
        <v>4332</v>
      </c>
      <c r="DP9" s="25">
        <f t="shared" si="18"/>
        <v>15.424054689168981</v>
      </c>
      <c r="DQ9" s="104">
        <v>39.6</v>
      </c>
      <c r="DR9" s="90">
        <v>21454</v>
      </c>
      <c r="DS9" s="24">
        <v>4016</v>
      </c>
      <c r="DT9" s="25">
        <f t="shared" si="41"/>
        <v>18.719119977626551</v>
      </c>
      <c r="DU9" s="24">
        <v>14379</v>
      </c>
      <c r="DV9" s="25">
        <f t="shared" si="19"/>
        <v>67.022466672881521</v>
      </c>
      <c r="DW9" s="24">
        <v>3059</v>
      </c>
      <c r="DX9" s="25">
        <f t="shared" si="20"/>
        <v>14.258413349491937</v>
      </c>
      <c r="DY9" s="104">
        <v>39.200000000000003</v>
      </c>
      <c r="DZ9" s="24">
        <v>12144</v>
      </c>
      <c r="EA9" s="24">
        <v>1812</v>
      </c>
      <c r="EB9" s="25">
        <f t="shared" si="42"/>
        <v>14.920948616600791</v>
      </c>
      <c r="EC9" s="24">
        <v>7989</v>
      </c>
      <c r="ED9" s="25">
        <f t="shared" si="42"/>
        <v>65.785573122529641</v>
      </c>
      <c r="EE9" s="24">
        <v>2343</v>
      </c>
      <c r="EF9" s="25">
        <f t="shared" si="43"/>
        <v>19.293478260869566</v>
      </c>
      <c r="EG9" s="49">
        <v>44.9</v>
      </c>
    </row>
    <row r="10" spans="1:137">
      <c r="A10" s="22">
        <v>2004</v>
      </c>
      <c r="B10" s="90">
        <v>31940655</v>
      </c>
      <c r="C10" s="24">
        <v>5751912</v>
      </c>
      <c r="D10" s="49">
        <f t="shared" si="21"/>
        <v>18.008121624306078</v>
      </c>
      <c r="E10" s="24">
        <v>22052394</v>
      </c>
      <c r="F10" s="49">
        <f t="shared" si="21"/>
        <v>69.041771372565776</v>
      </c>
      <c r="G10" s="24">
        <v>4136349</v>
      </c>
      <c r="H10" s="49">
        <f t="shared" si="22"/>
        <v>12.950107003128146</v>
      </c>
      <c r="I10" s="104">
        <v>38.299999999999997</v>
      </c>
      <c r="J10" s="24">
        <v>749419</v>
      </c>
      <c r="K10" s="24">
        <v>124870</v>
      </c>
      <c r="L10" s="25">
        <f t="shared" si="23"/>
        <v>16.662241016040426</v>
      </c>
      <c r="M10" s="24">
        <v>521064</v>
      </c>
      <c r="N10" s="25">
        <f t="shared" si="23"/>
        <v>69.52906184657715</v>
      </c>
      <c r="O10" s="24">
        <v>103485</v>
      </c>
      <c r="P10" s="25">
        <f t="shared" si="24"/>
        <v>13.808697137382426</v>
      </c>
      <c r="Q10" s="49">
        <v>39.9</v>
      </c>
      <c r="R10" s="90">
        <v>133469</v>
      </c>
      <c r="S10" s="24">
        <v>20789</v>
      </c>
      <c r="T10" s="25">
        <f t="shared" si="25"/>
        <v>15.575901520203193</v>
      </c>
      <c r="U10" s="24">
        <v>94202</v>
      </c>
      <c r="V10" s="25">
        <f t="shared" si="25"/>
        <v>70.579685170339175</v>
      </c>
      <c r="W10" s="24">
        <v>18478</v>
      </c>
      <c r="X10" s="25">
        <f t="shared" si="26"/>
        <v>13.844413309457627</v>
      </c>
      <c r="Y10" s="104">
        <v>39.200000000000003</v>
      </c>
      <c r="Z10" s="24">
        <v>90834</v>
      </c>
      <c r="AA10" s="24">
        <v>15273</v>
      </c>
      <c r="AB10" s="25">
        <f t="shared" si="27"/>
        <v>16.814188519717288</v>
      </c>
      <c r="AC10" s="24">
        <v>64133</v>
      </c>
      <c r="AD10" s="25">
        <f t="shared" si="27"/>
        <v>70.604619415637316</v>
      </c>
      <c r="AE10" s="24">
        <v>11428</v>
      </c>
      <c r="AF10" s="25">
        <f t="shared" si="28"/>
        <v>12.581192064645396</v>
      </c>
      <c r="AG10" s="49">
        <v>38.1</v>
      </c>
      <c r="AH10" s="90">
        <v>84429</v>
      </c>
      <c r="AI10" s="24">
        <v>12465</v>
      </c>
      <c r="AJ10" s="25">
        <f t="shared" si="29"/>
        <v>14.763884447287069</v>
      </c>
      <c r="AK10" s="24">
        <v>60174</v>
      </c>
      <c r="AL10" s="25">
        <f t="shared" si="29"/>
        <v>71.271719432896276</v>
      </c>
      <c r="AM10" s="24">
        <v>11790</v>
      </c>
      <c r="AN10" s="25">
        <f t="shared" si="30"/>
        <v>13.964396119816652</v>
      </c>
      <c r="AO10" s="104">
        <v>42.2</v>
      </c>
      <c r="AP10" s="24">
        <v>77166</v>
      </c>
      <c r="AQ10" s="24">
        <v>12705</v>
      </c>
      <c r="AR10" s="25">
        <f t="shared" si="31"/>
        <v>16.464505092916568</v>
      </c>
      <c r="AS10" s="24">
        <v>52717</v>
      </c>
      <c r="AT10" s="25">
        <f t="shared" si="31"/>
        <v>68.316356944768415</v>
      </c>
      <c r="AU10" s="24">
        <v>11744</v>
      </c>
      <c r="AV10" s="25">
        <f t="shared" si="0"/>
        <v>15.21913796231501</v>
      </c>
      <c r="AW10" s="49">
        <v>39.6</v>
      </c>
      <c r="AX10" s="90">
        <v>66727</v>
      </c>
      <c r="AY10" s="24">
        <v>13332</v>
      </c>
      <c r="AZ10" s="25">
        <f t="shared" si="32"/>
        <v>19.979918174052482</v>
      </c>
      <c r="BA10" s="24">
        <v>45778</v>
      </c>
      <c r="BB10" s="25">
        <f t="shared" si="1"/>
        <v>68.604912554138508</v>
      </c>
      <c r="BC10" s="24">
        <v>7617</v>
      </c>
      <c r="BD10" s="25">
        <f t="shared" si="2"/>
        <v>11.415169271809013</v>
      </c>
      <c r="BE10" s="104">
        <v>38.6</v>
      </c>
      <c r="BF10" s="90">
        <v>49481</v>
      </c>
      <c r="BG10" s="24">
        <v>8169</v>
      </c>
      <c r="BH10" s="25">
        <f t="shared" si="33"/>
        <v>16.509367231866776</v>
      </c>
      <c r="BI10" s="24">
        <v>33879</v>
      </c>
      <c r="BJ10" s="25">
        <f t="shared" si="3"/>
        <v>68.468705159556194</v>
      </c>
      <c r="BK10" s="24">
        <v>7433</v>
      </c>
      <c r="BL10" s="25">
        <f t="shared" si="4"/>
        <v>15.02192760857703</v>
      </c>
      <c r="BM10" s="104">
        <v>40.6</v>
      </c>
      <c r="BN10" s="90">
        <v>35852</v>
      </c>
      <c r="BO10" s="24">
        <v>5276</v>
      </c>
      <c r="BP10" s="25">
        <f t="shared" si="34"/>
        <v>14.716054892335155</v>
      </c>
      <c r="BQ10" s="24">
        <v>25654</v>
      </c>
      <c r="BR10" s="25">
        <f t="shared" si="5"/>
        <v>71.555282829409791</v>
      </c>
      <c r="BS10" s="24">
        <v>4922</v>
      </c>
      <c r="BT10" s="25">
        <f t="shared" si="6"/>
        <v>13.728662278255049</v>
      </c>
      <c r="BU10" s="104">
        <v>41.7</v>
      </c>
      <c r="BV10" s="90">
        <v>35434</v>
      </c>
      <c r="BW10" s="24">
        <v>5518</v>
      </c>
      <c r="BX10" s="25">
        <f t="shared" si="35"/>
        <v>15.572613873680647</v>
      </c>
      <c r="BY10" s="24">
        <v>24283</v>
      </c>
      <c r="BZ10" s="25">
        <f t="shared" si="7"/>
        <v>68.53022520742789</v>
      </c>
      <c r="CA10" s="24">
        <v>5633</v>
      </c>
      <c r="CB10" s="25">
        <f t="shared" si="8"/>
        <v>15.89716091889146</v>
      </c>
      <c r="CC10" s="91">
        <v>42.6</v>
      </c>
      <c r="CD10" s="90">
        <v>32297</v>
      </c>
      <c r="CE10" s="24">
        <v>5001</v>
      </c>
      <c r="CF10" s="25">
        <f t="shared" si="36"/>
        <v>15.484410316747686</v>
      </c>
      <c r="CG10" s="24">
        <v>22393</v>
      </c>
      <c r="CH10" s="25">
        <f t="shared" si="9"/>
        <v>69.334613121961794</v>
      </c>
      <c r="CI10" s="24">
        <v>4903</v>
      </c>
      <c r="CJ10" s="25">
        <f t="shared" si="10"/>
        <v>15.180976561290523</v>
      </c>
      <c r="CK10" s="104">
        <v>42.3</v>
      </c>
      <c r="CL10" s="90">
        <v>27909</v>
      </c>
      <c r="CM10" s="24">
        <v>5029</v>
      </c>
      <c r="CN10" s="25">
        <f t="shared" si="37"/>
        <v>18.019276935755492</v>
      </c>
      <c r="CO10" s="24">
        <v>19236</v>
      </c>
      <c r="CP10" s="25">
        <f t="shared" si="11"/>
        <v>68.924003009781785</v>
      </c>
      <c r="CQ10" s="24">
        <v>3644</v>
      </c>
      <c r="CR10" s="25">
        <f t="shared" si="12"/>
        <v>13.056720054462717</v>
      </c>
      <c r="CS10" s="104">
        <v>39.6</v>
      </c>
      <c r="CT10" s="90">
        <v>26711</v>
      </c>
      <c r="CU10" s="24">
        <v>5566</v>
      </c>
      <c r="CV10" s="25">
        <f t="shared" si="38"/>
        <v>20.837857062633372</v>
      </c>
      <c r="CW10" s="24">
        <v>18784</v>
      </c>
      <c r="CX10" s="25">
        <f t="shared" si="13"/>
        <v>70.323087866422071</v>
      </c>
      <c r="CY10" s="24">
        <v>2361</v>
      </c>
      <c r="CZ10" s="25">
        <f t="shared" si="14"/>
        <v>8.8390550709445552</v>
      </c>
      <c r="DA10" s="104">
        <v>34.200000000000003</v>
      </c>
      <c r="DB10" s="90">
        <v>27649</v>
      </c>
      <c r="DC10" s="24">
        <v>5229</v>
      </c>
      <c r="DD10" s="25">
        <f t="shared" si="39"/>
        <v>18.912076386126081</v>
      </c>
      <c r="DE10" s="24">
        <v>18639</v>
      </c>
      <c r="DF10" s="25">
        <f t="shared" si="15"/>
        <v>67.412926326449423</v>
      </c>
      <c r="DG10" s="24">
        <v>3781</v>
      </c>
      <c r="DH10" s="25">
        <f t="shared" si="16"/>
        <v>13.6749972874245</v>
      </c>
      <c r="DI10" s="89">
        <v>38.4</v>
      </c>
      <c r="DJ10" s="90">
        <v>28096</v>
      </c>
      <c r="DK10" s="24">
        <v>4839</v>
      </c>
      <c r="DL10" s="25">
        <f t="shared" si="40"/>
        <v>17.223092255125284</v>
      </c>
      <c r="DM10" s="24">
        <v>18890</v>
      </c>
      <c r="DN10" s="25">
        <f t="shared" si="17"/>
        <v>67.233769931662877</v>
      </c>
      <c r="DO10" s="24">
        <v>4367</v>
      </c>
      <c r="DP10" s="25">
        <f t="shared" si="18"/>
        <v>15.543137813211844</v>
      </c>
      <c r="DQ10" s="104">
        <v>40.1</v>
      </c>
      <c r="DR10" s="90">
        <v>21210</v>
      </c>
      <c r="DS10" s="24">
        <v>3895</v>
      </c>
      <c r="DT10" s="25">
        <f t="shared" si="41"/>
        <v>18.363979255068365</v>
      </c>
      <c r="DU10" s="24">
        <v>14281</v>
      </c>
      <c r="DV10" s="25">
        <f t="shared" si="19"/>
        <v>67.331447430457331</v>
      </c>
      <c r="DW10" s="24">
        <v>3034</v>
      </c>
      <c r="DX10" s="25">
        <f t="shared" si="20"/>
        <v>14.304573314474304</v>
      </c>
      <c r="DY10" s="104">
        <v>39.799999999999997</v>
      </c>
      <c r="DZ10" s="24">
        <v>12155</v>
      </c>
      <c r="EA10" s="24">
        <v>1784</v>
      </c>
      <c r="EB10" s="25">
        <f t="shared" si="42"/>
        <v>14.677087618264089</v>
      </c>
      <c r="EC10" s="24">
        <v>8021</v>
      </c>
      <c r="ED10" s="25">
        <f t="shared" si="42"/>
        <v>65.98930481283422</v>
      </c>
      <c r="EE10" s="24">
        <v>2350</v>
      </c>
      <c r="EF10" s="25">
        <f t="shared" si="43"/>
        <v>19.333607568901687</v>
      </c>
      <c r="EG10" s="49">
        <v>45.4</v>
      </c>
    </row>
    <row r="11" spans="1:137">
      <c r="A11" s="22">
        <v>2005</v>
      </c>
      <c r="B11" s="90">
        <v>32243753</v>
      </c>
      <c r="C11" s="24">
        <v>5697557</v>
      </c>
      <c r="D11" s="49">
        <f t="shared" si="21"/>
        <v>17.670266237308045</v>
      </c>
      <c r="E11" s="24">
        <v>22332203</v>
      </c>
      <c r="F11" s="49">
        <f t="shared" si="21"/>
        <v>69.260557231039456</v>
      </c>
      <c r="G11" s="24">
        <v>4213993</v>
      </c>
      <c r="H11" s="49">
        <f t="shared" si="22"/>
        <v>13.069176531652504</v>
      </c>
      <c r="I11" s="104">
        <v>38.6</v>
      </c>
      <c r="J11" s="24">
        <v>748057</v>
      </c>
      <c r="K11" s="24">
        <v>122056</v>
      </c>
      <c r="L11" s="25">
        <f t="shared" si="23"/>
        <v>16.316403696509759</v>
      </c>
      <c r="M11" s="24">
        <v>520765</v>
      </c>
      <c r="N11" s="25">
        <f t="shared" si="23"/>
        <v>69.615684366298296</v>
      </c>
      <c r="O11" s="24">
        <v>105236</v>
      </c>
      <c r="P11" s="25">
        <f t="shared" si="24"/>
        <v>14.067911937191951</v>
      </c>
      <c r="Q11" s="49">
        <v>40.5</v>
      </c>
      <c r="R11" s="90">
        <v>134566</v>
      </c>
      <c r="S11" s="24">
        <v>20465</v>
      </c>
      <c r="T11" s="25">
        <f t="shared" si="25"/>
        <v>15.208150647266026</v>
      </c>
      <c r="U11" s="24">
        <v>95192</v>
      </c>
      <c r="V11" s="25">
        <f t="shared" si="25"/>
        <v>70.740008620305275</v>
      </c>
      <c r="W11" s="24">
        <v>18909</v>
      </c>
      <c r="X11" s="25">
        <f t="shared" si="26"/>
        <v>14.051840732428698</v>
      </c>
      <c r="Y11" s="104">
        <v>39.6</v>
      </c>
      <c r="Z11" s="24">
        <v>91255</v>
      </c>
      <c r="AA11" s="24">
        <v>15203</v>
      </c>
      <c r="AB11" s="25">
        <f t="shared" si="27"/>
        <v>16.659909046079665</v>
      </c>
      <c r="AC11" s="24">
        <v>64388</v>
      </c>
      <c r="AD11" s="25">
        <f t="shared" si="27"/>
        <v>70.558325571201578</v>
      </c>
      <c r="AE11" s="24">
        <v>11664</v>
      </c>
      <c r="AF11" s="25">
        <f t="shared" si="28"/>
        <v>12.781765382718755</v>
      </c>
      <c r="AG11" s="49">
        <v>38.4</v>
      </c>
      <c r="AH11" s="90">
        <v>83605</v>
      </c>
      <c r="AI11" s="24">
        <v>11976</v>
      </c>
      <c r="AJ11" s="25">
        <f t="shared" si="29"/>
        <v>14.324502123078764</v>
      </c>
      <c r="AK11" s="24">
        <v>59566</v>
      </c>
      <c r="AL11" s="25">
        <f t="shared" si="29"/>
        <v>71.246934991926324</v>
      </c>
      <c r="AM11" s="24">
        <v>12063</v>
      </c>
      <c r="AN11" s="25">
        <f t="shared" si="30"/>
        <v>14.428562884994916</v>
      </c>
      <c r="AO11" s="104">
        <v>43</v>
      </c>
      <c r="AP11" s="24">
        <v>76380</v>
      </c>
      <c r="AQ11" s="24">
        <v>12305</v>
      </c>
      <c r="AR11" s="25">
        <f t="shared" si="31"/>
        <v>16.110238282272846</v>
      </c>
      <c r="AS11" s="24">
        <v>52343</v>
      </c>
      <c r="AT11" s="25">
        <f t="shared" si="31"/>
        <v>68.529719821942919</v>
      </c>
      <c r="AU11" s="24">
        <v>11732</v>
      </c>
      <c r="AV11" s="25">
        <f t="shared" si="0"/>
        <v>15.360041895784237</v>
      </c>
      <c r="AW11" s="49">
        <v>40.299999999999997</v>
      </c>
      <c r="AX11" s="90">
        <v>67000</v>
      </c>
      <c r="AY11" s="24">
        <v>13127</v>
      </c>
      <c r="AZ11" s="25">
        <f t="shared" si="32"/>
        <v>19.592537313432835</v>
      </c>
      <c r="BA11" s="24">
        <v>46066</v>
      </c>
      <c r="BB11" s="25">
        <f t="shared" si="1"/>
        <v>68.755223880597015</v>
      </c>
      <c r="BC11" s="24">
        <v>7807</v>
      </c>
      <c r="BD11" s="25">
        <f t="shared" si="2"/>
        <v>11.65223880597015</v>
      </c>
      <c r="BE11" s="104">
        <v>39.200000000000003</v>
      </c>
      <c r="BF11" s="90">
        <v>49076</v>
      </c>
      <c r="BG11" s="24">
        <v>7939</v>
      </c>
      <c r="BH11" s="25">
        <f t="shared" si="33"/>
        <v>16.176950036677805</v>
      </c>
      <c r="BI11" s="24">
        <v>33582</v>
      </c>
      <c r="BJ11" s="25">
        <f t="shared" si="3"/>
        <v>68.428559784823534</v>
      </c>
      <c r="BK11" s="24">
        <v>7555</v>
      </c>
      <c r="BL11" s="25">
        <f t="shared" si="4"/>
        <v>15.394490178498655</v>
      </c>
      <c r="BM11" s="104">
        <v>41.3</v>
      </c>
      <c r="BN11" s="90">
        <v>35541</v>
      </c>
      <c r="BO11" s="24">
        <v>5071</v>
      </c>
      <c r="BP11" s="25">
        <f t="shared" si="34"/>
        <v>14.268028474156608</v>
      </c>
      <c r="BQ11" s="24">
        <v>25508</v>
      </c>
      <c r="BR11" s="25">
        <f t="shared" si="5"/>
        <v>71.77063110210743</v>
      </c>
      <c r="BS11" s="24">
        <v>4962</v>
      </c>
      <c r="BT11" s="25">
        <f t="shared" si="6"/>
        <v>13.961340423735967</v>
      </c>
      <c r="BU11" s="104">
        <v>42.4</v>
      </c>
      <c r="BV11" s="90">
        <v>34977</v>
      </c>
      <c r="BW11" s="24">
        <v>5289</v>
      </c>
      <c r="BX11" s="25">
        <f t="shared" si="35"/>
        <v>15.121365468736599</v>
      </c>
      <c r="BY11" s="24">
        <v>23984</v>
      </c>
      <c r="BZ11" s="25">
        <f t="shared" si="7"/>
        <v>68.570775080767362</v>
      </c>
      <c r="CA11" s="24">
        <v>5704</v>
      </c>
      <c r="CB11" s="25">
        <f t="shared" si="8"/>
        <v>16.307859450496039</v>
      </c>
      <c r="CC11" s="91">
        <v>43.4</v>
      </c>
      <c r="CD11" s="90">
        <v>32257</v>
      </c>
      <c r="CE11" s="24">
        <v>4854</v>
      </c>
      <c r="CF11" s="25">
        <f t="shared" si="36"/>
        <v>15.047896580587159</v>
      </c>
      <c r="CG11" s="24">
        <v>22368</v>
      </c>
      <c r="CH11" s="25">
        <f t="shared" si="9"/>
        <v>69.343088321914621</v>
      </c>
      <c r="CI11" s="24">
        <v>5035</v>
      </c>
      <c r="CJ11" s="25">
        <f t="shared" si="10"/>
        <v>15.609015097498217</v>
      </c>
      <c r="CK11" s="104">
        <v>43</v>
      </c>
      <c r="CL11" s="90">
        <v>28056</v>
      </c>
      <c r="CM11" s="24">
        <v>5004</v>
      </c>
      <c r="CN11" s="25">
        <f t="shared" si="37"/>
        <v>17.835757057313945</v>
      </c>
      <c r="CO11" s="24">
        <v>19283</v>
      </c>
      <c r="CP11" s="25">
        <f t="shared" si="11"/>
        <v>68.730396350156823</v>
      </c>
      <c r="CQ11" s="24">
        <v>3769</v>
      </c>
      <c r="CR11" s="25">
        <f t="shared" si="12"/>
        <v>13.433846592529227</v>
      </c>
      <c r="CS11" s="104">
        <v>40.1</v>
      </c>
      <c r="CT11" s="90">
        <v>26572</v>
      </c>
      <c r="CU11" s="24">
        <v>5421</v>
      </c>
      <c r="CV11" s="25">
        <f t="shared" si="38"/>
        <v>20.401174168297455</v>
      </c>
      <c r="CW11" s="24">
        <v>18748</v>
      </c>
      <c r="CX11" s="25">
        <f t="shared" si="13"/>
        <v>70.555471925334942</v>
      </c>
      <c r="CY11" s="24">
        <v>2403</v>
      </c>
      <c r="CZ11" s="25">
        <f t="shared" si="14"/>
        <v>9.0433539063676047</v>
      </c>
      <c r="DA11" s="104">
        <v>34.4</v>
      </c>
      <c r="DB11" s="90">
        <v>27479</v>
      </c>
      <c r="DC11" s="24">
        <v>5111</v>
      </c>
      <c r="DD11" s="25">
        <f t="shared" si="39"/>
        <v>18.599657920593909</v>
      </c>
      <c r="DE11" s="24">
        <v>18589</v>
      </c>
      <c r="DF11" s="25">
        <f t="shared" si="15"/>
        <v>67.648022125987112</v>
      </c>
      <c r="DG11" s="24">
        <v>3779</v>
      </c>
      <c r="DH11" s="25">
        <f t="shared" si="16"/>
        <v>13.752319953418974</v>
      </c>
      <c r="DI11" s="89">
        <v>38.799999999999997</v>
      </c>
      <c r="DJ11" s="90">
        <v>28052</v>
      </c>
      <c r="DK11" s="24">
        <v>4780</v>
      </c>
      <c r="DL11" s="25">
        <f t="shared" si="40"/>
        <v>17.039783259660631</v>
      </c>
      <c r="DM11" s="24">
        <v>18882</v>
      </c>
      <c r="DN11" s="25">
        <f t="shared" si="17"/>
        <v>67.310708683872804</v>
      </c>
      <c r="DO11" s="24">
        <v>4390</v>
      </c>
      <c r="DP11" s="25">
        <f t="shared" si="18"/>
        <v>15.649508056466562</v>
      </c>
      <c r="DQ11" s="104">
        <v>40.6</v>
      </c>
      <c r="DR11" s="90">
        <v>21137</v>
      </c>
      <c r="DS11" s="24">
        <v>3795</v>
      </c>
      <c r="DT11" s="25">
        <f t="shared" si="41"/>
        <v>17.954298150163222</v>
      </c>
      <c r="DU11" s="24">
        <v>14301</v>
      </c>
      <c r="DV11" s="25">
        <f t="shared" si="19"/>
        <v>67.658608127927337</v>
      </c>
      <c r="DW11" s="24">
        <v>3041</v>
      </c>
      <c r="DX11" s="25">
        <f t="shared" si="20"/>
        <v>14.387093721909448</v>
      </c>
      <c r="DY11" s="104">
        <v>40.299999999999997</v>
      </c>
      <c r="DZ11" s="24">
        <v>12104</v>
      </c>
      <c r="EA11" s="24">
        <v>1716</v>
      </c>
      <c r="EB11" s="25">
        <f t="shared" si="42"/>
        <v>14.17713152676801</v>
      </c>
      <c r="EC11" s="24">
        <v>7965</v>
      </c>
      <c r="ED11" s="25">
        <f t="shared" si="42"/>
        <v>65.804692663582287</v>
      </c>
      <c r="EE11" s="24">
        <v>2423</v>
      </c>
      <c r="EF11" s="25">
        <f t="shared" si="43"/>
        <v>20.018175809649701</v>
      </c>
      <c r="EG11" s="49">
        <v>46.4</v>
      </c>
    </row>
    <row r="12" spans="1:137">
      <c r="A12" s="22">
        <v>2006</v>
      </c>
      <c r="B12" s="90">
        <v>32571174</v>
      </c>
      <c r="C12" s="24">
        <v>5648161</v>
      </c>
      <c r="D12" s="49">
        <f t="shared" si="21"/>
        <v>17.340980708893085</v>
      </c>
      <c r="E12" s="24">
        <v>22604107</v>
      </c>
      <c r="F12" s="49">
        <f t="shared" si="21"/>
        <v>69.39911653169149</v>
      </c>
      <c r="G12" s="24">
        <v>4318906</v>
      </c>
      <c r="H12" s="49">
        <f t="shared" si="22"/>
        <v>13.259902759415427</v>
      </c>
      <c r="I12" s="104">
        <v>38.9</v>
      </c>
      <c r="J12" s="24">
        <v>745621</v>
      </c>
      <c r="K12" s="24">
        <v>118919</v>
      </c>
      <c r="L12" s="25">
        <f t="shared" si="23"/>
        <v>15.948987488281579</v>
      </c>
      <c r="M12" s="24">
        <v>518791</v>
      </c>
      <c r="N12" s="25">
        <f t="shared" si="23"/>
        <v>69.578378291383956</v>
      </c>
      <c r="O12" s="24">
        <v>107911</v>
      </c>
      <c r="P12" s="25">
        <f t="shared" si="24"/>
        <v>14.472634220334459</v>
      </c>
      <c r="Q12" s="49">
        <v>41.1</v>
      </c>
      <c r="R12" s="90">
        <v>136209</v>
      </c>
      <c r="S12" s="24">
        <v>20500</v>
      </c>
      <c r="T12" s="25">
        <f t="shared" si="25"/>
        <v>15.050400487486142</v>
      </c>
      <c r="U12" s="24">
        <v>96291</v>
      </c>
      <c r="V12" s="25">
        <f t="shared" si="25"/>
        <v>70.693566504416012</v>
      </c>
      <c r="W12" s="24">
        <v>19418</v>
      </c>
      <c r="X12" s="25">
        <f t="shared" si="26"/>
        <v>14.25603300809785</v>
      </c>
      <c r="Y12" s="104">
        <v>39.9</v>
      </c>
      <c r="Z12" s="24">
        <v>92297</v>
      </c>
      <c r="AA12" s="24">
        <v>15107</v>
      </c>
      <c r="AB12" s="25">
        <f t="shared" si="27"/>
        <v>16.367812604960076</v>
      </c>
      <c r="AC12" s="24">
        <v>65126</v>
      </c>
      <c r="AD12" s="25">
        <f t="shared" si="27"/>
        <v>70.561340021885869</v>
      </c>
      <c r="AE12" s="24">
        <v>12064</v>
      </c>
      <c r="AF12" s="25">
        <f t="shared" si="28"/>
        <v>13.070847373154058</v>
      </c>
      <c r="AG12" s="49">
        <v>38.700000000000003</v>
      </c>
      <c r="AH12" s="90">
        <v>82664</v>
      </c>
      <c r="AI12" s="24">
        <v>11389</v>
      </c>
      <c r="AJ12" s="25">
        <f t="shared" si="29"/>
        <v>13.777460563243975</v>
      </c>
      <c r="AK12" s="24">
        <v>58830</v>
      </c>
      <c r="AL12" s="25">
        <f t="shared" si="29"/>
        <v>71.167618310268068</v>
      </c>
      <c r="AM12" s="24">
        <v>12445</v>
      </c>
      <c r="AN12" s="25">
        <f t="shared" si="30"/>
        <v>15.054921126487951</v>
      </c>
      <c r="AO12" s="104">
        <v>43.8</v>
      </c>
      <c r="AP12" s="24">
        <v>76103</v>
      </c>
      <c r="AQ12" s="24">
        <v>11841</v>
      </c>
      <c r="AR12" s="25">
        <f t="shared" si="31"/>
        <v>15.559176379380576</v>
      </c>
      <c r="AS12" s="24">
        <v>52470</v>
      </c>
      <c r="AT12" s="25">
        <f t="shared" si="31"/>
        <v>68.94603366490152</v>
      </c>
      <c r="AU12" s="24">
        <v>11792</v>
      </c>
      <c r="AV12" s="25">
        <f t="shared" si="0"/>
        <v>15.494789955717909</v>
      </c>
      <c r="AW12" s="49">
        <v>40.6</v>
      </c>
      <c r="AX12" s="90">
        <v>67194</v>
      </c>
      <c r="AY12" s="24">
        <v>12958</v>
      </c>
      <c r="AZ12" s="25">
        <f t="shared" si="32"/>
        <v>19.284459922016847</v>
      </c>
      <c r="BA12" s="24">
        <v>46152</v>
      </c>
      <c r="BB12" s="25">
        <f t="shared" si="1"/>
        <v>68.68470399142781</v>
      </c>
      <c r="BC12" s="24">
        <v>8084</v>
      </c>
      <c r="BD12" s="25">
        <f t="shared" si="2"/>
        <v>12.030836086555347</v>
      </c>
      <c r="BE12" s="104">
        <v>39.700000000000003</v>
      </c>
      <c r="BF12" s="90">
        <v>48345</v>
      </c>
      <c r="BG12" s="24">
        <v>7667</v>
      </c>
      <c r="BH12" s="25">
        <f t="shared" si="33"/>
        <v>15.858930602957907</v>
      </c>
      <c r="BI12" s="24">
        <v>32968</v>
      </c>
      <c r="BJ12" s="25">
        <f t="shared" si="3"/>
        <v>68.19319474609577</v>
      </c>
      <c r="BK12" s="24">
        <v>7710</v>
      </c>
      <c r="BL12" s="25">
        <f t="shared" si="4"/>
        <v>15.947874650946323</v>
      </c>
      <c r="BM12" s="104">
        <v>42.2</v>
      </c>
      <c r="BN12" s="90">
        <v>34734</v>
      </c>
      <c r="BO12" s="24">
        <v>4867</v>
      </c>
      <c r="BP12" s="25">
        <f t="shared" si="34"/>
        <v>14.012207059365464</v>
      </c>
      <c r="BQ12" s="24">
        <v>24825</v>
      </c>
      <c r="BR12" s="25">
        <f t="shared" si="5"/>
        <v>71.471756780100193</v>
      </c>
      <c r="BS12" s="24">
        <v>5042</v>
      </c>
      <c r="BT12" s="25">
        <f t="shared" si="6"/>
        <v>14.516036160534346</v>
      </c>
      <c r="BU12" s="104">
        <v>43.5</v>
      </c>
      <c r="BV12" s="90">
        <v>34402</v>
      </c>
      <c r="BW12" s="24">
        <v>4983</v>
      </c>
      <c r="BX12" s="25">
        <f t="shared" si="35"/>
        <v>14.484622987035637</v>
      </c>
      <c r="BY12" s="24">
        <v>23561</v>
      </c>
      <c r="BZ12" s="25">
        <f t="shared" si="7"/>
        <v>68.48729725015987</v>
      </c>
      <c r="CA12" s="24">
        <v>5858</v>
      </c>
      <c r="CB12" s="25">
        <f t="shared" si="8"/>
        <v>17.028079762804488</v>
      </c>
      <c r="CC12" s="91">
        <v>44.3</v>
      </c>
      <c r="CD12" s="90">
        <v>32018</v>
      </c>
      <c r="CE12" s="24">
        <v>4666</v>
      </c>
      <c r="CF12" s="25">
        <f t="shared" si="36"/>
        <v>14.573052657879943</v>
      </c>
      <c r="CG12" s="24">
        <v>22126</v>
      </c>
      <c r="CH12" s="25">
        <f t="shared" si="9"/>
        <v>69.10487850584046</v>
      </c>
      <c r="CI12" s="24">
        <v>5226</v>
      </c>
      <c r="CJ12" s="25">
        <f t="shared" si="10"/>
        <v>16.322068836279591</v>
      </c>
      <c r="CK12" s="104">
        <v>44</v>
      </c>
      <c r="CL12" s="90">
        <v>28150</v>
      </c>
      <c r="CM12" s="24">
        <v>4966</v>
      </c>
      <c r="CN12" s="25">
        <f t="shared" si="37"/>
        <v>17.641207815275312</v>
      </c>
      <c r="CO12" s="24">
        <v>19286</v>
      </c>
      <c r="CP12" s="25">
        <f t="shared" si="11"/>
        <v>68.511545293072828</v>
      </c>
      <c r="CQ12" s="24">
        <v>3898</v>
      </c>
      <c r="CR12" s="25">
        <f t="shared" si="12"/>
        <v>13.847246891651865</v>
      </c>
      <c r="CS12" s="104">
        <v>40.6</v>
      </c>
      <c r="CT12" s="90">
        <v>26206</v>
      </c>
      <c r="CU12" s="24">
        <v>5216</v>
      </c>
      <c r="CV12" s="25">
        <f t="shared" si="38"/>
        <v>19.903838815538425</v>
      </c>
      <c r="CW12" s="24">
        <v>18483</v>
      </c>
      <c r="CX12" s="25">
        <f t="shared" si="13"/>
        <v>70.529649698542315</v>
      </c>
      <c r="CY12" s="24">
        <v>2507</v>
      </c>
      <c r="CZ12" s="25">
        <f t="shared" si="14"/>
        <v>9.5665114859192553</v>
      </c>
      <c r="DA12" s="104">
        <v>35</v>
      </c>
      <c r="DB12" s="90">
        <v>27169</v>
      </c>
      <c r="DC12" s="24">
        <v>4971</v>
      </c>
      <c r="DD12" s="25">
        <f t="shared" si="39"/>
        <v>18.29658802311458</v>
      </c>
      <c r="DE12" s="24">
        <v>18369</v>
      </c>
      <c r="DF12" s="25">
        <f t="shared" si="15"/>
        <v>67.610143914019659</v>
      </c>
      <c r="DG12" s="24">
        <v>3829</v>
      </c>
      <c r="DH12" s="25">
        <f t="shared" si="16"/>
        <v>14.093268062865766</v>
      </c>
      <c r="DI12" s="89">
        <v>39.5</v>
      </c>
      <c r="DJ12" s="90">
        <v>27574</v>
      </c>
      <c r="DK12" s="24">
        <v>4621</v>
      </c>
      <c r="DL12" s="25">
        <f t="shared" si="40"/>
        <v>16.7585406542395</v>
      </c>
      <c r="DM12" s="24">
        <v>18501</v>
      </c>
      <c r="DN12" s="25">
        <f t="shared" si="17"/>
        <v>67.095814898092399</v>
      </c>
      <c r="DO12" s="24">
        <v>4452</v>
      </c>
      <c r="DP12" s="25">
        <f t="shared" si="18"/>
        <v>16.145644447668094</v>
      </c>
      <c r="DQ12" s="104">
        <v>41.7</v>
      </c>
      <c r="DR12" s="90">
        <v>20703</v>
      </c>
      <c r="DS12" s="24">
        <v>3581</v>
      </c>
      <c r="DT12" s="25">
        <f t="shared" si="41"/>
        <v>17.29701009515529</v>
      </c>
      <c r="DU12" s="24">
        <v>14049</v>
      </c>
      <c r="DV12" s="25">
        <f t="shared" si="19"/>
        <v>67.859730473844365</v>
      </c>
      <c r="DW12" s="24">
        <v>3073</v>
      </c>
      <c r="DX12" s="25">
        <f t="shared" si="20"/>
        <v>14.843259431000337</v>
      </c>
      <c r="DY12" s="104">
        <v>41.5</v>
      </c>
      <c r="DZ12" s="24">
        <v>11853</v>
      </c>
      <c r="EA12" s="24">
        <v>1586</v>
      </c>
      <c r="EB12" s="25">
        <f t="shared" si="42"/>
        <v>13.380578756432971</v>
      </c>
      <c r="EC12" s="24">
        <v>7754</v>
      </c>
      <c r="ED12" s="25">
        <f t="shared" si="42"/>
        <v>65.418037627604832</v>
      </c>
      <c r="EE12" s="24">
        <v>2513</v>
      </c>
      <c r="EF12" s="25">
        <f t="shared" si="43"/>
        <v>21.201383615962204</v>
      </c>
      <c r="EG12" s="49">
        <v>47.8</v>
      </c>
    </row>
    <row r="13" spans="1:137">
      <c r="A13" s="22">
        <v>2007</v>
      </c>
      <c r="B13" s="90">
        <v>32889025</v>
      </c>
      <c r="C13" s="24">
        <v>5621320</v>
      </c>
      <c r="D13" s="49">
        <f t="shared" si="21"/>
        <v>17.091780616786298</v>
      </c>
      <c r="E13" s="24">
        <v>22846326</v>
      </c>
      <c r="F13" s="49">
        <f t="shared" si="21"/>
        <v>69.46489292400733</v>
      </c>
      <c r="G13" s="24">
        <v>4421379</v>
      </c>
      <c r="H13" s="49">
        <f t="shared" si="22"/>
        <v>13.443326459206377</v>
      </c>
      <c r="I13" s="104">
        <v>39.200000000000003</v>
      </c>
      <c r="J13" s="24">
        <v>745433</v>
      </c>
      <c r="K13" s="24">
        <v>117143</v>
      </c>
      <c r="L13" s="25">
        <f t="shared" si="23"/>
        <v>15.714759072914669</v>
      </c>
      <c r="M13" s="24">
        <v>518002</v>
      </c>
      <c r="N13" s="25">
        <f t="shared" si="23"/>
        <v>69.490081603578048</v>
      </c>
      <c r="O13" s="24">
        <v>110288</v>
      </c>
      <c r="P13" s="25">
        <f t="shared" si="24"/>
        <v>14.795159323507278</v>
      </c>
      <c r="Q13" s="49">
        <v>41.6</v>
      </c>
      <c r="R13" s="90">
        <v>137423</v>
      </c>
      <c r="S13" s="24">
        <v>20539</v>
      </c>
      <c r="T13" s="25">
        <f t="shared" si="25"/>
        <v>14.945824207010471</v>
      </c>
      <c r="U13" s="24">
        <v>96993</v>
      </c>
      <c r="V13" s="25">
        <f t="shared" si="25"/>
        <v>70.579888373852995</v>
      </c>
      <c r="W13" s="24">
        <v>19891</v>
      </c>
      <c r="X13" s="25">
        <f t="shared" si="26"/>
        <v>14.474287419136534</v>
      </c>
      <c r="Y13" s="104">
        <v>40.1</v>
      </c>
      <c r="Z13" s="24">
        <v>92982</v>
      </c>
      <c r="AA13" s="24">
        <v>15101</v>
      </c>
      <c r="AB13" s="25">
        <f t="shared" si="27"/>
        <v>16.240777784947625</v>
      </c>
      <c r="AC13" s="24">
        <v>65506</v>
      </c>
      <c r="AD13" s="25">
        <f t="shared" si="27"/>
        <v>70.450194661332304</v>
      </c>
      <c r="AE13" s="24">
        <v>12375</v>
      </c>
      <c r="AF13" s="25">
        <f t="shared" si="28"/>
        <v>13.309027553720075</v>
      </c>
      <c r="AG13" s="49">
        <v>38.9</v>
      </c>
      <c r="AH13" s="90">
        <v>81972</v>
      </c>
      <c r="AI13" s="24">
        <v>11014</v>
      </c>
      <c r="AJ13" s="25">
        <f t="shared" si="29"/>
        <v>13.436295320353292</v>
      </c>
      <c r="AK13" s="24">
        <v>58115</v>
      </c>
      <c r="AL13" s="25">
        <f t="shared" si="29"/>
        <v>70.896159664275601</v>
      </c>
      <c r="AM13" s="24">
        <v>12843</v>
      </c>
      <c r="AN13" s="25">
        <f t="shared" si="30"/>
        <v>15.667545015371102</v>
      </c>
      <c r="AO13" s="104">
        <v>44.6</v>
      </c>
      <c r="AP13" s="24">
        <v>76087</v>
      </c>
      <c r="AQ13" s="24">
        <v>11727</v>
      </c>
      <c r="AR13" s="25">
        <f t="shared" si="31"/>
        <v>15.412619764217277</v>
      </c>
      <c r="AS13" s="24">
        <v>52469</v>
      </c>
      <c r="AT13" s="25">
        <f t="shared" si="31"/>
        <v>68.959217737589867</v>
      </c>
      <c r="AU13" s="24">
        <v>11891</v>
      </c>
      <c r="AV13" s="25">
        <f t="shared" si="0"/>
        <v>15.628162498192857</v>
      </c>
      <c r="AW13" s="49">
        <v>40.9</v>
      </c>
      <c r="AX13" s="90">
        <v>67740</v>
      </c>
      <c r="AY13" s="24">
        <v>12842</v>
      </c>
      <c r="AZ13" s="25">
        <f t="shared" si="32"/>
        <v>18.957779746087983</v>
      </c>
      <c r="BA13" s="24">
        <v>46491</v>
      </c>
      <c r="BB13" s="25">
        <f t="shared" si="1"/>
        <v>68.63153232949513</v>
      </c>
      <c r="BC13" s="24">
        <v>8407</v>
      </c>
      <c r="BD13" s="25">
        <f t="shared" si="2"/>
        <v>12.410687924416887</v>
      </c>
      <c r="BE13" s="104">
        <v>40.1</v>
      </c>
      <c r="BF13" s="90">
        <v>47867</v>
      </c>
      <c r="BG13" s="24">
        <v>7501</v>
      </c>
      <c r="BH13" s="25">
        <f t="shared" si="33"/>
        <v>15.670503687300227</v>
      </c>
      <c r="BI13" s="24">
        <v>32492</v>
      </c>
      <c r="BJ13" s="25">
        <f t="shared" si="3"/>
        <v>67.879750141015734</v>
      </c>
      <c r="BK13" s="24">
        <v>7874</v>
      </c>
      <c r="BL13" s="25">
        <f t="shared" si="4"/>
        <v>16.449746171684041</v>
      </c>
      <c r="BM13" s="104">
        <v>42.9</v>
      </c>
      <c r="BN13" s="90">
        <v>34444</v>
      </c>
      <c r="BO13" s="24">
        <v>4688</v>
      </c>
      <c r="BP13" s="25">
        <f t="shared" si="34"/>
        <v>13.610498199976774</v>
      </c>
      <c r="BQ13" s="24">
        <v>24581</v>
      </c>
      <c r="BR13" s="25">
        <f t="shared" si="5"/>
        <v>71.365114388572749</v>
      </c>
      <c r="BS13" s="24">
        <v>5175</v>
      </c>
      <c r="BT13" s="25">
        <f t="shared" si="6"/>
        <v>15.024387411450471</v>
      </c>
      <c r="BU13" s="104">
        <v>44.2</v>
      </c>
      <c r="BV13" s="90">
        <v>33942</v>
      </c>
      <c r="BW13" s="24">
        <v>4741</v>
      </c>
      <c r="BX13" s="25">
        <f t="shared" si="35"/>
        <v>13.967945318484473</v>
      </c>
      <c r="BY13" s="24">
        <v>23229</v>
      </c>
      <c r="BZ13" s="25">
        <f t="shared" si="7"/>
        <v>68.437334276118079</v>
      </c>
      <c r="CA13" s="24">
        <v>5972</v>
      </c>
      <c r="CB13" s="25">
        <f t="shared" si="8"/>
        <v>17.594720405397442</v>
      </c>
      <c r="CC13" s="91">
        <v>45.2</v>
      </c>
      <c r="CD13" s="90">
        <v>31759</v>
      </c>
      <c r="CE13" s="24">
        <v>4548</v>
      </c>
      <c r="CF13" s="25">
        <f t="shared" si="36"/>
        <v>14.320350136969049</v>
      </c>
      <c r="CG13" s="24">
        <v>21856</v>
      </c>
      <c r="CH13" s="25">
        <f t="shared" si="9"/>
        <v>68.818287729462511</v>
      </c>
      <c r="CI13" s="24">
        <v>5355</v>
      </c>
      <c r="CJ13" s="25">
        <f t="shared" si="10"/>
        <v>16.861362133568438</v>
      </c>
      <c r="CK13" s="104">
        <v>44.7</v>
      </c>
      <c r="CL13" s="90">
        <v>28275</v>
      </c>
      <c r="CM13" s="24">
        <v>4887</v>
      </c>
      <c r="CN13" s="25">
        <f t="shared" si="37"/>
        <v>17.283819628647215</v>
      </c>
      <c r="CO13" s="24">
        <v>19422</v>
      </c>
      <c r="CP13" s="25">
        <f t="shared" si="11"/>
        <v>68.689655172413794</v>
      </c>
      <c r="CQ13" s="24">
        <v>3966</v>
      </c>
      <c r="CR13" s="25">
        <f t="shared" si="12"/>
        <v>14.026525198938993</v>
      </c>
      <c r="CS13" s="104">
        <v>40.9</v>
      </c>
      <c r="CT13" s="90">
        <v>26316</v>
      </c>
      <c r="CU13" s="24">
        <v>5173</v>
      </c>
      <c r="CV13" s="25">
        <f t="shared" si="38"/>
        <v>19.657242742058063</v>
      </c>
      <c r="CW13" s="24">
        <v>18532</v>
      </c>
      <c r="CX13" s="25">
        <f t="shared" si="13"/>
        <v>70.42103663170694</v>
      </c>
      <c r="CY13" s="24">
        <v>2611</v>
      </c>
      <c r="CZ13" s="25">
        <f t="shared" si="14"/>
        <v>9.9217206262349897</v>
      </c>
      <c r="DA13" s="104">
        <v>35.200000000000003</v>
      </c>
      <c r="DB13" s="90">
        <v>27179</v>
      </c>
      <c r="DC13" s="24">
        <v>4913</v>
      </c>
      <c r="DD13" s="25">
        <f t="shared" si="39"/>
        <v>18.076456087420436</v>
      </c>
      <c r="DE13" s="24">
        <v>18405</v>
      </c>
      <c r="DF13" s="25">
        <f t="shared" si="15"/>
        <v>67.717723242209061</v>
      </c>
      <c r="DG13" s="24">
        <v>3861</v>
      </c>
      <c r="DH13" s="25">
        <f t="shared" si="16"/>
        <v>14.205820670370507</v>
      </c>
      <c r="DI13" s="89">
        <v>40</v>
      </c>
      <c r="DJ13" s="90">
        <v>27324</v>
      </c>
      <c r="DK13" s="24">
        <v>4422</v>
      </c>
      <c r="DL13" s="25">
        <f t="shared" si="40"/>
        <v>16.183574879227052</v>
      </c>
      <c r="DM13" s="24">
        <v>18409</v>
      </c>
      <c r="DN13" s="25">
        <f t="shared" si="17"/>
        <v>67.373005416483679</v>
      </c>
      <c r="DO13" s="24">
        <v>4493</v>
      </c>
      <c r="DP13" s="25">
        <f t="shared" si="18"/>
        <v>16.443419704289269</v>
      </c>
      <c r="DQ13" s="104">
        <v>42.5</v>
      </c>
      <c r="DR13" s="90">
        <v>20505</v>
      </c>
      <c r="DS13" s="24">
        <v>3505</v>
      </c>
      <c r="DT13" s="25">
        <f t="shared" si="41"/>
        <v>17.093391855644963</v>
      </c>
      <c r="DU13" s="24">
        <v>13922</v>
      </c>
      <c r="DV13" s="25">
        <f t="shared" si="19"/>
        <v>67.895635210924169</v>
      </c>
      <c r="DW13" s="24">
        <v>3078</v>
      </c>
      <c r="DX13" s="25">
        <f t="shared" si="20"/>
        <v>15.010972933430871</v>
      </c>
      <c r="DY13" s="104">
        <v>42.2</v>
      </c>
      <c r="DZ13" s="24">
        <v>11618</v>
      </c>
      <c r="EA13" s="24">
        <v>1542</v>
      </c>
      <c r="EB13" s="25">
        <f t="shared" si="42"/>
        <v>13.272508176966776</v>
      </c>
      <c r="EC13" s="24">
        <v>7580</v>
      </c>
      <c r="ED13" s="25">
        <f t="shared" si="42"/>
        <v>65.243587536581174</v>
      </c>
      <c r="EE13" s="24">
        <v>2496</v>
      </c>
      <c r="EF13" s="25">
        <f t="shared" si="43"/>
        <v>21.483904286452056</v>
      </c>
      <c r="EG13" s="49">
        <v>48.3</v>
      </c>
    </row>
    <row r="14" spans="1:137">
      <c r="A14" s="22">
        <v>2008</v>
      </c>
      <c r="B14" s="90">
        <v>33247118</v>
      </c>
      <c r="C14" s="24">
        <v>5616339</v>
      </c>
      <c r="D14" s="49">
        <f t="shared" si="21"/>
        <v>16.892709316939893</v>
      </c>
      <c r="E14" s="24">
        <v>23089663</v>
      </c>
      <c r="F14" s="49">
        <f t="shared" si="21"/>
        <v>69.448615064920816</v>
      </c>
      <c r="G14" s="24">
        <v>4541116</v>
      </c>
      <c r="H14" s="49">
        <f t="shared" si="22"/>
        <v>13.658675618139293</v>
      </c>
      <c r="I14" s="104">
        <v>39.4</v>
      </c>
      <c r="J14" s="24">
        <v>746877</v>
      </c>
      <c r="K14" s="24">
        <v>115687</v>
      </c>
      <c r="L14" s="25">
        <f t="shared" si="23"/>
        <v>15.489431325372182</v>
      </c>
      <c r="M14" s="24">
        <v>518374</v>
      </c>
      <c r="N14" s="25">
        <f t="shared" si="23"/>
        <v>69.405537993538431</v>
      </c>
      <c r="O14" s="24">
        <v>112816</v>
      </c>
      <c r="P14" s="25">
        <f t="shared" si="24"/>
        <v>15.10503068108939</v>
      </c>
      <c r="Q14" s="49">
        <v>42</v>
      </c>
      <c r="R14" s="90">
        <v>139176</v>
      </c>
      <c r="S14" s="24">
        <v>20607</v>
      </c>
      <c r="T14" s="25">
        <f t="shared" si="25"/>
        <v>14.806432143473012</v>
      </c>
      <c r="U14" s="24">
        <v>98189</v>
      </c>
      <c r="V14" s="25">
        <f t="shared" si="25"/>
        <v>70.550238546875903</v>
      </c>
      <c r="W14" s="24">
        <v>20380</v>
      </c>
      <c r="X14" s="25">
        <f t="shared" si="26"/>
        <v>14.64332930965109</v>
      </c>
      <c r="Y14" s="104">
        <v>40.299999999999997</v>
      </c>
      <c r="Z14" s="24">
        <v>93974</v>
      </c>
      <c r="AA14" s="24">
        <v>15227</v>
      </c>
      <c r="AB14" s="25">
        <f t="shared" si="27"/>
        <v>16.203417966671633</v>
      </c>
      <c r="AC14" s="24">
        <v>65965</v>
      </c>
      <c r="AD14" s="25">
        <f t="shared" si="27"/>
        <v>70.194947538680907</v>
      </c>
      <c r="AE14" s="24">
        <v>12782</v>
      </c>
      <c r="AF14" s="25">
        <f t="shared" si="28"/>
        <v>13.601634494647456</v>
      </c>
      <c r="AG14" s="49">
        <v>39.200000000000003</v>
      </c>
      <c r="AH14" s="90">
        <v>81347</v>
      </c>
      <c r="AI14" s="24">
        <v>10654</v>
      </c>
      <c r="AJ14" s="25">
        <f t="shared" si="29"/>
        <v>13.096979605885895</v>
      </c>
      <c r="AK14" s="24">
        <v>57500</v>
      </c>
      <c r="AL14" s="25">
        <f t="shared" si="29"/>
        <v>70.684843940157592</v>
      </c>
      <c r="AM14" s="24">
        <v>13193</v>
      </c>
      <c r="AN14" s="25">
        <f t="shared" si="30"/>
        <v>16.218176453956506</v>
      </c>
      <c r="AO14" s="104">
        <v>45.3</v>
      </c>
      <c r="AP14" s="24">
        <v>76213</v>
      </c>
      <c r="AQ14" s="24">
        <v>11689</v>
      </c>
      <c r="AR14" s="25">
        <f t="shared" si="31"/>
        <v>15.337278417067955</v>
      </c>
      <c r="AS14" s="24">
        <v>52543</v>
      </c>
      <c r="AT14" s="25">
        <f t="shared" si="31"/>
        <v>68.942306430661432</v>
      </c>
      <c r="AU14" s="24">
        <v>11981</v>
      </c>
      <c r="AV14" s="25">
        <f t="shared" si="0"/>
        <v>15.720415152270609</v>
      </c>
      <c r="AW14" s="49">
        <v>41.1</v>
      </c>
      <c r="AX14" s="90">
        <v>68293</v>
      </c>
      <c r="AY14" s="24">
        <v>12732</v>
      </c>
      <c r="AZ14" s="25">
        <f t="shared" si="32"/>
        <v>18.643199156575346</v>
      </c>
      <c r="BA14" s="24">
        <v>46834</v>
      </c>
      <c r="BB14" s="25">
        <f t="shared" si="1"/>
        <v>68.57803874482012</v>
      </c>
      <c r="BC14" s="24">
        <v>8727</v>
      </c>
      <c r="BD14" s="25">
        <f t="shared" si="2"/>
        <v>12.778762098604542</v>
      </c>
      <c r="BE14" s="104">
        <v>40.4</v>
      </c>
      <c r="BF14" s="90">
        <v>47361</v>
      </c>
      <c r="BG14" s="24">
        <v>7294</v>
      </c>
      <c r="BH14" s="25">
        <f t="shared" si="33"/>
        <v>15.400857245412892</v>
      </c>
      <c r="BI14" s="24">
        <v>32055</v>
      </c>
      <c r="BJ14" s="25">
        <f t="shared" si="3"/>
        <v>67.682270222334836</v>
      </c>
      <c r="BK14" s="24">
        <v>8012</v>
      </c>
      <c r="BL14" s="25">
        <f t="shared" si="4"/>
        <v>16.916872532252274</v>
      </c>
      <c r="BM14" s="104">
        <v>43.6</v>
      </c>
      <c r="BN14" s="90">
        <v>34109</v>
      </c>
      <c r="BO14" s="24">
        <v>4581</v>
      </c>
      <c r="BP14" s="25">
        <f t="shared" si="34"/>
        <v>13.430472895716672</v>
      </c>
      <c r="BQ14" s="24">
        <v>24223</v>
      </c>
      <c r="BR14" s="25">
        <f t="shared" si="5"/>
        <v>71.016447271981008</v>
      </c>
      <c r="BS14" s="24">
        <v>5305</v>
      </c>
      <c r="BT14" s="25">
        <f t="shared" si="6"/>
        <v>15.553079832302325</v>
      </c>
      <c r="BU14" s="104">
        <v>44.9</v>
      </c>
      <c r="BV14" s="90">
        <v>33569</v>
      </c>
      <c r="BW14" s="24">
        <v>4523</v>
      </c>
      <c r="BX14" s="25">
        <f t="shared" si="35"/>
        <v>13.473740653579195</v>
      </c>
      <c r="BY14" s="24">
        <v>22960</v>
      </c>
      <c r="BZ14" s="25">
        <f t="shared" si="7"/>
        <v>68.396437189073254</v>
      </c>
      <c r="CA14" s="24">
        <v>6086</v>
      </c>
      <c r="CB14" s="25">
        <f t="shared" si="8"/>
        <v>18.129822157347554</v>
      </c>
      <c r="CC14" s="91">
        <v>46</v>
      </c>
      <c r="CD14" s="90">
        <v>31647</v>
      </c>
      <c r="CE14" s="24">
        <v>4417</v>
      </c>
      <c r="CF14" s="25">
        <f t="shared" si="36"/>
        <v>13.957089139570892</v>
      </c>
      <c r="CG14" s="24">
        <v>21749</v>
      </c>
      <c r="CH14" s="25">
        <f t="shared" si="9"/>
        <v>68.723733687237342</v>
      </c>
      <c r="CI14" s="24">
        <v>5481</v>
      </c>
      <c r="CJ14" s="25">
        <f t="shared" si="10"/>
        <v>17.319177173191772</v>
      </c>
      <c r="CK14" s="104">
        <v>45.3</v>
      </c>
      <c r="CL14" s="90">
        <v>28438</v>
      </c>
      <c r="CM14" s="24">
        <v>4837</v>
      </c>
      <c r="CN14" s="25">
        <f t="shared" si="37"/>
        <v>17.008931711090796</v>
      </c>
      <c r="CO14" s="24">
        <v>19517</v>
      </c>
      <c r="CP14" s="25">
        <f t="shared" si="11"/>
        <v>68.63000210985301</v>
      </c>
      <c r="CQ14" s="24">
        <v>4084</v>
      </c>
      <c r="CR14" s="25">
        <f t="shared" si="12"/>
        <v>14.361066179056193</v>
      </c>
      <c r="CS14" s="104">
        <v>41.2</v>
      </c>
      <c r="CT14" s="90">
        <v>26572</v>
      </c>
      <c r="CU14" s="24">
        <v>5138</v>
      </c>
      <c r="CV14" s="25">
        <f t="shared" si="38"/>
        <v>19.336143308746049</v>
      </c>
      <c r="CW14" s="24">
        <v>18784</v>
      </c>
      <c r="CX14" s="25">
        <f t="shared" si="13"/>
        <v>70.690952882733711</v>
      </c>
      <c r="CY14" s="24">
        <v>2650</v>
      </c>
      <c r="CZ14" s="25">
        <f t="shared" si="14"/>
        <v>9.9729038085202468</v>
      </c>
      <c r="DA14" s="104">
        <v>35.4</v>
      </c>
      <c r="DB14" s="90">
        <v>27314</v>
      </c>
      <c r="DC14" s="24">
        <v>4868</v>
      </c>
      <c r="DD14" s="25">
        <f t="shared" si="39"/>
        <v>17.822362158599987</v>
      </c>
      <c r="DE14" s="24">
        <v>18494</v>
      </c>
      <c r="DF14" s="25">
        <f t="shared" si="15"/>
        <v>67.708867247565351</v>
      </c>
      <c r="DG14" s="24">
        <v>3952</v>
      </c>
      <c r="DH14" s="25">
        <f t="shared" si="16"/>
        <v>14.468770593834664</v>
      </c>
      <c r="DI14" s="89">
        <v>40.5</v>
      </c>
      <c r="DJ14" s="90">
        <v>27100</v>
      </c>
      <c r="DK14" s="24">
        <v>4279</v>
      </c>
      <c r="DL14" s="25">
        <f t="shared" si="40"/>
        <v>15.789667896678967</v>
      </c>
      <c r="DM14" s="24">
        <v>18270</v>
      </c>
      <c r="DN14" s="25">
        <f t="shared" si="17"/>
        <v>67.416974169741692</v>
      </c>
      <c r="DO14" s="24">
        <v>4551</v>
      </c>
      <c r="DP14" s="25">
        <f t="shared" si="18"/>
        <v>16.793357933579337</v>
      </c>
      <c r="DQ14" s="104">
        <v>43</v>
      </c>
      <c r="DR14" s="90">
        <v>20323</v>
      </c>
      <c r="DS14" s="24">
        <v>3380</v>
      </c>
      <c r="DT14" s="25">
        <f t="shared" si="41"/>
        <v>16.631402844068297</v>
      </c>
      <c r="DU14" s="24">
        <v>13835</v>
      </c>
      <c r="DV14" s="25">
        <f t="shared" si="19"/>
        <v>68.075579392806176</v>
      </c>
      <c r="DW14" s="24">
        <v>3108</v>
      </c>
      <c r="DX14" s="25">
        <f t="shared" si="20"/>
        <v>15.293017763125523</v>
      </c>
      <c r="DY14" s="104">
        <v>42.7</v>
      </c>
      <c r="DZ14" s="24">
        <v>11441</v>
      </c>
      <c r="EA14" s="24">
        <v>1461</v>
      </c>
      <c r="EB14" s="25">
        <f t="shared" si="42"/>
        <v>12.769862774233022</v>
      </c>
      <c r="EC14" s="24">
        <v>7456</v>
      </c>
      <c r="ED14" s="25">
        <f t="shared" si="42"/>
        <v>65.169128572677209</v>
      </c>
      <c r="EE14" s="24">
        <v>2524</v>
      </c>
      <c r="EF14" s="25">
        <f t="shared" si="43"/>
        <v>22.061008653089765</v>
      </c>
      <c r="EG14" s="49">
        <v>49.1</v>
      </c>
    </row>
    <row r="15" spans="1:137">
      <c r="A15" s="22">
        <v>2009</v>
      </c>
      <c r="B15" s="90">
        <v>33628895</v>
      </c>
      <c r="C15" s="24">
        <v>5620154</v>
      </c>
      <c r="D15" s="49">
        <f t="shared" si="21"/>
        <v>16.712276748908938</v>
      </c>
      <c r="E15" s="24">
        <v>23339416</v>
      </c>
      <c r="F15" s="49">
        <f t="shared" si="21"/>
        <v>69.402863222237897</v>
      </c>
      <c r="G15" s="24">
        <v>4669325</v>
      </c>
      <c r="H15" s="49">
        <f t="shared" si="22"/>
        <v>13.884860028853163</v>
      </c>
      <c r="I15" s="104">
        <v>39.6</v>
      </c>
      <c r="J15" s="24">
        <v>749956</v>
      </c>
      <c r="K15" s="24">
        <v>114666</v>
      </c>
      <c r="L15" s="25">
        <f t="shared" si="23"/>
        <v>15.289696995557073</v>
      </c>
      <c r="M15" s="24">
        <v>519440</v>
      </c>
      <c r="N15" s="25">
        <f t="shared" si="23"/>
        <v>69.262730080164701</v>
      </c>
      <c r="O15" s="24">
        <v>115850</v>
      </c>
      <c r="P15" s="25">
        <f t="shared" si="24"/>
        <v>15.447572924278225</v>
      </c>
      <c r="Q15" s="49">
        <v>42.4</v>
      </c>
      <c r="R15" s="90">
        <v>141192</v>
      </c>
      <c r="S15" s="24">
        <v>20790</v>
      </c>
      <c r="T15" s="25">
        <f t="shared" si="25"/>
        <v>14.724630290668026</v>
      </c>
      <c r="U15" s="24">
        <v>99477</v>
      </c>
      <c r="V15" s="25">
        <f t="shared" si="25"/>
        <v>70.455124936257008</v>
      </c>
      <c r="W15" s="24">
        <v>20925</v>
      </c>
      <c r="X15" s="25">
        <f t="shared" si="26"/>
        <v>14.820244773074961</v>
      </c>
      <c r="Y15" s="104">
        <v>40.4</v>
      </c>
      <c r="Z15" s="24">
        <v>95516</v>
      </c>
      <c r="AA15" s="24">
        <v>15438</v>
      </c>
      <c r="AB15" s="25">
        <f t="shared" si="27"/>
        <v>16.162737133045773</v>
      </c>
      <c r="AC15" s="24">
        <v>66856</v>
      </c>
      <c r="AD15" s="25">
        <f t="shared" si="27"/>
        <v>69.994555885924868</v>
      </c>
      <c r="AE15" s="24">
        <v>13222</v>
      </c>
      <c r="AF15" s="25">
        <f t="shared" si="28"/>
        <v>13.842706981029357</v>
      </c>
      <c r="AG15" s="49">
        <v>39.299999999999997</v>
      </c>
      <c r="AH15" s="90">
        <v>80949</v>
      </c>
      <c r="AI15" s="24">
        <v>10375</v>
      </c>
      <c r="AJ15" s="25">
        <f t="shared" si="29"/>
        <v>12.816711756785136</v>
      </c>
      <c r="AK15" s="24">
        <v>56916</v>
      </c>
      <c r="AL15" s="25">
        <f t="shared" si="29"/>
        <v>70.31093651558389</v>
      </c>
      <c r="AM15" s="24">
        <v>13658</v>
      </c>
      <c r="AN15" s="25">
        <f t="shared" si="30"/>
        <v>16.872351727630978</v>
      </c>
      <c r="AO15" s="104">
        <v>46</v>
      </c>
      <c r="AP15" s="24">
        <v>76789</v>
      </c>
      <c r="AQ15" s="24">
        <v>11604</v>
      </c>
      <c r="AR15" s="25">
        <f t="shared" si="31"/>
        <v>15.111539413197203</v>
      </c>
      <c r="AS15" s="24">
        <v>53059</v>
      </c>
      <c r="AT15" s="25">
        <f t="shared" si="31"/>
        <v>69.09713630858586</v>
      </c>
      <c r="AU15" s="24">
        <v>12126</v>
      </c>
      <c r="AV15" s="25">
        <f t="shared" si="0"/>
        <v>15.791324278216932</v>
      </c>
      <c r="AW15" s="49">
        <v>41.2</v>
      </c>
      <c r="AX15" s="90">
        <v>68956</v>
      </c>
      <c r="AY15" s="24">
        <v>12661</v>
      </c>
      <c r="AZ15" s="25">
        <f t="shared" si="32"/>
        <v>18.360983815766577</v>
      </c>
      <c r="BA15" s="24">
        <v>47176</v>
      </c>
      <c r="BB15" s="25">
        <f t="shared" si="1"/>
        <v>68.414641220488434</v>
      </c>
      <c r="BC15" s="24">
        <v>9119</v>
      </c>
      <c r="BD15" s="25">
        <f t="shared" si="2"/>
        <v>13.224374963744998</v>
      </c>
      <c r="BE15" s="104">
        <v>40.799999999999997</v>
      </c>
      <c r="BF15" s="90">
        <v>46913</v>
      </c>
      <c r="BG15" s="24">
        <v>7039</v>
      </c>
      <c r="BH15" s="25">
        <f t="shared" si="33"/>
        <v>15.00436979088952</v>
      </c>
      <c r="BI15" s="24">
        <v>31682</v>
      </c>
      <c r="BJ15" s="25">
        <f t="shared" si="3"/>
        <v>67.533519493530576</v>
      </c>
      <c r="BK15" s="24">
        <v>8192</v>
      </c>
      <c r="BL15" s="25">
        <f t="shared" si="4"/>
        <v>17.462110715579904</v>
      </c>
      <c r="BM15" s="104">
        <v>44.4</v>
      </c>
      <c r="BN15" s="90">
        <v>33866</v>
      </c>
      <c r="BO15" s="24">
        <v>4539</v>
      </c>
      <c r="BP15" s="25">
        <f t="shared" si="34"/>
        <v>13.402822890214374</v>
      </c>
      <c r="BQ15" s="24">
        <v>23888</v>
      </c>
      <c r="BR15" s="25">
        <f t="shared" si="5"/>
        <v>70.536821590976203</v>
      </c>
      <c r="BS15" s="24">
        <v>5439</v>
      </c>
      <c r="BT15" s="25">
        <f t="shared" si="6"/>
        <v>16.060355518809427</v>
      </c>
      <c r="BU15" s="104">
        <v>45.5</v>
      </c>
      <c r="BV15" s="90">
        <v>33151</v>
      </c>
      <c r="BW15" s="24">
        <v>4388</v>
      </c>
      <c r="BX15" s="25">
        <f t="shared" si="35"/>
        <v>13.236403125094265</v>
      </c>
      <c r="BY15" s="24">
        <v>22530</v>
      </c>
      <c r="BZ15" s="25">
        <f t="shared" si="7"/>
        <v>67.961750776748815</v>
      </c>
      <c r="CA15" s="24">
        <v>6233</v>
      </c>
      <c r="CB15" s="25">
        <f t="shared" si="8"/>
        <v>18.801846098156918</v>
      </c>
      <c r="CC15" s="91">
        <v>46.8</v>
      </c>
      <c r="CD15" s="90">
        <v>31317</v>
      </c>
      <c r="CE15" s="24">
        <v>4279</v>
      </c>
      <c r="CF15" s="25">
        <f t="shared" si="36"/>
        <v>13.663505444327361</v>
      </c>
      <c r="CG15" s="24">
        <v>21434</v>
      </c>
      <c r="CH15" s="25">
        <f t="shared" si="9"/>
        <v>68.442060222882134</v>
      </c>
      <c r="CI15" s="24">
        <v>5604</v>
      </c>
      <c r="CJ15" s="25">
        <f t="shared" si="10"/>
        <v>17.894434332790496</v>
      </c>
      <c r="CK15" s="104">
        <v>46</v>
      </c>
      <c r="CL15" s="90">
        <v>28738</v>
      </c>
      <c r="CM15" s="24">
        <v>4847</v>
      </c>
      <c r="CN15" s="25">
        <f t="shared" si="37"/>
        <v>16.866170227573249</v>
      </c>
      <c r="CO15" s="24">
        <v>19659</v>
      </c>
      <c r="CP15" s="25">
        <f t="shared" si="11"/>
        <v>68.407683206903755</v>
      </c>
      <c r="CQ15" s="24">
        <v>4232</v>
      </c>
      <c r="CR15" s="25">
        <f t="shared" si="12"/>
        <v>14.726146565523001</v>
      </c>
      <c r="CS15" s="104">
        <v>41.4</v>
      </c>
      <c r="CT15" s="90">
        <v>26809</v>
      </c>
      <c r="CU15" s="24">
        <v>5126</v>
      </c>
      <c r="CV15" s="25">
        <f t="shared" si="38"/>
        <v>19.120444626804431</v>
      </c>
      <c r="CW15" s="24">
        <v>18939</v>
      </c>
      <c r="CX15" s="25">
        <f t="shared" si="13"/>
        <v>70.644186653735687</v>
      </c>
      <c r="CY15" s="24">
        <v>2744</v>
      </c>
      <c r="CZ15" s="25">
        <f t="shared" si="14"/>
        <v>10.235368719459883</v>
      </c>
      <c r="DA15" s="104">
        <v>35.4</v>
      </c>
      <c r="DB15" s="90">
        <v>27343</v>
      </c>
      <c r="DC15" s="24">
        <v>4759</v>
      </c>
      <c r="DD15" s="25">
        <f t="shared" si="39"/>
        <v>17.40482024649819</v>
      </c>
      <c r="DE15" s="24">
        <v>18581</v>
      </c>
      <c r="DF15" s="25">
        <f t="shared" si="15"/>
        <v>67.955235343597991</v>
      </c>
      <c r="DG15" s="24">
        <v>4003</v>
      </c>
      <c r="DH15" s="25">
        <f t="shared" si="16"/>
        <v>14.639944409903814</v>
      </c>
      <c r="DI15" s="89">
        <v>41.1</v>
      </c>
      <c r="DJ15" s="90">
        <v>27025</v>
      </c>
      <c r="DK15" s="24">
        <v>4143</v>
      </c>
      <c r="DL15" s="25">
        <f t="shared" si="40"/>
        <v>15.330249768732655</v>
      </c>
      <c r="DM15" s="24">
        <v>18289</v>
      </c>
      <c r="DN15" s="25">
        <f t="shared" si="17"/>
        <v>67.674375578168366</v>
      </c>
      <c r="DO15" s="24">
        <v>4593</v>
      </c>
      <c r="DP15" s="25">
        <f t="shared" si="18"/>
        <v>16.995374653098981</v>
      </c>
      <c r="DQ15" s="104">
        <v>43.5</v>
      </c>
      <c r="DR15" s="90">
        <v>20150</v>
      </c>
      <c r="DS15" s="24">
        <v>3296</v>
      </c>
      <c r="DT15" s="25">
        <f t="shared" si="41"/>
        <v>16.357320099255585</v>
      </c>
      <c r="DU15" s="24">
        <v>13632</v>
      </c>
      <c r="DV15" s="25">
        <f t="shared" si="19"/>
        <v>67.652605459057071</v>
      </c>
      <c r="DW15" s="24">
        <v>3222</v>
      </c>
      <c r="DX15" s="25">
        <f t="shared" si="20"/>
        <v>15.990074441687344</v>
      </c>
      <c r="DY15" s="104">
        <v>43.5</v>
      </c>
      <c r="DZ15" s="24">
        <v>11242</v>
      </c>
      <c r="EA15" s="24">
        <v>1382</v>
      </c>
      <c r="EB15" s="25">
        <f t="shared" si="42"/>
        <v>12.293186265789005</v>
      </c>
      <c r="EC15" s="24">
        <v>7322</v>
      </c>
      <c r="ED15" s="25">
        <f t="shared" si="42"/>
        <v>65.130759651307599</v>
      </c>
      <c r="EE15" s="24">
        <v>2538</v>
      </c>
      <c r="EF15" s="25">
        <f t="shared" si="43"/>
        <v>22.576054082903397</v>
      </c>
      <c r="EG15" s="49">
        <v>49.7</v>
      </c>
    </row>
    <row r="16" spans="1:137">
      <c r="A16" s="22">
        <v>2010</v>
      </c>
      <c r="B16" s="90">
        <v>34004889</v>
      </c>
      <c r="C16" s="24">
        <v>5622173</v>
      </c>
      <c r="D16" s="49">
        <f t="shared" si="21"/>
        <v>16.533425531840436</v>
      </c>
      <c r="E16" s="24">
        <v>23578701</v>
      </c>
      <c r="F16" s="49">
        <f t="shared" si="21"/>
        <v>69.339150026338856</v>
      </c>
      <c r="G16" s="24">
        <v>4804015</v>
      </c>
      <c r="H16" s="49">
        <f t="shared" si="22"/>
        <v>14.127424441820704</v>
      </c>
      <c r="I16" s="104">
        <v>39.799999999999997</v>
      </c>
      <c r="J16" s="24">
        <v>753035</v>
      </c>
      <c r="K16" s="24">
        <v>113640</v>
      </c>
      <c r="L16" s="25">
        <f t="shared" si="23"/>
        <v>15.090932028391775</v>
      </c>
      <c r="M16" s="24">
        <v>520463</v>
      </c>
      <c r="N16" s="25">
        <f t="shared" si="23"/>
        <v>69.115379763224823</v>
      </c>
      <c r="O16" s="24">
        <v>118932</v>
      </c>
      <c r="P16" s="25">
        <f t="shared" si="24"/>
        <v>15.793688208383408</v>
      </c>
      <c r="Q16" s="49">
        <v>42.7</v>
      </c>
      <c r="R16" s="90">
        <v>143271</v>
      </c>
      <c r="S16" s="24">
        <v>21000</v>
      </c>
      <c r="T16" s="25">
        <f t="shared" si="25"/>
        <v>14.657537114977909</v>
      </c>
      <c r="U16" s="24">
        <v>100832</v>
      </c>
      <c r="V16" s="25">
        <f t="shared" si="25"/>
        <v>70.378513446545355</v>
      </c>
      <c r="W16" s="24">
        <v>21439</v>
      </c>
      <c r="X16" s="25">
        <f t="shared" si="26"/>
        <v>14.963949438476734</v>
      </c>
      <c r="Y16" s="104">
        <v>40.5</v>
      </c>
      <c r="Z16" s="24">
        <v>96848</v>
      </c>
      <c r="AA16" s="24">
        <v>15601</v>
      </c>
      <c r="AB16" s="25">
        <f t="shared" si="27"/>
        <v>16.108747728399141</v>
      </c>
      <c r="AC16" s="24">
        <v>67559</v>
      </c>
      <c r="AD16" s="25">
        <f t="shared" si="27"/>
        <v>69.757764744754667</v>
      </c>
      <c r="AE16" s="24">
        <v>13688</v>
      </c>
      <c r="AF16" s="25">
        <f t="shared" si="28"/>
        <v>14.133487526846192</v>
      </c>
      <c r="AG16" s="49">
        <v>39.299999999999997</v>
      </c>
      <c r="AH16" s="90">
        <v>80606</v>
      </c>
      <c r="AI16" s="24">
        <v>10051</v>
      </c>
      <c r="AJ16" s="25">
        <f t="shared" si="29"/>
        <v>12.469295089695557</v>
      </c>
      <c r="AK16" s="24">
        <v>56347</v>
      </c>
      <c r="AL16" s="25">
        <f t="shared" si="29"/>
        <v>69.90422549189887</v>
      </c>
      <c r="AM16" s="24">
        <v>14208</v>
      </c>
      <c r="AN16" s="25">
        <f t="shared" si="30"/>
        <v>17.626479418405577</v>
      </c>
      <c r="AO16" s="104">
        <v>46.7</v>
      </c>
      <c r="AP16" s="24">
        <v>77068</v>
      </c>
      <c r="AQ16" s="24">
        <v>11566</v>
      </c>
      <c r="AR16" s="25">
        <f t="shared" si="31"/>
        <v>15.007525821352571</v>
      </c>
      <c r="AS16" s="24">
        <v>53234</v>
      </c>
      <c r="AT16" s="25">
        <f t="shared" si="31"/>
        <v>69.074064462552556</v>
      </c>
      <c r="AU16" s="24">
        <v>12268</v>
      </c>
      <c r="AV16" s="25">
        <f t="shared" si="0"/>
        <v>15.918409716094878</v>
      </c>
      <c r="AW16" s="49">
        <v>41.3</v>
      </c>
      <c r="AX16" s="90">
        <v>69517</v>
      </c>
      <c r="AY16" s="24">
        <v>12543</v>
      </c>
      <c r="AZ16" s="25">
        <f t="shared" si="32"/>
        <v>18.043068601924709</v>
      </c>
      <c r="BA16" s="24">
        <v>47580</v>
      </c>
      <c r="BB16" s="25">
        <f t="shared" si="1"/>
        <v>68.443690032653876</v>
      </c>
      <c r="BC16" s="24">
        <v>9394</v>
      </c>
      <c r="BD16" s="25">
        <f t="shared" si="2"/>
        <v>13.513241365421408</v>
      </c>
      <c r="BE16" s="104">
        <v>41.2</v>
      </c>
      <c r="BF16" s="90">
        <v>46698</v>
      </c>
      <c r="BG16" s="24">
        <v>6832</v>
      </c>
      <c r="BH16" s="25">
        <f t="shared" si="33"/>
        <v>14.630176881236883</v>
      </c>
      <c r="BI16" s="24">
        <v>31462</v>
      </c>
      <c r="BJ16" s="25">
        <f t="shared" si="3"/>
        <v>67.373335046468796</v>
      </c>
      <c r="BK16" s="24">
        <v>8404</v>
      </c>
      <c r="BL16" s="25">
        <f t="shared" si="4"/>
        <v>17.996488072294316</v>
      </c>
      <c r="BM16" s="104">
        <v>45.1</v>
      </c>
      <c r="BN16" s="90">
        <v>33711</v>
      </c>
      <c r="BO16" s="24">
        <v>4498</v>
      </c>
      <c r="BP16" s="25">
        <f t="shared" si="34"/>
        <v>13.342825783868767</v>
      </c>
      <c r="BQ16" s="24">
        <v>23570</v>
      </c>
      <c r="BR16" s="25">
        <f t="shared" si="5"/>
        <v>69.917830975052652</v>
      </c>
      <c r="BS16" s="24">
        <v>5643</v>
      </c>
      <c r="BT16" s="25">
        <f t="shared" si="6"/>
        <v>16.739343241078579</v>
      </c>
      <c r="BU16" s="104">
        <v>46.1</v>
      </c>
      <c r="BV16" s="90">
        <v>32771</v>
      </c>
      <c r="BW16" s="24">
        <v>4171</v>
      </c>
      <c r="BX16" s="25">
        <f t="shared" si="35"/>
        <v>12.727716578682372</v>
      </c>
      <c r="BY16" s="24">
        <v>22239</v>
      </c>
      <c r="BZ16" s="25">
        <f t="shared" si="7"/>
        <v>67.861829056177712</v>
      </c>
      <c r="CA16" s="24">
        <v>6361</v>
      </c>
      <c r="CB16" s="25">
        <f t="shared" si="8"/>
        <v>19.410454365139909</v>
      </c>
      <c r="CC16" s="91">
        <v>47.6</v>
      </c>
      <c r="CD16" s="90">
        <v>31185</v>
      </c>
      <c r="CE16" s="24">
        <v>4174</v>
      </c>
      <c r="CF16" s="25">
        <f t="shared" si="36"/>
        <v>13.384640051306718</v>
      </c>
      <c r="CG16" s="24">
        <v>21258</v>
      </c>
      <c r="CH16" s="25">
        <f t="shared" si="9"/>
        <v>68.167388167388168</v>
      </c>
      <c r="CI16" s="24">
        <v>5753</v>
      </c>
      <c r="CJ16" s="25">
        <f t="shared" si="10"/>
        <v>18.447971781305114</v>
      </c>
      <c r="CK16" s="104">
        <v>46.6</v>
      </c>
      <c r="CL16" s="90">
        <v>28970</v>
      </c>
      <c r="CM16" s="24">
        <v>4791</v>
      </c>
      <c r="CN16" s="25">
        <f t="shared" si="37"/>
        <v>16.537797721781153</v>
      </c>
      <c r="CO16" s="24">
        <v>19744</v>
      </c>
      <c r="CP16" s="25">
        <f t="shared" si="11"/>
        <v>68.153261995167412</v>
      </c>
      <c r="CQ16" s="24">
        <v>4435</v>
      </c>
      <c r="CR16" s="25">
        <f t="shared" si="12"/>
        <v>15.308940283051433</v>
      </c>
      <c r="CS16" s="104">
        <v>41.8</v>
      </c>
      <c r="CT16" s="90">
        <v>27229</v>
      </c>
      <c r="CU16" s="24">
        <v>5119</v>
      </c>
      <c r="CV16" s="25">
        <f t="shared" si="38"/>
        <v>18.799809027140181</v>
      </c>
      <c r="CW16" s="24">
        <v>19311</v>
      </c>
      <c r="CX16" s="25">
        <f t="shared" si="13"/>
        <v>70.920709537625328</v>
      </c>
      <c r="CY16" s="24">
        <v>2799</v>
      </c>
      <c r="CZ16" s="25">
        <f t="shared" si="14"/>
        <v>10.279481435234493</v>
      </c>
      <c r="DA16" s="104">
        <v>35.4</v>
      </c>
      <c r="DB16" s="90">
        <v>27171</v>
      </c>
      <c r="DC16" s="24">
        <v>4646</v>
      </c>
      <c r="DD16" s="25">
        <f t="shared" si="39"/>
        <v>17.099113024916271</v>
      </c>
      <c r="DE16" s="24">
        <v>18480</v>
      </c>
      <c r="DF16" s="25">
        <f t="shared" si="15"/>
        <v>68.013691067682458</v>
      </c>
      <c r="DG16" s="24">
        <v>4045</v>
      </c>
      <c r="DH16" s="25">
        <f t="shared" si="16"/>
        <v>14.887195907401274</v>
      </c>
      <c r="DI16" s="89">
        <v>41.7</v>
      </c>
      <c r="DJ16" s="90">
        <v>26780</v>
      </c>
      <c r="DK16" s="24">
        <v>4069</v>
      </c>
      <c r="DL16" s="25">
        <f t="shared" si="40"/>
        <v>15.194174757281553</v>
      </c>
      <c r="DM16" s="24">
        <v>18069</v>
      </c>
      <c r="DN16" s="25">
        <f t="shared" si="17"/>
        <v>67.471994025392078</v>
      </c>
      <c r="DO16" s="24">
        <v>4642</v>
      </c>
      <c r="DP16" s="25">
        <f t="shared" si="18"/>
        <v>17.333831217326363</v>
      </c>
      <c r="DQ16" s="104">
        <v>44</v>
      </c>
      <c r="DR16" s="90">
        <v>20039</v>
      </c>
      <c r="DS16" s="24">
        <v>3219</v>
      </c>
      <c r="DT16" s="25">
        <f t="shared" si="41"/>
        <v>16.063675832127352</v>
      </c>
      <c r="DU16" s="24">
        <v>13547</v>
      </c>
      <c r="DV16" s="25">
        <f t="shared" si="19"/>
        <v>67.603173811068416</v>
      </c>
      <c r="DW16" s="24">
        <v>3273</v>
      </c>
      <c r="DX16" s="25">
        <f t="shared" si="20"/>
        <v>16.333150356804232</v>
      </c>
      <c r="DY16" s="104">
        <v>43.9</v>
      </c>
      <c r="DZ16" s="24">
        <v>11171</v>
      </c>
      <c r="EA16" s="24">
        <v>1360</v>
      </c>
      <c r="EB16" s="25">
        <f t="shared" si="42"/>
        <v>12.174380091307851</v>
      </c>
      <c r="EC16" s="24">
        <v>7231</v>
      </c>
      <c r="ED16" s="25">
        <f t="shared" si="42"/>
        <v>64.730104735475791</v>
      </c>
      <c r="EE16" s="24">
        <v>2580</v>
      </c>
      <c r="EF16" s="25">
        <f t="shared" si="43"/>
        <v>23.095515173216363</v>
      </c>
      <c r="EG16" s="49">
        <v>50.2</v>
      </c>
    </row>
    <row r="17" spans="1:137">
      <c r="A17" s="22">
        <v>2011</v>
      </c>
      <c r="B17" s="90">
        <v>34339328</v>
      </c>
      <c r="C17" s="24">
        <v>5628821</v>
      </c>
      <c r="D17" s="49">
        <f t="shared" si="21"/>
        <v>16.391762238329182</v>
      </c>
      <c r="E17" s="24">
        <v>23755272</v>
      </c>
      <c r="F17" s="49">
        <f t="shared" si="21"/>
        <v>69.178034002296144</v>
      </c>
      <c r="G17" s="24">
        <v>4955235</v>
      </c>
      <c r="H17" s="49">
        <f t="shared" si="22"/>
        <v>14.430203759374674</v>
      </c>
      <c r="I17" s="104">
        <v>40</v>
      </c>
      <c r="J17" s="24">
        <v>755705</v>
      </c>
      <c r="K17" s="24">
        <v>112619</v>
      </c>
      <c r="L17" s="25">
        <f t="shared" si="23"/>
        <v>14.902508253882136</v>
      </c>
      <c r="M17" s="24">
        <v>520475</v>
      </c>
      <c r="N17" s="25">
        <f t="shared" si="23"/>
        <v>68.872774429175408</v>
      </c>
      <c r="O17" s="24">
        <v>122611</v>
      </c>
      <c r="P17" s="25">
        <f t="shared" si="24"/>
        <v>16.224717316942456</v>
      </c>
      <c r="Q17" s="49">
        <v>43.1</v>
      </c>
      <c r="R17" s="90">
        <v>145586</v>
      </c>
      <c r="S17" s="24">
        <v>21235</v>
      </c>
      <c r="T17" s="25">
        <f t="shared" si="25"/>
        <v>14.585880510488646</v>
      </c>
      <c r="U17" s="24">
        <v>102257</v>
      </c>
      <c r="V17" s="25">
        <f t="shared" si="25"/>
        <v>70.238209717967393</v>
      </c>
      <c r="W17" s="24">
        <v>22094</v>
      </c>
      <c r="X17" s="25">
        <f t="shared" si="26"/>
        <v>15.175909771543967</v>
      </c>
      <c r="Y17" s="104">
        <v>40.799999999999997</v>
      </c>
      <c r="Z17" s="24">
        <v>98146</v>
      </c>
      <c r="AA17" s="24">
        <v>15675</v>
      </c>
      <c r="AB17" s="25">
        <f t="shared" si="27"/>
        <v>15.971104273225603</v>
      </c>
      <c r="AC17" s="24">
        <v>68333</v>
      </c>
      <c r="AD17" s="25">
        <f t="shared" si="27"/>
        <v>69.623825729015962</v>
      </c>
      <c r="AE17" s="24">
        <v>14138</v>
      </c>
      <c r="AF17" s="25">
        <f t="shared" si="28"/>
        <v>14.405069997758442</v>
      </c>
      <c r="AG17" s="49">
        <v>39.5</v>
      </c>
      <c r="AH17" s="90">
        <v>80113</v>
      </c>
      <c r="AI17" s="24">
        <v>9761</v>
      </c>
      <c r="AJ17" s="25">
        <f t="shared" si="29"/>
        <v>12.184040043438642</v>
      </c>
      <c r="AK17" s="24">
        <v>55579</v>
      </c>
      <c r="AL17" s="25">
        <f t="shared" si="29"/>
        <v>69.375756743599666</v>
      </c>
      <c r="AM17" s="24">
        <v>14773</v>
      </c>
      <c r="AN17" s="25">
        <f t="shared" si="30"/>
        <v>18.440203212961691</v>
      </c>
      <c r="AO17" s="104">
        <v>47.4</v>
      </c>
      <c r="AP17" s="24">
        <v>77088</v>
      </c>
      <c r="AQ17" s="24">
        <v>11334</v>
      </c>
      <c r="AR17" s="25">
        <f t="shared" si="31"/>
        <v>14.702677459526775</v>
      </c>
      <c r="AS17" s="24">
        <v>53294</v>
      </c>
      <c r="AT17" s="25">
        <f t="shared" si="31"/>
        <v>69.133976753839761</v>
      </c>
      <c r="AU17" s="24">
        <v>12460</v>
      </c>
      <c r="AV17" s="25">
        <f t="shared" si="0"/>
        <v>16.163345786633457</v>
      </c>
      <c r="AW17" s="49">
        <v>41.6</v>
      </c>
      <c r="AX17" s="90">
        <v>70046</v>
      </c>
      <c r="AY17" s="24">
        <v>12534</v>
      </c>
      <c r="AZ17" s="25">
        <f t="shared" si="32"/>
        <v>17.893955400736658</v>
      </c>
      <c r="BA17" s="24">
        <v>47746</v>
      </c>
      <c r="BB17" s="25">
        <f t="shared" si="1"/>
        <v>68.16377808868458</v>
      </c>
      <c r="BC17" s="24">
        <v>9766</v>
      </c>
      <c r="BD17" s="25">
        <f t="shared" si="2"/>
        <v>13.942266510578763</v>
      </c>
      <c r="BE17" s="104">
        <v>41.5</v>
      </c>
      <c r="BF17" s="90">
        <v>46302</v>
      </c>
      <c r="BG17" s="24">
        <v>6616</v>
      </c>
      <c r="BH17" s="25">
        <f t="shared" si="33"/>
        <v>14.288799619886831</v>
      </c>
      <c r="BI17" s="24">
        <v>31065</v>
      </c>
      <c r="BJ17" s="25">
        <f t="shared" si="3"/>
        <v>67.092134249060521</v>
      </c>
      <c r="BK17" s="24">
        <v>8621</v>
      </c>
      <c r="BL17" s="25">
        <f t="shared" si="4"/>
        <v>18.619066131052655</v>
      </c>
      <c r="BM17" s="104">
        <v>45.8</v>
      </c>
      <c r="BN17" s="90">
        <v>33529</v>
      </c>
      <c r="BO17" s="24">
        <v>4496</v>
      </c>
      <c r="BP17" s="25">
        <f t="shared" si="34"/>
        <v>13.409287482477856</v>
      </c>
      <c r="BQ17" s="24">
        <v>23194</v>
      </c>
      <c r="BR17" s="25">
        <f t="shared" si="5"/>
        <v>69.17593724835217</v>
      </c>
      <c r="BS17" s="24">
        <v>5839</v>
      </c>
      <c r="BT17" s="25">
        <f t="shared" si="6"/>
        <v>17.414775269169972</v>
      </c>
      <c r="BU17" s="104">
        <v>46.8</v>
      </c>
      <c r="BV17" s="90">
        <v>32608</v>
      </c>
      <c r="BW17" s="24">
        <v>4090</v>
      </c>
      <c r="BX17" s="25">
        <f t="shared" si="35"/>
        <v>12.542934249263984</v>
      </c>
      <c r="BY17" s="24">
        <v>21935</v>
      </c>
      <c r="BZ17" s="25">
        <f t="shared" si="7"/>
        <v>67.268768400392545</v>
      </c>
      <c r="CA17" s="24">
        <v>6583</v>
      </c>
      <c r="CB17" s="25">
        <f t="shared" si="8"/>
        <v>20.188297350343476</v>
      </c>
      <c r="CC17" s="91">
        <v>48.3</v>
      </c>
      <c r="CD17" s="90">
        <v>30888</v>
      </c>
      <c r="CE17" s="24">
        <v>4067</v>
      </c>
      <c r="CF17" s="25">
        <f t="shared" si="36"/>
        <v>13.166925666925668</v>
      </c>
      <c r="CG17" s="24">
        <v>20894</v>
      </c>
      <c r="CH17" s="25">
        <f t="shared" si="9"/>
        <v>67.644392644392639</v>
      </c>
      <c r="CI17" s="24">
        <v>5927</v>
      </c>
      <c r="CJ17" s="25">
        <f t="shared" si="10"/>
        <v>19.18868168868169</v>
      </c>
      <c r="CK17" s="104">
        <v>47.1</v>
      </c>
      <c r="CL17" s="90">
        <v>29002</v>
      </c>
      <c r="CM17" s="24">
        <v>4699</v>
      </c>
      <c r="CN17" s="25">
        <f t="shared" si="37"/>
        <v>16.202330873732848</v>
      </c>
      <c r="CO17" s="24">
        <v>19707</v>
      </c>
      <c r="CP17" s="25">
        <f t="shared" si="11"/>
        <v>67.950486173367352</v>
      </c>
      <c r="CQ17" s="24">
        <v>4596</v>
      </c>
      <c r="CR17" s="25">
        <f t="shared" si="12"/>
        <v>15.8471829528998</v>
      </c>
      <c r="CS17" s="104">
        <v>42.2</v>
      </c>
      <c r="CT17" s="90">
        <v>27558</v>
      </c>
      <c r="CU17" s="24">
        <v>5127</v>
      </c>
      <c r="CV17" s="25">
        <f t="shared" si="38"/>
        <v>18.604397996951882</v>
      </c>
      <c r="CW17" s="24">
        <v>19574</v>
      </c>
      <c r="CX17" s="25">
        <f t="shared" si="13"/>
        <v>71.028376514986576</v>
      </c>
      <c r="CY17" s="24">
        <v>2857</v>
      </c>
      <c r="CZ17" s="25">
        <f t="shared" si="14"/>
        <v>10.367225488061543</v>
      </c>
      <c r="DA17" s="104">
        <v>35.5</v>
      </c>
      <c r="DB17" s="90">
        <v>27142</v>
      </c>
      <c r="DC17" s="24">
        <v>4537</v>
      </c>
      <c r="DD17" s="25">
        <f t="shared" si="39"/>
        <v>16.715791024979737</v>
      </c>
      <c r="DE17" s="24">
        <v>18416</v>
      </c>
      <c r="DF17" s="25">
        <f t="shared" si="15"/>
        <v>67.850563702011641</v>
      </c>
      <c r="DG17" s="24">
        <v>4189</v>
      </c>
      <c r="DH17" s="25">
        <f t="shared" si="16"/>
        <v>15.433645273008622</v>
      </c>
      <c r="DI17" s="89">
        <v>42.3</v>
      </c>
      <c r="DJ17" s="90">
        <v>26650</v>
      </c>
      <c r="DK17" s="24">
        <v>3998</v>
      </c>
      <c r="DL17" s="25">
        <f t="shared" si="40"/>
        <v>15.001876172607879</v>
      </c>
      <c r="DM17" s="24">
        <v>17965</v>
      </c>
      <c r="DN17" s="25">
        <f t="shared" si="17"/>
        <v>67.410881801125697</v>
      </c>
      <c r="DO17" s="24">
        <v>4687</v>
      </c>
      <c r="DP17" s="25">
        <f t="shared" si="18"/>
        <v>17.587242026266416</v>
      </c>
      <c r="DQ17" s="104">
        <v>44.5</v>
      </c>
      <c r="DR17" s="90">
        <v>19967</v>
      </c>
      <c r="DS17" s="24">
        <v>3133</v>
      </c>
      <c r="DT17" s="25">
        <f t="shared" si="41"/>
        <v>15.690889968447939</v>
      </c>
      <c r="DU17" s="24">
        <v>13433</v>
      </c>
      <c r="DV17" s="25">
        <f t="shared" si="19"/>
        <v>67.276005408924732</v>
      </c>
      <c r="DW17" s="24">
        <v>3401</v>
      </c>
      <c r="DX17" s="25">
        <f t="shared" si="20"/>
        <v>17.033104622627334</v>
      </c>
      <c r="DY17" s="104">
        <v>44.6</v>
      </c>
      <c r="DZ17" s="24">
        <v>11080</v>
      </c>
      <c r="EA17" s="24">
        <v>1317</v>
      </c>
      <c r="EB17" s="25">
        <f t="shared" si="42"/>
        <v>11.886281588447654</v>
      </c>
      <c r="EC17" s="24">
        <v>7083</v>
      </c>
      <c r="ED17" s="25">
        <f t="shared" si="42"/>
        <v>63.925992779783392</v>
      </c>
      <c r="EE17" s="24">
        <v>2680</v>
      </c>
      <c r="EF17" s="25">
        <f t="shared" si="43"/>
        <v>24.187725631768952</v>
      </c>
      <c r="EG17" s="49">
        <v>50.9</v>
      </c>
    </row>
    <row r="18" spans="1:137">
      <c r="A18" s="22">
        <v>2012</v>
      </c>
      <c r="B18" s="90">
        <v>34714222</v>
      </c>
      <c r="C18" s="24">
        <v>5660294</v>
      </c>
      <c r="D18" s="49">
        <f t="shared" si="21"/>
        <v>16.305403589341566</v>
      </c>
      <c r="E18" s="24">
        <v>23898991</v>
      </c>
      <c r="F18" s="49">
        <f t="shared" si="21"/>
        <v>68.844956398561948</v>
      </c>
      <c r="G18" s="24">
        <v>5154937</v>
      </c>
      <c r="H18" s="49">
        <f t="shared" si="22"/>
        <v>14.849640012096483</v>
      </c>
      <c r="I18" s="104">
        <v>40.1</v>
      </c>
      <c r="J18" s="24">
        <v>758378</v>
      </c>
      <c r="K18" s="24">
        <v>112364</v>
      </c>
      <c r="L18" s="25">
        <f t="shared" si="23"/>
        <v>14.816358069458765</v>
      </c>
      <c r="M18" s="24">
        <v>518042</v>
      </c>
      <c r="N18" s="25">
        <f t="shared" si="23"/>
        <v>68.3092072818568</v>
      </c>
      <c r="O18" s="24">
        <v>127972</v>
      </c>
      <c r="P18" s="25">
        <f t="shared" si="24"/>
        <v>16.874434648684428</v>
      </c>
      <c r="Q18" s="49">
        <v>43.5</v>
      </c>
      <c r="R18" s="90">
        <v>147835</v>
      </c>
      <c r="S18" s="24">
        <v>21679</v>
      </c>
      <c r="T18" s="25">
        <f t="shared" si="25"/>
        <v>14.664321710014542</v>
      </c>
      <c r="U18" s="24">
        <v>103017</v>
      </c>
      <c r="V18" s="25">
        <f t="shared" si="25"/>
        <v>69.683769066865082</v>
      </c>
      <c r="W18" s="24">
        <v>23139</v>
      </c>
      <c r="X18" s="25">
        <f t="shared" si="26"/>
        <v>15.65190922312037</v>
      </c>
      <c r="Y18" s="104">
        <v>41.1</v>
      </c>
      <c r="Z18" s="24">
        <v>98545</v>
      </c>
      <c r="AA18" s="24">
        <v>15584</v>
      </c>
      <c r="AB18" s="25">
        <f t="shared" si="27"/>
        <v>15.814095083464407</v>
      </c>
      <c r="AC18" s="24">
        <v>68180</v>
      </c>
      <c r="AD18" s="25">
        <f t="shared" si="27"/>
        <v>69.186665990156783</v>
      </c>
      <c r="AE18" s="24">
        <v>14781</v>
      </c>
      <c r="AF18" s="25">
        <f t="shared" si="28"/>
        <v>14.999238926378812</v>
      </c>
      <c r="AG18" s="49">
        <v>40</v>
      </c>
      <c r="AH18" s="90">
        <v>80153</v>
      </c>
      <c r="AI18" s="24">
        <v>9659</v>
      </c>
      <c r="AJ18" s="25">
        <f t="shared" si="29"/>
        <v>12.050703030454256</v>
      </c>
      <c r="AK18" s="24">
        <v>54894</v>
      </c>
      <c r="AL18" s="25">
        <f t="shared" si="29"/>
        <v>68.486519531396212</v>
      </c>
      <c r="AM18" s="24">
        <v>15600</v>
      </c>
      <c r="AN18" s="25">
        <f t="shared" si="30"/>
        <v>19.462777438149541</v>
      </c>
      <c r="AO18" s="104">
        <v>48.1</v>
      </c>
      <c r="AP18" s="24">
        <v>76785</v>
      </c>
      <c r="AQ18" s="24">
        <v>11229</v>
      </c>
      <c r="AR18" s="25">
        <f t="shared" si="31"/>
        <v>14.623949990232468</v>
      </c>
      <c r="AS18" s="24">
        <v>52838</v>
      </c>
      <c r="AT18" s="25">
        <f t="shared" si="31"/>
        <v>68.812919189945958</v>
      </c>
      <c r="AU18" s="24">
        <v>12718</v>
      </c>
      <c r="AV18" s="25">
        <f t="shared" si="0"/>
        <v>16.563130819821581</v>
      </c>
      <c r="AW18" s="49">
        <v>41.9</v>
      </c>
      <c r="AX18" s="90">
        <v>70180</v>
      </c>
      <c r="AY18" s="24">
        <v>12352</v>
      </c>
      <c r="AZ18" s="25">
        <f t="shared" si="32"/>
        <v>17.600455970361928</v>
      </c>
      <c r="BA18" s="24">
        <v>47467</v>
      </c>
      <c r="BB18" s="25">
        <f t="shared" si="1"/>
        <v>67.636078654887427</v>
      </c>
      <c r="BC18" s="24">
        <v>10361</v>
      </c>
      <c r="BD18" s="25">
        <f t="shared" si="2"/>
        <v>14.763465374750641</v>
      </c>
      <c r="BE18" s="104">
        <v>42</v>
      </c>
      <c r="BF18" s="90">
        <v>46310</v>
      </c>
      <c r="BG18" s="24">
        <v>6563</v>
      </c>
      <c r="BH18" s="25">
        <f t="shared" si="33"/>
        <v>14.171885122003888</v>
      </c>
      <c r="BI18" s="24">
        <v>30771</v>
      </c>
      <c r="BJ18" s="25">
        <f t="shared" si="3"/>
        <v>66.445692075145757</v>
      </c>
      <c r="BK18" s="24">
        <v>8976</v>
      </c>
      <c r="BL18" s="25">
        <f t="shared" si="4"/>
        <v>19.382422802850357</v>
      </c>
      <c r="BM18" s="104">
        <v>46.4</v>
      </c>
      <c r="BN18" s="90">
        <v>33588</v>
      </c>
      <c r="BO18" s="24">
        <v>4509</v>
      </c>
      <c r="BP18" s="25">
        <f t="shared" si="34"/>
        <v>13.42443729903537</v>
      </c>
      <c r="BQ18" s="24">
        <v>22976</v>
      </c>
      <c r="BR18" s="25">
        <f t="shared" si="5"/>
        <v>68.405382874836249</v>
      </c>
      <c r="BS18" s="24">
        <v>6103</v>
      </c>
      <c r="BT18" s="25">
        <f t="shared" si="6"/>
        <v>18.170179826128379</v>
      </c>
      <c r="BU18" s="104">
        <v>47.4</v>
      </c>
      <c r="BV18" s="90">
        <v>32324</v>
      </c>
      <c r="BW18" s="24">
        <v>3981</v>
      </c>
      <c r="BX18" s="25">
        <f t="shared" si="35"/>
        <v>12.315926246751639</v>
      </c>
      <c r="BY18" s="24">
        <v>21569</v>
      </c>
      <c r="BZ18" s="25">
        <f t="shared" si="7"/>
        <v>66.727508971661919</v>
      </c>
      <c r="CA18" s="24">
        <v>6774</v>
      </c>
      <c r="CB18" s="25">
        <f t="shared" si="8"/>
        <v>20.956564781586437</v>
      </c>
      <c r="CC18" s="91">
        <v>49</v>
      </c>
      <c r="CD18" s="90">
        <v>30979</v>
      </c>
      <c r="CE18" s="24">
        <v>4065</v>
      </c>
      <c r="CF18" s="25">
        <f t="shared" si="36"/>
        <v>13.121792181800574</v>
      </c>
      <c r="CG18" s="24">
        <v>20760</v>
      </c>
      <c r="CH18" s="25">
        <f t="shared" si="9"/>
        <v>67.013137932147586</v>
      </c>
      <c r="CI18" s="24">
        <v>6154</v>
      </c>
      <c r="CJ18" s="25">
        <f t="shared" si="10"/>
        <v>19.865069886051842</v>
      </c>
      <c r="CK18" s="104">
        <v>47.7</v>
      </c>
      <c r="CL18" s="90">
        <v>29234</v>
      </c>
      <c r="CM18" s="24">
        <v>4709</v>
      </c>
      <c r="CN18" s="25">
        <f t="shared" si="37"/>
        <v>16.107956489019635</v>
      </c>
      <c r="CO18" s="24">
        <v>19678</v>
      </c>
      <c r="CP18" s="25">
        <f t="shared" si="11"/>
        <v>67.312033933091612</v>
      </c>
      <c r="CQ18" s="24">
        <v>4847</v>
      </c>
      <c r="CR18" s="25">
        <f t="shared" si="12"/>
        <v>16.58000957788876</v>
      </c>
      <c r="CS18" s="104">
        <v>42.6</v>
      </c>
      <c r="CT18" s="90">
        <v>27970</v>
      </c>
      <c r="CU18" s="24">
        <v>5197</v>
      </c>
      <c r="CV18" s="25">
        <f t="shared" si="38"/>
        <v>18.580622095101894</v>
      </c>
      <c r="CW18" s="24">
        <v>19806</v>
      </c>
      <c r="CX18" s="25">
        <f t="shared" si="13"/>
        <v>70.811583839828387</v>
      </c>
      <c r="CY18" s="24">
        <v>2967</v>
      </c>
      <c r="CZ18" s="25">
        <f t="shared" si="14"/>
        <v>10.607794065069717</v>
      </c>
      <c r="DA18" s="104">
        <v>35.6</v>
      </c>
      <c r="DB18" s="90">
        <v>27099</v>
      </c>
      <c r="DC18" s="24">
        <v>4517</v>
      </c>
      <c r="DD18" s="25">
        <f t="shared" si="39"/>
        <v>16.668511753201226</v>
      </c>
      <c r="DE18" s="24">
        <v>18207</v>
      </c>
      <c r="DF18" s="25">
        <f t="shared" si="15"/>
        <v>67.186981069412155</v>
      </c>
      <c r="DG18" s="24">
        <v>4375</v>
      </c>
      <c r="DH18" s="25">
        <f t="shared" si="16"/>
        <v>16.144507177386618</v>
      </c>
      <c r="DI18" s="89">
        <v>42.8</v>
      </c>
      <c r="DJ18" s="90">
        <v>26525</v>
      </c>
      <c r="DK18" s="24">
        <v>3941</v>
      </c>
      <c r="DL18" s="25">
        <f t="shared" si="40"/>
        <v>14.857681432610745</v>
      </c>
      <c r="DM18" s="24">
        <v>17707</v>
      </c>
      <c r="DN18" s="25">
        <f t="shared" si="17"/>
        <v>66.755890669180019</v>
      </c>
      <c r="DO18" s="24">
        <v>4877</v>
      </c>
      <c r="DP18" s="25">
        <f t="shared" si="18"/>
        <v>18.386427898209238</v>
      </c>
      <c r="DQ18" s="104">
        <v>45.2</v>
      </c>
      <c r="DR18" s="90">
        <v>19821</v>
      </c>
      <c r="DS18" s="24">
        <v>3073</v>
      </c>
      <c r="DT18" s="25">
        <f t="shared" si="41"/>
        <v>15.503758639826447</v>
      </c>
      <c r="DU18" s="24">
        <v>13209</v>
      </c>
      <c r="DV18" s="25">
        <f t="shared" si="19"/>
        <v>66.641440896019375</v>
      </c>
      <c r="DW18" s="24">
        <v>3539</v>
      </c>
      <c r="DX18" s="25">
        <f t="shared" si="20"/>
        <v>17.854800464154181</v>
      </c>
      <c r="DY18" s="104">
        <v>45.4</v>
      </c>
      <c r="DZ18" s="24">
        <v>11030</v>
      </c>
      <c r="EA18" s="24">
        <v>1306</v>
      </c>
      <c r="EB18" s="25">
        <f t="shared" si="42"/>
        <v>11.840435176790571</v>
      </c>
      <c r="EC18" s="24">
        <v>6963</v>
      </c>
      <c r="ED18" s="25">
        <f t="shared" si="42"/>
        <v>63.127833182230283</v>
      </c>
      <c r="EE18" s="24">
        <v>2761</v>
      </c>
      <c r="EF18" s="25">
        <f t="shared" si="43"/>
        <v>25.031731640979149</v>
      </c>
      <c r="EG18" s="49">
        <v>51.5</v>
      </c>
    </row>
    <row r="19" spans="1:137">
      <c r="A19" s="22">
        <v>2013</v>
      </c>
      <c r="B19" s="90">
        <v>35082954</v>
      </c>
      <c r="C19" s="24">
        <v>5704052</v>
      </c>
      <c r="D19" s="49">
        <f t="shared" si="21"/>
        <v>16.258756317954298</v>
      </c>
      <c r="E19" s="24">
        <v>24025919</v>
      </c>
      <c r="F19" s="49">
        <f t="shared" si="21"/>
        <v>68.483169917789709</v>
      </c>
      <c r="G19" s="24">
        <v>5352983</v>
      </c>
      <c r="H19" s="49">
        <f t="shared" si="22"/>
        <v>15.258073764255997</v>
      </c>
      <c r="I19" s="104">
        <v>40.299999999999997</v>
      </c>
      <c r="J19" s="24">
        <v>758544</v>
      </c>
      <c r="K19" s="24">
        <v>111435</v>
      </c>
      <c r="L19" s="25">
        <f t="shared" si="23"/>
        <v>14.690644181484528</v>
      </c>
      <c r="M19" s="24">
        <v>513727</v>
      </c>
      <c r="N19" s="25">
        <f t="shared" si="23"/>
        <v>67.725405513721029</v>
      </c>
      <c r="O19" s="24">
        <v>133382</v>
      </c>
      <c r="P19" s="25">
        <f t="shared" si="24"/>
        <v>17.583950304794449</v>
      </c>
      <c r="Q19" s="49">
        <v>44</v>
      </c>
      <c r="R19" s="90">
        <v>149060</v>
      </c>
      <c r="S19" s="24">
        <v>22046</v>
      </c>
      <c r="T19" s="25">
        <f t="shared" si="25"/>
        <v>14.790017442640547</v>
      </c>
      <c r="U19" s="24">
        <v>102854</v>
      </c>
      <c r="V19" s="25">
        <f t="shared" si="25"/>
        <v>69.00174426405475</v>
      </c>
      <c r="W19" s="24">
        <v>24160</v>
      </c>
      <c r="X19" s="25">
        <f t="shared" si="26"/>
        <v>16.20823829330471</v>
      </c>
      <c r="Y19" s="104">
        <v>41.5</v>
      </c>
      <c r="Z19" s="24">
        <v>99439</v>
      </c>
      <c r="AA19" s="24">
        <v>15632</v>
      </c>
      <c r="AB19" s="25">
        <f t="shared" si="27"/>
        <v>15.720190267400115</v>
      </c>
      <c r="AC19" s="24">
        <v>68374</v>
      </c>
      <c r="AD19" s="25">
        <f t="shared" si="27"/>
        <v>68.759742153481028</v>
      </c>
      <c r="AE19" s="24">
        <v>15433</v>
      </c>
      <c r="AF19" s="25">
        <f t="shared" si="28"/>
        <v>15.520067579118857</v>
      </c>
      <c r="AG19" s="49">
        <v>40.4</v>
      </c>
      <c r="AH19" s="90">
        <v>79968</v>
      </c>
      <c r="AI19" s="24">
        <v>9429</v>
      </c>
      <c r="AJ19" s="25">
        <f t="shared" si="29"/>
        <v>11.790966386554622</v>
      </c>
      <c r="AK19" s="24">
        <v>54164</v>
      </c>
      <c r="AL19" s="25">
        <f t="shared" si="29"/>
        <v>67.732092837134857</v>
      </c>
      <c r="AM19" s="24">
        <v>16375</v>
      </c>
      <c r="AN19" s="25">
        <f t="shared" si="30"/>
        <v>20.476940776310524</v>
      </c>
      <c r="AO19" s="104">
        <v>48.9</v>
      </c>
      <c r="AP19" s="24">
        <v>76210</v>
      </c>
      <c r="AQ19" s="24">
        <v>11041</v>
      </c>
      <c r="AR19" s="25">
        <f t="shared" si="31"/>
        <v>14.487600052486551</v>
      </c>
      <c r="AS19" s="24">
        <v>52115</v>
      </c>
      <c r="AT19" s="25">
        <f t="shared" si="31"/>
        <v>68.383414250098411</v>
      </c>
      <c r="AU19" s="24">
        <v>13054</v>
      </c>
      <c r="AV19" s="25">
        <f t="shared" si="0"/>
        <v>17.128985697415036</v>
      </c>
      <c r="AW19" s="49">
        <v>42.5</v>
      </c>
      <c r="AX19" s="90">
        <v>70181</v>
      </c>
      <c r="AY19" s="24">
        <v>12232</v>
      </c>
      <c r="AZ19" s="25">
        <f t="shared" si="32"/>
        <v>17.429218734415297</v>
      </c>
      <c r="BA19" s="24">
        <v>47037</v>
      </c>
      <c r="BB19" s="25">
        <f t="shared" si="1"/>
        <v>67.0224134737322</v>
      </c>
      <c r="BC19" s="24">
        <v>10912</v>
      </c>
      <c r="BD19" s="25">
        <f t="shared" si="2"/>
        <v>15.548367791852495</v>
      </c>
      <c r="BE19" s="104">
        <v>42.5</v>
      </c>
      <c r="BF19" s="90">
        <v>46187</v>
      </c>
      <c r="BG19" s="24">
        <v>6461</v>
      </c>
      <c r="BH19" s="25">
        <f t="shared" si="33"/>
        <v>13.988784722973998</v>
      </c>
      <c r="BI19" s="24">
        <v>30406</v>
      </c>
      <c r="BJ19" s="25">
        <f t="shared" si="3"/>
        <v>65.832377075800551</v>
      </c>
      <c r="BK19" s="24">
        <v>9320</v>
      </c>
      <c r="BL19" s="25">
        <f t="shared" si="4"/>
        <v>20.178838201225453</v>
      </c>
      <c r="BM19" s="104">
        <v>47.1</v>
      </c>
      <c r="BN19" s="90">
        <v>33404</v>
      </c>
      <c r="BO19" s="24">
        <v>4446</v>
      </c>
      <c r="BP19" s="25">
        <f t="shared" si="34"/>
        <v>13.309783259489882</v>
      </c>
      <c r="BQ19" s="24">
        <v>22554</v>
      </c>
      <c r="BR19" s="25">
        <f t="shared" si="5"/>
        <v>67.518860016764464</v>
      </c>
      <c r="BS19" s="24">
        <v>6404</v>
      </c>
      <c r="BT19" s="25">
        <f t="shared" si="6"/>
        <v>19.17135672374566</v>
      </c>
      <c r="BU19" s="104">
        <v>48</v>
      </c>
      <c r="BV19" s="90">
        <v>32013</v>
      </c>
      <c r="BW19" s="24">
        <v>3834</v>
      </c>
      <c r="BX19" s="25">
        <f t="shared" si="35"/>
        <v>11.976384593758786</v>
      </c>
      <c r="BY19" s="24">
        <v>21192</v>
      </c>
      <c r="BZ19" s="25">
        <f t="shared" si="7"/>
        <v>66.198107019023524</v>
      </c>
      <c r="CA19" s="24">
        <v>6987</v>
      </c>
      <c r="CB19" s="25">
        <f t="shared" si="8"/>
        <v>21.825508387217692</v>
      </c>
      <c r="CC19" s="91">
        <v>49.7</v>
      </c>
      <c r="CD19" s="90">
        <v>30885</v>
      </c>
      <c r="CE19" s="24">
        <v>4017</v>
      </c>
      <c r="CF19" s="25">
        <f t="shared" si="36"/>
        <v>13.006313744536182</v>
      </c>
      <c r="CG19" s="24">
        <v>20473</v>
      </c>
      <c r="CH19" s="25">
        <f t="shared" si="9"/>
        <v>66.287841994495707</v>
      </c>
      <c r="CI19" s="24">
        <v>6395</v>
      </c>
      <c r="CJ19" s="25">
        <f t="shared" si="10"/>
        <v>20.705844260968107</v>
      </c>
      <c r="CK19" s="104">
        <v>48.3</v>
      </c>
      <c r="CL19" s="90">
        <v>29342</v>
      </c>
      <c r="CM19" s="24">
        <v>4639</v>
      </c>
      <c r="CN19" s="25">
        <f t="shared" si="37"/>
        <v>15.81010156090246</v>
      </c>
      <c r="CO19" s="24">
        <v>19567</v>
      </c>
      <c r="CP19" s="25">
        <f t="shared" si="11"/>
        <v>66.685979142526065</v>
      </c>
      <c r="CQ19" s="24">
        <v>5136</v>
      </c>
      <c r="CR19" s="25">
        <f t="shared" si="12"/>
        <v>17.503919296571468</v>
      </c>
      <c r="CS19" s="104">
        <v>43.3</v>
      </c>
      <c r="CT19" s="90">
        <v>28086</v>
      </c>
      <c r="CU19" s="24">
        <v>5208</v>
      </c>
      <c r="CV19" s="25">
        <f t="shared" si="38"/>
        <v>18.543046357615893</v>
      </c>
      <c r="CW19" s="24">
        <v>19790</v>
      </c>
      <c r="CX19" s="25">
        <f t="shared" si="13"/>
        <v>70.462151961831523</v>
      </c>
      <c r="CY19" s="24">
        <v>3088</v>
      </c>
      <c r="CZ19" s="25">
        <f t="shared" si="14"/>
        <v>10.994801680552589</v>
      </c>
      <c r="DA19" s="104">
        <v>36</v>
      </c>
      <c r="DB19" s="90">
        <v>27044</v>
      </c>
      <c r="DC19" s="24">
        <v>4417</v>
      </c>
      <c r="DD19" s="25">
        <f t="shared" si="39"/>
        <v>16.332643100133115</v>
      </c>
      <c r="DE19" s="24">
        <v>18070</v>
      </c>
      <c r="DF19" s="25">
        <f t="shared" si="15"/>
        <v>66.817038899571074</v>
      </c>
      <c r="DG19" s="24">
        <v>4557</v>
      </c>
      <c r="DH19" s="25">
        <f t="shared" si="16"/>
        <v>16.850318000295815</v>
      </c>
      <c r="DI19" s="89">
        <v>43.4</v>
      </c>
      <c r="DJ19" s="90">
        <v>26325</v>
      </c>
      <c r="DK19" s="24">
        <v>3872</v>
      </c>
      <c r="DL19" s="25">
        <f t="shared" si="40"/>
        <v>14.708452041785375</v>
      </c>
      <c r="DM19" s="24">
        <v>17399</v>
      </c>
      <c r="DN19" s="25">
        <f t="shared" si="17"/>
        <v>66.093067426400765</v>
      </c>
      <c r="DO19" s="24">
        <v>5054</v>
      </c>
      <c r="DP19" s="25">
        <f t="shared" si="18"/>
        <v>19.198480531813864</v>
      </c>
      <c r="DQ19" s="104">
        <v>46</v>
      </c>
      <c r="DR19" s="90">
        <v>19484</v>
      </c>
      <c r="DS19" s="24">
        <v>2935</v>
      </c>
      <c r="DT19" s="25">
        <f t="shared" si="41"/>
        <v>15.063641962636009</v>
      </c>
      <c r="DU19" s="24">
        <v>12901</v>
      </c>
      <c r="DV19" s="25">
        <f t="shared" si="19"/>
        <v>66.213303223157467</v>
      </c>
      <c r="DW19" s="24">
        <v>3648</v>
      </c>
      <c r="DX19" s="25">
        <f t="shared" si="20"/>
        <v>18.723054814206527</v>
      </c>
      <c r="DY19" s="104">
        <v>46.3</v>
      </c>
      <c r="DZ19" s="24">
        <v>10916</v>
      </c>
      <c r="EA19" s="24">
        <v>1226</v>
      </c>
      <c r="EB19" s="25">
        <f t="shared" si="42"/>
        <v>11.231220227189446</v>
      </c>
      <c r="EC19" s="24">
        <v>6831</v>
      </c>
      <c r="ED19" s="25">
        <f t="shared" si="42"/>
        <v>62.577867350677906</v>
      </c>
      <c r="EE19" s="24">
        <v>2859</v>
      </c>
      <c r="EF19" s="25">
        <f t="shared" si="43"/>
        <v>26.190912422132648</v>
      </c>
      <c r="EG19" s="49">
        <v>52.4</v>
      </c>
    </row>
    <row r="20" spans="1:137">
      <c r="A20" s="22">
        <v>2014</v>
      </c>
      <c r="B20" s="90">
        <v>35437435</v>
      </c>
      <c r="C20" s="24">
        <v>5752008</v>
      </c>
      <c r="D20" s="49">
        <f t="shared" si="21"/>
        <v>16.231445644979665</v>
      </c>
      <c r="E20" s="24">
        <v>24143101</v>
      </c>
      <c r="F20" s="49">
        <f t="shared" si="21"/>
        <v>68.128805033434276</v>
      </c>
      <c r="G20" s="24">
        <v>5542326</v>
      </c>
      <c r="H20" s="49">
        <f t="shared" si="22"/>
        <v>15.639749321586057</v>
      </c>
      <c r="I20" s="104">
        <v>40.5</v>
      </c>
      <c r="J20" s="24">
        <v>758976</v>
      </c>
      <c r="K20" s="24">
        <v>110897</v>
      </c>
      <c r="L20" s="25">
        <f t="shared" si="23"/>
        <v>14.611397461843326</v>
      </c>
      <c r="M20" s="24">
        <v>509190</v>
      </c>
      <c r="N20" s="25">
        <f t="shared" si="23"/>
        <v>67.089077915507204</v>
      </c>
      <c r="O20" s="24">
        <v>138889</v>
      </c>
      <c r="P20" s="25">
        <f t="shared" si="24"/>
        <v>18.299524622649464</v>
      </c>
      <c r="Q20" s="49">
        <v>44.6</v>
      </c>
      <c r="R20" s="90">
        <v>150613</v>
      </c>
      <c r="S20" s="24">
        <v>22346</v>
      </c>
      <c r="T20" s="25">
        <f t="shared" si="25"/>
        <v>14.836700683207956</v>
      </c>
      <c r="U20" s="24">
        <v>102970</v>
      </c>
      <c r="V20" s="25">
        <f t="shared" si="25"/>
        <v>68.367272413403896</v>
      </c>
      <c r="W20" s="24">
        <v>25297</v>
      </c>
      <c r="X20" s="25">
        <f t="shared" si="26"/>
        <v>16.796026903388153</v>
      </c>
      <c r="Y20" s="104">
        <v>42</v>
      </c>
      <c r="Z20" s="24">
        <v>99931</v>
      </c>
      <c r="AA20" s="24">
        <v>15731</v>
      </c>
      <c r="AB20" s="25">
        <f t="shared" si="27"/>
        <v>15.741861884700443</v>
      </c>
      <c r="AC20" s="24">
        <v>68103</v>
      </c>
      <c r="AD20" s="25">
        <f t="shared" si="27"/>
        <v>68.150023516226199</v>
      </c>
      <c r="AE20" s="24">
        <v>16097</v>
      </c>
      <c r="AF20" s="25">
        <f t="shared" si="28"/>
        <v>16.10811459907336</v>
      </c>
      <c r="AG20" s="49">
        <v>40.799999999999997</v>
      </c>
      <c r="AH20" s="90">
        <v>79817</v>
      </c>
      <c r="AI20" s="24">
        <v>9268</v>
      </c>
      <c r="AJ20" s="25">
        <f t="shared" si="29"/>
        <v>11.611561446809576</v>
      </c>
      <c r="AK20" s="24">
        <v>53375</v>
      </c>
      <c r="AL20" s="25">
        <f t="shared" si="29"/>
        <v>66.871719057343668</v>
      </c>
      <c r="AM20" s="24">
        <v>17174</v>
      </c>
      <c r="AN20" s="25">
        <f t="shared" si="30"/>
        <v>21.51671949584675</v>
      </c>
      <c r="AO20" s="104">
        <v>49.6</v>
      </c>
      <c r="AP20" s="24">
        <v>75457</v>
      </c>
      <c r="AQ20" s="24">
        <v>10930</v>
      </c>
      <c r="AR20" s="25">
        <f t="shared" si="31"/>
        <v>14.485070967570934</v>
      </c>
      <c r="AS20" s="24">
        <v>51195</v>
      </c>
      <c r="AT20" s="25">
        <f t="shared" si="31"/>
        <v>67.846588123036966</v>
      </c>
      <c r="AU20" s="24">
        <v>13332</v>
      </c>
      <c r="AV20" s="25">
        <f t="shared" si="0"/>
        <v>17.668340909392104</v>
      </c>
      <c r="AW20" s="49">
        <v>43.1</v>
      </c>
      <c r="AX20" s="90">
        <v>70244</v>
      </c>
      <c r="AY20" s="24">
        <v>12094</v>
      </c>
      <c r="AZ20" s="25">
        <f t="shared" si="32"/>
        <v>17.217128865098797</v>
      </c>
      <c r="BA20" s="24">
        <v>46647</v>
      </c>
      <c r="BB20" s="25">
        <f t="shared" si="1"/>
        <v>66.407095267923239</v>
      </c>
      <c r="BC20" s="24">
        <v>11503</v>
      </c>
      <c r="BD20" s="25">
        <f t="shared" si="2"/>
        <v>16.375775866977964</v>
      </c>
      <c r="BE20" s="104">
        <v>43.1</v>
      </c>
      <c r="BF20" s="90">
        <v>45953</v>
      </c>
      <c r="BG20" s="24">
        <v>6292</v>
      </c>
      <c r="BH20" s="25">
        <f t="shared" si="33"/>
        <v>13.692250777968795</v>
      </c>
      <c r="BI20" s="24">
        <v>29988</v>
      </c>
      <c r="BJ20" s="25">
        <f t="shared" si="3"/>
        <v>65.257980980567098</v>
      </c>
      <c r="BK20" s="24">
        <v>9673</v>
      </c>
      <c r="BL20" s="25">
        <f t="shared" si="4"/>
        <v>21.049768241464104</v>
      </c>
      <c r="BM20" s="104">
        <v>47.7</v>
      </c>
      <c r="BN20" s="90">
        <v>33373</v>
      </c>
      <c r="BO20" s="24">
        <v>4458</v>
      </c>
      <c r="BP20" s="25">
        <f t="shared" si="34"/>
        <v>13.358103856410871</v>
      </c>
      <c r="BQ20" s="24">
        <v>22195</v>
      </c>
      <c r="BR20" s="25">
        <f t="shared" si="5"/>
        <v>66.505858028945553</v>
      </c>
      <c r="BS20" s="24">
        <v>6720</v>
      </c>
      <c r="BT20" s="25">
        <f t="shared" si="6"/>
        <v>20.136038114643576</v>
      </c>
      <c r="BU20" s="104">
        <v>48.7</v>
      </c>
      <c r="BV20" s="90">
        <v>31835</v>
      </c>
      <c r="BW20" s="24">
        <v>3826</v>
      </c>
      <c r="BX20" s="25">
        <f t="shared" si="35"/>
        <v>12.018218941416679</v>
      </c>
      <c r="BY20" s="24">
        <v>20803</v>
      </c>
      <c r="BZ20" s="25">
        <f t="shared" si="7"/>
        <v>65.346316946756716</v>
      </c>
      <c r="CA20" s="24">
        <v>7206</v>
      </c>
      <c r="CB20" s="25">
        <f t="shared" si="8"/>
        <v>22.635464111826607</v>
      </c>
      <c r="CC20" s="91">
        <v>50.3</v>
      </c>
      <c r="CD20" s="90">
        <v>30950</v>
      </c>
      <c r="CE20" s="24">
        <v>3976</v>
      </c>
      <c r="CF20" s="25">
        <f t="shared" si="36"/>
        <v>12.846526655896607</v>
      </c>
      <c r="CG20" s="24">
        <v>20337</v>
      </c>
      <c r="CH20" s="25">
        <f t="shared" si="9"/>
        <v>65.709208400646204</v>
      </c>
      <c r="CI20" s="24">
        <v>6637</v>
      </c>
      <c r="CJ20" s="25">
        <f t="shared" si="10"/>
        <v>21.444264943457188</v>
      </c>
      <c r="CK20" s="104">
        <v>48.9</v>
      </c>
      <c r="CL20" s="90">
        <v>29522</v>
      </c>
      <c r="CM20" s="24">
        <v>4649</v>
      </c>
      <c r="CN20" s="25">
        <f t="shared" si="37"/>
        <v>15.747578077366033</v>
      </c>
      <c r="CO20" s="24">
        <v>19518</v>
      </c>
      <c r="CP20" s="25">
        <f t="shared" si="11"/>
        <v>66.113406950748598</v>
      </c>
      <c r="CQ20" s="24">
        <v>5355</v>
      </c>
      <c r="CR20" s="25">
        <f t="shared" si="12"/>
        <v>18.139014971885373</v>
      </c>
      <c r="CS20" s="104">
        <v>43.7</v>
      </c>
      <c r="CT20" s="90">
        <v>28160</v>
      </c>
      <c r="CU20" s="24">
        <v>5119</v>
      </c>
      <c r="CV20" s="25">
        <f t="shared" si="38"/>
        <v>18.178267045454547</v>
      </c>
      <c r="CW20" s="24">
        <v>19791</v>
      </c>
      <c r="CX20" s="25">
        <f t="shared" si="13"/>
        <v>70.280539772727266</v>
      </c>
      <c r="CY20" s="24">
        <v>3250</v>
      </c>
      <c r="CZ20" s="25">
        <f t="shared" si="14"/>
        <v>11.541193181818182</v>
      </c>
      <c r="DA20" s="104">
        <v>36.4</v>
      </c>
      <c r="DB20" s="90">
        <v>26878</v>
      </c>
      <c r="DC20" s="24">
        <v>4333</v>
      </c>
      <c r="DD20" s="25">
        <f t="shared" si="39"/>
        <v>16.120991145174493</v>
      </c>
      <c r="DE20" s="24">
        <v>17861</v>
      </c>
      <c r="DF20" s="25">
        <f t="shared" si="15"/>
        <v>66.45211697298906</v>
      </c>
      <c r="DG20" s="24">
        <v>4684</v>
      </c>
      <c r="DH20" s="25">
        <f t="shared" si="16"/>
        <v>17.426891881836447</v>
      </c>
      <c r="DI20" s="89">
        <v>44</v>
      </c>
      <c r="DJ20" s="90">
        <v>26137</v>
      </c>
      <c r="DK20" s="24">
        <v>3782</v>
      </c>
      <c r="DL20" s="25">
        <f t="shared" si="40"/>
        <v>14.469908558748134</v>
      </c>
      <c r="DM20" s="24">
        <v>17148</v>
      </c>
      <c r="DN20" s="25">
        <f t="shared" si="17"/>
        <v>65.608141714810415</v>
      </c>
      <c r="DO20" s="24">
        <v>5207</v>
      </c>
      <c r="DP20" s="25">
        <f t="shared" si="18"/>
        <v>19.921949726441444</v>
      </c>
      <c r="DQ20" s="104">
        <v>46.7</v>
      </c>
      <c r="DR20" s="90">
        <v>19285</v>
      </c>
      <c r="DS20" s="24">
        <v>2887</v>
      </c>
      <c r="DT20" s="25">
        <f t="shared" si="41"/>
        <v>14.970184080891885</v>
      </c>
      <c r="DU20" s="24">
        <v>12579</v>
      </c>
      <c r="DV20" s="25">
        <f t="shared" si="19"/>
        <v>65.226860254083491</v>
      </c>
      <c r="DW20" s="24">
        <v>3819</v>
      </c>
      <c r="DX20" s="25">
        <f t="shared" si="20"/>
        <v>19.80295566502463</v>
      </c>
      <c r="DY20" s="104">
        <v>47.1</v>
      </c>
      <c r="DZ20" s="24">
        <v>10821</v>
      </c>
      <c r="EA20" s="24">
        <v>1206</v>
      </c>
      <c r="EB20" s="25">
        <f t="shared" si="42"/>
        <v>11.144995841419462</v>
      </c>
      <c r="EC20" s="24">
        <v>6680</v>
      </c>
      <c r="ED20" s="25">
        <f t="shared" si="42"/>
        <v>61.731817761759544</v>
      </c>
      <c r="EE20" s="24">
        <v>2935</v>
      </c>
      <c r="EF20" s="25">
        <f t="shared" si="43"/>
        <v>27.123186396820998</v>
      </c>
      <c r="EG20" s="49">
        <v>53</v>
      </c>
    </row>
    <row r="21" spans="1:137">
      <c r="A21" s="22">
        <v>2015</v>
      </c>
      <c r="B21" s="90">
        <v>35702908</v>
      </c>
      <c r="C21" s="24">
        <v>5793833</v>
      </c>
      <c r="D21" s="49">
        <f t="shared" si="21"/>
        <v>16.227902220177697</v>
      </c>
      <c r="E21" s="24">
        <v>24186838</v>
      </c>
      <c r="F21" s="49">
        <f t="shared" si="21"/>
        <v>67.744728244545229</v>
      </c>
      <c r="G21" s="24">
        <v>5722237</v>
      </c>
      <c r="H21" s="49">
        <f t="shared" si="22"/>
        <v>16.027369535277071</v>
      </c>
      <c r="I21" s="104">
        <v>40.700000000000003</v>
      </c>
      <c r="J21" s="24">
        <v>758842</v>
      </c>
      <c r="K21" s="24">
        <v>110164</v>
      </c>
      <c r="L21" s="25">
        <f t="shared" si="23"/>
        <v>14.517383065249419</v>
      </c>
      <c r="M21" s="24">
        <v>504886</v>
      </c>
      <c r="N21" s="25">
        <f t="shared" si="23"/>
        <v>66.533744837528758</v>
      </c>
      <c r="O21" s="24">
        <v>143792</v>
      </c>
      <c r="P21" s="25">
        <f t="shared" si="24"/>
        <v>18.94887209722182</v>
      </c>
      <c r="Q21" s="49">
        <v>45.1</v>
      </c>
      <c r="R21" s="90">
        <v>151277</v>
      </c>
      <c r="S21" s="24">
        <v>22316</v>
      </c>
      <c r="T21" s="25">
        <f t="shared" si="25"/>
        <v>14.751746795613345</v>
      </c>
      <c r="U21" s="24">
        <v>102634</v>
      </c>
      <c r="V21" s="25">
        <f t="shared" si="25"/>
        <v>67.845078895007177</v>
      </c>
      <c r="W21" s="24">
        <v>26327</v>
      </c>
      <c r="X21" s="25">
        <f t="shared" si="26"/>
        <v>17.403174309379484</v>
      </c>
      <c r="Y21" s="104">
        <v>42.5</v>
      </c>
      <c r="Z21" s="24">
        <v>100500</v>
      </c>
      <c r="AA21" s="24">
        <v>15874</v>
      </c>
      <c r="AB21" s="25">
        <f t="shared" si="27"/>
        <v>15.795024875621891</v>
      </c>
      <c r="AC21" s="24">
        <v>67963</v>
      </c>
      <c r="AD21" s="25">
        <f t="shared" si="27"/>
        <v>67.624875621890553</v>
      </c>
      <c r="AE21" s="24">
        <v>16663</v>
      </c>
      <c r="AF21" s="25">
        <f t="shared" si="28"/>
        <v>16.580099502487563</v>
      </c>
      <c r="AG21" s="49">
        <v>41.2</v>
      </c>
      <c r="AH21" s="90">
        <v>79813</v>
      </c>
      <c r="AI21" s="24">
        <v>9110</v>
      </c>
      <c r="AJ21" s="25">
        <f t="shared" si="29"/>
        <v>11.414180647262977</v>
      </c>
      <c r="AK21" s="24">
        <v>52708</v>
      </c>
      <c r="AL21" s="25">
        <f t="shared" si="29"/>
        <v>66.039367020410211</v>
      </c>
      <c r="AM21" s="24">
        <v>17995</v>
      </c>
      <c r="AN21" s="25">
        <f t="shared" si="30"/>
        <v>22.546452332326815</v>
      </c>
      <c r="AO21" s="104">
        <v>50.2</v>
      </c>
      <c r="AP21" s="24">
        <v>75202</v>
      </c>
      <c r="AQ21" s="24">
        <v>10951</v>
      </c>
      <c r="AR21" s="25">
        <f t="shared" si="31"/>
        <v>14.562112709768357</v>
      </c>
      <c r="AS21" s="24">
        <v>50600</v>
      </c>
      <c r="AT21" s="25">
        <f t="shared" si="31"/>
        <v>67.285444536049567</v>
      </c>
      <c r="AU21" s="24">
        <v>13651</v>
      </c>
      <c r="AV21" s="25">
        <f t="shared" si="0"/>
        <v>18.152442754182069</v>
      </c>
      <c r="AW21" s="49">
        <v>43.6</v>
      </c>
      <c r="AX21" s="90">
        <v>70192</v>
      </c>
      <c r="AY21" s="24">
        <v>11950</v>
      </c>
      <c r="AZ21" s="25">
        <f t="shared" si="32"/>
        <v>17.024732163209482</v>
      </c>
      <c r="BA21" s="24">
        <v>46290</v>
      </c>
      <c r="BB21" s="25">
        <f t="shared" si="1"/>
        <v>65.947686346022337</v>
      </c>
      <c r="BC21" s="24">
        <v>11952</v>
      </c>
      <c r="BD21" s="25">
        <f t="shared" si="2"/>
        <v>17.027581490768178</v>
      </c>
      <c r="BE21" s="104">
        <v>43.5</v>
      </c>
      <c r="BF21" s="90">
        <v>45813</v>
      </c>
      <c r="BG21" s="24">
        <v>6158</v>
      </c>
      <c r="BH21" s="25">
        <f t="shared" si="33"/>
        <v>13.441599545980399</v>
      </c>
      <c r="BI21" s="24">
        <v>29657</v>
      </c>
      <c r="BJ21" s="25">
        <f t="shared" si="3"/>
        <v>64.734900574072867</v>
      </c>
      <c r="BK21" s="24">
        <v>9998</v>
      </c>
      <c r="BL21" s="25">
        <f t="shared" si="4"/>
        <v>21.823499879946741</v>
      </c>
      <c r="BM21" s="104">
        <v>48.4</v>
      </c>
      <c r="BN21" s="90">
        <v>33341</v>
      </c>
      <c r="BO21" s="24">
        <v>4416</v>
      </c>
      <c r="BP21" s="25">
        <f t="shared" si="34"/>
        <v>13.244953660658048</v>
      </c>
      <c r="BQ21" s="24">
        <v>21927</v>
      </c>
      <c r="BR21" s="25">
        <f t="shared" si="5"/>
        <v>65.765873849014724</v>
      </c>
      <c r="BS21" s="24">
        <v>6998</v>
      </c>
      <c r="BT21" s="25">
        <f t="shared" si="6"/>
        <v>20.989172490327224</v>
      </c>
      <c r="BU21" s="104">
        <v>49.1</v>
      </c>
      <c r="BV21" s="90">
        <v>31660</v>
      </c>
      <c r="BW21" s="24">
        <v>3769</v>
      </c>
      <c r="BX21" s="25">
        <f t="shared" si="35"/>
        <v>11.904611497157296</v>
      </c>
      <c r="BY21" s="24">
        <v>20522</v>
      </c>
      <c r="BZ21" s="25">
        <f t="shared" si="7"/>
        <v>64.819962097283636</v>
      </c>
      <c r="CA21" s="24">
        <v>7369</v>
      </c>
      <c r="CB21" s="25">
        <f t="shared" si="8"/>
        <v>23.275426405559067</v>
      </c>
      <c r="CC21" s="91">
        <v>50.9</v>
      </c>
      <c r="CD21" s="90">
        <v>30957</v>
      </c>
      <c r="CE21" s="24">
        <v>3968</v>
      </c>
      <c r="CF21" s="25">
        <f t="shared" si="36"/>
        <v>12.817779500597602</v>
      </c>
      <c r="CG21" s="24">
        <v>20105</v>
      </c>
      <c r="CH21" s="25">
        <f t="shared" si="9"/>
        <v>64.944923603708375</v>
      </c>
      <c r="CI21" s="24">
        <v>6884</v>
      </c>
      <c r="CJ21" s="25">
        <f t="shared" si="10"/>
        <v>22.237296895694026</v>
      </c>
      <c r="CK21" s="104">
        <v>49.6</v>
      </c>
      <c r="CL21" s="90">
        <v>29580</v>
      </c>
      <c r="CM21" s="24">
        <v>4561</v>
      </c>
      <c r="CN21" s="25">
        <f t="shared" si="37"/>
        <v>15.419202163624071</v>
      </c>
      <c r="CO21" s="24">
        <v>19434</v>
      </c>
      <c r="CP21" s="25">
        <f t="shared" si="11"/>
        <v>65.699797160243406</v>
      </c>
      <c r="CQ21" s="24">
        <v>5585</v>
      </c>
      <c r="CR21" s="25">
        <f t="shared" si="12"/>
        <v>18.881000676132523</v>
      </c>
      <c r="CS21" s="104">
        <v>44.3</v>
      </c>
      <c r="CT21" s="90">
        <v>28135</v>
      </c>
      <c r="CU21" s="24">
        <v>5046</v>
      </c>
      <c r="CV21" s="25">
        <f t="shared" si="38"/>
        <v>17.93495645992536</v>
      </c>
      <c r="CW21" s="24">
        <v>19759</v>
      </c>
      <c r="CX21" s="25">
        <f t="shared" si="13"/>
        <v>70.22925182157455</v>
      </c>
      <c r="CY21" s="24">
        <v>3330</v>
      </c>
      <c r="CZ21" s="25">
        <f t="shared" si="14"/>
        <v>11.835791718500088</v>
      </c>
      <c r="DA21" s="104">
        <v>36.700000000000003</v>
      </c>
      <c r="DB21" s="90">
        <v>26710</v>
      </c>
      <c r="DC21" s="24">
        <v>4273</v>
      </c>
      <c r="DD21" s="25">
        <f t="shared" si="39"/>
        <v>15.997753650318232</v>
      </c>
      <c r="DE21" s="24">
        <v>17645</v>
      </c>
      <c r="DF21" s="25">
        <f t="shared" si="15"/>
        <v>66.061400224634966</v>
      </c>
      <c r="DG21" s="24">
        <v>4792</v>
      </c>
      <c r="DH21" s="25">
        <f t="shared" si="16"/>
        <v>17.9408461250468</v>
      </c>
      <c r="DI21" s="89">
        <v>44.4</v>
      </c>
      <c r="DJ21" s="90">
        <v>25928</v>
      </c>
      <c r="DK21" s="24">
        <v>3781</v>
      </c>
      <c r="DL21" s="25">
        <f t="shared" si="40"/>
        <v>14.582690527614934</v>
      </c>
      <c r="DM21" s="24">
        <v>16860</v>
      </c>
      <c r="DN21" s="25">
        <f t="shared" si="17"/>
        <v>65.0262264733107</v>
      </c>
      <c r="DO21" s="24">
        <v>5287</v>
      </c>
      <c r="DP21" s="25">
        <f t="shared" si="18"/>
        <v>20.39108299907436</v>
      </c>
      <c r="DQ21" s="104">
        <v>47.2</v>
      </c>
      <c r="DR21" s="90">
        <v>19038</v>
      </c>
      <c r="DS21" s="24">
        <v>2827</v>
      </c>
      <c r="DT21" s="25">
        <f t="shared" si="41"/>
        <v>14.849248870679693</v>
      </c>
      <c r="DU21" s="24">
        <v>12260</v>
      </c>
      <c r="DV21" s="25">
        <f t="shared" si="19"/>
        <v>64.397520747977723</v>
      </c>
      <c r="DW21" s="24">
        <v>3951</v>
      </c>
      <c r="DX21" s="25">
        <f t="shared" si="20"/>
        <v>20.753230381342579</v>
      </c>
      <c r="DY21" s="104">
        <v>47.9</v>
      </c>
      <c r="DZ21" s="24">
        <v>10696</v>
      </c>
      <c r="EA21" s="24">
        <v>1164</v>
      </c>
      <c r="EB21" s="25">
        <f t="shared" si="42"/>
        <v>10.882572924457742</v>
      </c>
      <c r="EC21" s="24">
        <v>6522</v>
      </c>
      <c r="ED21" s="25">
        <f t="shared" si="42"/>
        <v>60.976065818997753</v>
      </c>
      <c r="EE21" s="24">
        <v>3010</v>
      </c>
      <c r="EF21" s="25">
        <f t="shared" si="43"/>
        <v>28.141361256544503</v>
      </c>
      <c r="EG21" s="49">
        <v>53.8</v>
      </c>
    </row>
    <row r="22" spans="1:137">
      <c r="A22" s="22">
        <v>2016</v>
      </c>
      <c r="B22" s="90">
        <v>36109487</v>
      </c>
      <c r="C22" s="24">
        <v>5865824</v>
      </c>
      <c r="D22" s="49">
        <f t="shared" si="21"/>
        <v>16.244550912617505</v>
      </c>
      <c r="E22" s="24">
        <v>24322695</v>
      </c>
      <c r="F22" s="49">
        <f t="shared" si="21"/>
        <v>67.358184844885784</v>
      </c>
      <c r="G22" s="24">
        <v>5920968</v>
      </c>
      <c r="H22" s="49">
        <f t="shared" si="22"/>
        <v>16.397264242496714</v>
      </c>
      <c r="I22" s="104">
        <v>40.700000000000003</v>
      </c>
      <c r="J22" s="24">
        <v>763350</v>
      </c>
      <c r="K22" s="24">
        <v>111061</v>
      </c>
      <c r="L22" s="25">
        <f t="shared" si="23"/>
        <v>14.549158315320627</v>
      </c>
      <c r="M22" s="24">
        <v>503180</v>
      </c>
      <c r="N22" s="25">
        <f t="shared" si="23"/>
        <v>65.917338049387567</v>
      </c>
      <c r="O22" s="24">
        <v>149109</v>
      </c>
      <c r="P22" s="25">
        <f t="shared" si="24"/>
        <v>19.533503635291805</v>
      </c>
      <c r="Q22" s="49">
        <v>45.4</v>
      </c>
      <c r="R22" s="90">
        <v>153477</v>
      </c>
      <c r="S22" s="24">
        <v>22937</v>
      </c>
      <c r="T22" s="25">
        <f t="shared" si="25"/>
        <v>14.944910312294351</v>
      </c>
      <c r="U22" s="24">
        <v>103173</v>
      </c>
      <c r="V22" s="25">
        <f t="shared" si="25"/>
        <v>67.223753396274361</v>
      </c>
      <c r="W22" s="24">
        <v>27367</v>
      </c>
      <c r="X22" s="25">
        <f t="shared" si="26"/>
        <v>17.831336291431288</v>
      </c>
      <c r="Y22" s="104">
        <v>42.7</v>
      </c>
      <c r="Z22" s="24">
        <v>101961</v>
      </c>
      <c r="AA22" s="24">
        <v>16265</v>
      </c>
      <c r="AB22" s="25">
        <f t="shared" si="27"/>
        <v>15.952177793470053</v>
      </c>
      <c r="AC22" s="24">
        <v>68373</v>
      </c>
      <c r="AD22" s="25">
        <f t="shared" si="27"/>
        <v>67.057992761938394</v>
      </c>
      <c r="AE22" s="24">
        <v>17323</v>
      </c>
      <c r="AF22" s="25">
        <f t="shared" si="28"/>
        <v>16.98982944459156</v>
      </c>
      <c r="AG22" s="49">
        <v>41.2</v>
      </c>
      <c r="AH22" s="90">
        <v>79888</v>
      </c>
      <c r="AI22" s="24">
        <v>8963</v>
      </c>
      <c r="AJ22" s="25">
        <f t="shared" si="29"/>
        <v>11.21945724013619</v>
      </c>
      <c r="AK22" s="24">
        <v>52139</v>
      </c>
      <c r="AL22" s="25">
        <f t="shared" si="29"/>
        <v>65.265121169637496</v>
      </c>
      <c r="AM22" s="24">
        <v>18786</v>
      </c>
      <c r="AN22" s="25">
        <f t="shared" si="30"/>
        <v>23.515421590226318</v>
      </c>
      <c r="AO22" s="104">
        <v>50.8</v>
      </c>
      <c r="AP22" s="24">
        <v>75705</v>
      </c>
      <c r="AQ22" s="24">
        <v>11160</v>
      </c>
      <c r="AR22" s="25">
        <f t="shared" si="31"/>
        <v>14.741430552803646</v>
      </c>
      <c r="AS22" s="24">
        <v>50542</v>
      </c>
      <c r="AT22" s="25">
        <f t="shared" si="31"/>
        <v>66.761772670233142</v>
      </c>
      <c r="AU22" s="24">
        <v>14003</v>
      </c>
      <c r="AV22" s="25">
        <f t="shared" si="0"/>
        <v>18.496796776963212</v>
      </c>
      <c r="AW22" s="49">
        <v>43.7</v>
      </c>
      <c r="AX22" s="90">
        <v>70289</v>
      </c>
      <c r="AY22" s="24">
        <v>12021</v>
      </c>
      <c r="AZ22" s="25">
        <f t="shared" si="32"/>
        <v>17.102249285094395</v>
      </c>
      <c r="BA22" s="24">
        <v>45846</v>
      </c>
      <c r="BB22" s="25">
        <f t="shared" si="1"/>
        <v>65.224999644325564</v>
      </c>
      <c r="BC22" s="24">
        <v>12422</v>
      </c>
      <c r="BD22" s="25">
        <f t="shared" si="2"/>
        <v>17.672751070580034</v>
      </c>
      <c r="BE22" s="104">
        <v>43.9</v>
      </c>
      <c r="BF22" s="90">
        <v>45777</v>
      </c>
      <c r="BG22" s="24">
        <v>6124</v>
      </c>
      <c r="BH22" s="25">
        <f t="shared" si="33"/>
        <v>13.377897197282477</v>
      </c>
      <c r="BI22" s="24">
        <v>29338</v>
      </c>
      <c r="BJ22" s="25">
        <f t="shared" si="3"/>
        <v>64.088952967647515</v>
      </c>
      <c r="BK22" s="24">
        <v>10315</v>
      </c>
      <c r="BL22" s="25">
        <f t="shared" si="4"/>
        <v>22.533149835070013</v>
      </c>
      <c r="BM22" s="104">
        <v>48.8</v>
      </c>
      <c r="BN22" s="90">
        <v>33353</v>
      </c>
      <c r="BO22" s="24">
        <v>4345</v>
      </c>
      <c r="BP22" s="25">
        <f t="shared" si="34"/>
        <v>13.027313884807963</v>
      </c>
      <c r="BQ22" s="24">
        <v>21647</v>
      </c>
      <c r="BR22" s="25">
        <f t="shared" si="5"/>
        <v>64.902707402632444</v>
      </c>
      <c r="BS22" s="24">
        <v>7361</v>
      </c>
      <c r="BT22" s="25">
        <f t="shared" si="6"/>
        <v>22.069978712559589</v>
      </c>
      <c r="BU22" s="104">
        <v>49.8</v>
      </c>
      <c r="BV22" s="90">
        <v>31499</v>
      </c>
      <c r="BW22" s="24">
        <v>3716</v>
      </c>
      <c r="BX22" s="25">
        <f t="shared" si="35"/>
        <v>11.797199911108288</v>
      </c>
      <c r="BY22" s="24">
        <v>20233</v>
      </c>
      <c r="BZ22" s="25">
        <f t="shared" si="7"/>
        <v>64.233785199530146</v>
      </c>
      <c r="CA22" s="24">
        <v>7550</v>
      </c>
      <c r="CB22" s="25">
        <f t="shared" si="8"/>
        <v>23.969014889361567</v>
      </c>
      <c r="CC22" s="91">
        <v>51.4</v>
      </c>
      <c r="CD22" s="90">
        <v>31072</v>
      </c>
      <c r="CE22" s="24">
        <v>3952</v>
      </c>
      <c r="CF22" s="25">
        <f t="shared" si="36"/>
        <v>12.718846549948507</v>
      </c>
      <c r="CG22" s="24">
        <v>19932</v>
      </c>
      <c r="CH22" s="25">
        <f t="shared" si="9"/>
        <v>64.147785787847582</v>
      </c>
      <c r="CI22" s="24">
        <v>7188</v>
      </c>
      <c r="CJ22" s="25">
        <f t="shared" si="10"/>
        <v>23.133367662203913</v>
      </c>
      <c r="CK22" s="104">
        <v>50.2</v>
      </c>
      <c r="CL22" s="90">
        <v>29768</v>
      </c>
      <c r="CM22" s="24">
        <v>4515</v>
      </c>
      <c r="CN22" s="25">
        <f t="shared" si="37"/>
        <v>15.167293738242408</v>
      </c>
      <c r="CO22" s="24">
        <v>19406</v>
      </c>
      <c r="CP22" s="25">
        <f t="shared" si="11"/>
        <v>65.190808922332707</v>
      </c>
      <c r="CQ22" s="24">
        <v>5847</v>
      </c>
      <c r="CR22" s="25">
        <f t="shared" si="12"/>
        <v>19.641897339424887</v>
      </c>
      <c r="CS22" s="104">
        <v>44.8</v>
      </c>
      <c r="CT22" s="90">
        <v>28369</v>
      </c>
      <c r="CU22" s="24">
        <v>5091</v>
      </c>
      <c r="CV22" s="25">
        <f t="shared" si="38"/>
        <v>17.945644894074519</v>
      </c>
      <c r="CW22" s="24">
        <v>19798</v>
      </c>
      <c r="CX22" s="25">
        <f t="shared" si="13"/>
        <v>69.787444041030696</v>
      </c>
      <c r="CY22" s="24">
        <v>3480</v>
      </c>
      <c r="CZ22" s="25">
        <f t="shared" si="14"/>
        <v>12.26691106489478</v>
      </c>
      <c r="DA22" s="104">
        <v>37</v>
      </c>
      <c r="DB22" s="90">
        <v>26711</v>
      </c>
      <c r="DC22" s="24">
        <v>4279</v>
      </c>
      <c r="DD22" s="25">
        <f t="shared" si="39"/>
        <v>16.019617386095614</v>
      </c>
      <c r="DE22" s="24">
        <v>17477</v>
      </c>
      <c r="DF22" s="25">
        <f t="shared" si="15"/>
        <v>65.429972670435404</v>
      </c>
      <c r="DG22" s="24">
        <v>4955</v>
      </c>
      <c r="DH22" s="25">
        <f t="shared" si="16"/>
        <v>18.550409943468981</v>
      </c>
      <c r="DI22" s="89">
        <v>44.9</v>
      </c>
      <c r="DJ22" s="90">
        <v>25911</v>
      </c>
      <c r="DK22" s="24">
        <v>3765</v>
      </c>
      <c r="DL22" s="25">
        <f t="shared" si="40"/>
        <v>14.530508278337386</v>
      </c>
      <c r="DM22" s="24">
        <v>16714</v>
      </c>
      <c r="DN22" s="25">
        <f t="shared" si="17"/>
        <v>64.505422407471727</v>
      </c>
      <c r="DO22" s="24">
        <v>5432</v>
      </c>
      <c r="DP22" s="25">
        <f t="shared" si="18"/>
        <v>20.964069314190883</v>
      </c>
      <c r="DQ22" s="104">
        <v>47.6</v>
      </c>
      <c r="DR22" s="90">
        <v>18948</v>
      </c>
      <c r="DS22" s="24">
        <v>2762</v>
      </c>
      <c r="DT22" s="25">
        <f t="shared" si="41"/>
        <v>14.576736331011189</v>
      </c>
      <c r="DU22" s="24">
        <v>12140</v>
      </c>
      <c r="DV22" s="25">
        <f t="shared" si="19"/>
        <v>64.07008655267046</v>
      </c>
      <c r="DW22" s="24">
        <v>4046</v>
      </c>
      <c r="DX22" s="25">
        <f t="shared" si="20"/>
        <v>21.353177116318346</v>
      </c>
      <c r="DY22" s="104">
        <v>48.4</v>
      </c>
      <c r="DZ22" s="24">
        <v>10622</v>
      </c>
      <c r="EA22" s="24">
        <v>1166</v>
      </c>
      <c r="EB22" s="25">
        <f t="shared" si="42"/>
        <v>10.977217096591978</v>
      </c>
      <c r="EC22" s="24">
        <v>6422</v>
      </c>
      <c r="ED22" s="25">
        <f t="shared" si="42"/>
        <v>60.459423837318774</v>
      </c>
      <c r="EE22" s="24">
        <v>3034</v>
      </c>
      <c r="EF22" s="25">
        <f t="shared" si="43"/>
        <v>28.563359066089248</v>
      </c>
      <c r="EG22" s="49">
        <v>54.2</v>
      </c>
    </row>
    <row r="23" spans="1:137">
      <c r="A23" s="22">
        <v>2017</v>
      </c>
      <c r="B23" s="90">
        <v>36545295</v>
      </c>
      <c r="C23" s="24">
        <v>5912118</v>
      </c>
      <c r="D23" s="49">
        <f t="shared" si="21"/>
        <v>16.177507939120481</v>
      </c>
      <c r="E23" s="24">
        <v>24498149</v>
      </c>
      <c r="F23" s="49">
        <f t="shared" si="21"/>
        <v>67.035028722575646</v>
      </c>
      <c r="G23" s="24">
        <v>6135028</v>
      </c>
      <c r="H23" s="49">
        <f t="shared" si="22"/>
        <v>16.787463338303876</v>
      </c>
      <c r="I23" s="104">
        <v>40.799999999999997</v>
      </c>
      <c r="J23" s="24">
        <v>766621</v>
      </c>
      <c r="K23" s="24">
        <v>111144</v>
      </c>
      <c r="L23" s="25">
        <f t="shared" si="23"/>
        <v>14.497907049245978</v>
      </c>
      <c r="M23" s="24">
        <v>501148</v>
      </c>
      <c r="N23" s="25">
        <f t="shared" si="23"/>
        <v>65.371024274054591</v>
      </c>
      <c r="O23" s="24">
        <v>154329</v>
      </c>
      <c r="P23" s="25">
        <f t="shared" si="24"/>
        <v>20.131068676699439</v>
      </c>
      <c r="Q23" s="49">
        <v>45.7</v>
      </c>
      <c r="R23" s="90">
        <v>155498</v>
      </c>
      <c r="S23" s="24">
        <v>23140</v>
      </c>
      <c r="T23" s="25">
        <f t="shared" si="25"/>
        <v>14.881220337239064</v>
      </c>
      <c r="U23" s="24">
        <v>103959</v>
      </c>
      <c r="V23" s="25">
        <f t="shared" si="25"/>
        <v>66.855522257521002</v>
      </c>
      <c r="W23" s="24">
        <v>28399</v>
      </c>
      <c r="X23" s="25">
        <f t="shared" si="26"/>
        <v>18.263257405239937</v>
      </c>
      <c r="Y23" s="104">
        <v>42.9</v>
      </c>
      <c r="Z23" s="24">
        <v>103573</v>
      </c>
      <c r="AA23" s="24">
        <v>16340</v>
      </c>
      <c r="AB23" s="25">
        <f t="shared" si="27"/>
        <v>15.776312359398686</v>
      </c>
      <c r="AC23" s="24">
        <v>69231</v>
      </c>
      <c r="AD23" s="25">
        <f t="shared" si="27"/>
        <v>66.842709972676275</v>
      </c>
      <c r="AE23" s="24">
        <v>18002</v>
      </c>
      <c r="AF23" s="25">
        <f t="shared" si="28"/>
        <v>17.380977667925038</v>
      </c>
      <c r="AG23" s="49">
        <v>41.2</v>
      </c>
      <c r="AH23" s="90">
        <v>79605</v>
      </c>
      <c r="AI23" s="24">
        <v>8877</v>
      </c>
      <c r="AJ23" s="25">
        <f t="shared" si="29"/>
        <v>11.151309591106086</v>
      </c>
      <c r="AK23" s="24">
        <v>51179</v>
      </c>
      <c r="AL23" s="25">
        <f t="shared" si="29"/>
        <v>64.291187739463595</v>
      </c>
      <c r="AM23" s="24">
        <v>19549</v>
      </c>
      <c r="AN23" s="25">
        <f t="shared" si="30"/>
        <v>24.557502669430313</v>
      </c>
      <c r="AO23" s="104">
        <v>51.4</v>
      </c>
      <c r="AP23" s="24">
        <v>76218</v>
      </c>
      <c r="AQ23" s="24">
        <v>11264</v>
      </c>
      <c r="AR23" s="25">
        <f t="shared" si="31"/>
        <v>14.778661208638379</v>
      </c>
      <c r="AS23" s="24">
        <v>50625</v>
      </c>
      <c r="AT23" s="25">
        <f t="shared" si="31"/>
        <v>66.421317798945125</v>
      </c>
      <c r="AU23" s="24">
        <v>14329</v>
      </c>
      <c r="AV23" s="25">
        <f t="shared" si="0"/>
        <v>18.800020992416488</v>
      </c>
      <c r="AW23" s="49">
        <v>43.7</v>
      </c>
      <c r="AX23" s="90">
        <v>70242</v>
      </c>
      <c r="AY23" s="24">
        <v>11971</v>
      </c>
      <c r="AZ23" s="25">
        <f t="shared" si="32"/>
        <v>17.042510179095128</v>
      </c>
      <c r="BA23" s="24">
        <v>45358</v>
      </c>
      <c r="BB23" s="25">
        <f t="shared" si="1"/>
        <v>64.573901654280917</v>
      </c>
      <c r="BC23" s="24">
        <v>12913</v>
      </c>
      <c r="BD23" s="25">
        <f t="shared" si="2"/>
        <v>18.383588166623959</v>
      </c>
      <c r="BE23" s="104">
        <v>44.3</v>
      </c>
      <c r="BF23" s="90">
        <v>45586</v>
      </c>
      <c r="BG23" s="24">
        <v>6039</v>
      </c>
      <c r="BH23" s="25">
        <f t="shared" si="33"/>
        <v>13.247488263940683</v>
      </c>
      <c r="BI23" s="24">
        <v>28900</v>
      </c>
      <c r="BJ23" s="25">
        <f t="shared" si="3"/>
        <v>63.39665686833677</v>
      </c>
      <c r="BK23" s="24">
        <v>10647</v>
      </c>
      <c r="BL23" s="25">
        <f t="shared" si="4"/>
        <v>23.355854867722545</v>
      </c>
      <c r="BM23" s="104">
        <v>49.3</v>
      </c>
      <c r="BN23" s="90">
        <v>33317</v>
      </c>
      <c r="BO23" s="24">
        <v>4338</v>
      </c>
      <c r="BP23" s="25">
        <f t="shared" si="34"/>
        <v>13.020379986193234</v>
      </c>
      <c r="BQ23" s="24">
        <v>21332</v>
      </c>
      <c r="BR23" s="25">
        <f t="shared" si="5"/>
        <v>64.027373412972352</v>
      </c>
      <c r="BS23" s="24">
        <v>7647</v>
      </c>
      <c r="BT23" s="25">
        <f t="shared" si="6"/>
        <v>22.95224660083441</v>
      </c>
      <c r="BU23" s="104">
        <v>50.3</v>
      </c>
      <c r="BV23" s="90">
        <v>31307</v>
      </c>
      <c r="BW23" s="24">
        <v>3672</v>
      </c>
      <c r="BX23" s="25">
        <f t="shared" si="35"/>
        <v>11.729006292522438</v>
      </c>
      <c r="BY23" s="24">
        <v>19908</v>
      </c>
      <c r="BZ23" s="25">
        <f t="shared" si="7"/>
        <v>63.58961254671479</v>
      </c>
      <c r="CA23" s="24">
        <v>7727</v>
      </c>
      <c r="CB23" s="25">
        <f t="shared" si="8"/>
        <v>24.681381160762768</v>
      </c>
      <c r="CC23" s="91">
        <v>52</v>
      </c>
      <c r="CD23" s="90">
        <v>31078</v>
      </c>
      <c r="CE23" s="24">
        <v>3951</v>
      </c>
      <c r="CF23" s="25">
        <f t="shared" si="36"/>
        <v>12.713173305875539</v>
      </c>
      <c r="CG23" s="24">
        <v>19594</v>
      </c>
      <c r="CH23" s="25">
        <f t="shared" si="9"/>
        <v>63.04781517472167</v>
      </c>
      <c r="CI23" s="24">
        <v>7533</v>
      </c>
      <c r="CJ23" s="25">
        <f t="shared" si="10"/>
        <v>24.239011519402794</v>
      </c>
      <c r="CK23" s="104">
        <v>50.8</v>
      </c>
      <c r="CL23" s="90">
        <v>29761</v>
      </c>
      <c r="CM23" s="24">
        <v>4483</v>
      </c>
      <c r="CN23" s="25">
        <f t="shared" si="37"/>
        <v>15.063337925472934</v>
      </c>
      <c r="CO23" s="24">
        <v>19233</v>
      </c>
      <c r="CP23" s="25">
        <f t="shared" si="11"/>
        <v>64.62484459527569</v>
      </c>
      <c r="CQ23" s="24">
        <v>6045</v>
      </c>
      <c r="CR23" s="25">
        <f t="shared" si="12"/>
        <v>20.311817479251371</v>
      </c>
      <c r="CS23" s="104">
        <v>45.2</v>
      </c>
      <c r="CT23" s="90">
        <v>28604</v>
      </c>
      <c r="CU23" s="24">
        <v>5185</v>
      </c>
      <c r="CV23" s="25">
        <f t="shared" si="38"/>
        <v>18.126835407635294</v>
      </c>
      <c r="CW23" s="24">
        <v>19832</v>
      </c>
      <c r="CX23" s="25">
        <f t="shared" si="13"/>
        <v>69.332960425115374</v>
      </c>
      <c r="CY23" s="24">
        <v>3587</v>
      </c>
      <c r="CZ23" s="25">
        <f t="shared" si="14"/>
        <v>12.540204167249335</v>
      </c>
      <c r="DA23" s="104">
        <v>37.1</v>
      </c>
      <c r="DB23" s="90">
        <v>26616</v>
      </c>
      <c r="DC23" s="24">
        <v>4265</v>
      </c>
      <c r="DD23" s="25">
        <f t="shared" si="39"/>
        <v>16.02419597234746</v>
      </c>
      <c r="DE23" s="24">
        <v>17258</v>
      </c>
      <c r="DF23" s="25">
        <f t="shared" si="15"/>
        <v>64.840697324917343</v>
      </c>
      <c r="DG23" s="24">
        <v>5093</v>
      </c>
      <c r="DH23" s="25">
        <f t="shared" si="16"/>
        <v>19.135106702735197</v>
      </c>
      <c r="DI23" s="89">
        <v>45.1</v>
      </c>
      <c r="DJ23" s="90">
        <v>25938</v>
      </c>
      <c r="DK23" s="24">
        <v>3762</v>
      </c>
      <c r="DL23" s="25">
        <f t="shared" si="40"/>
        <v>14.503816793893129</v>
      </c>
      <c r="DM23" s="24">
        <v>16564</v>
      </c>
      <c r="DN23" s="25">
        <f t="shared" si="17"/>
        <v>63.859973783637905</v>
      </c>
      <c r="DO23" s="24">
        <v>5612</v>
      </c>
      <c r="DP23" s="25">
        <f t="shared" si="18"/>
        <v>21.636209422468966</v>
      </c>
      <c r="DQ23" s="104">
        <v>48.1</v>
      </c>
      <c r="DR23" s="90">
        <v>18723</v>
      </c>
      <c r="DS23" s="24">
        <v>2710</v>
      </c>
      <c r="DT23" s="25">
        <f t="shared" si="41"/>
        <v>14.474176146984991</v>
      </c>
      <c r="DU23" s="24">
        <v>11854</v>
      </c>
      <c r="DV23" s="25">
        <f t="shared" si="19"/>
        <v>63.312503338140253</v>
      </c>
      <c r="DW23" s="24">
        <v>4159</v>
      </c>
      <c r="DX23" s="25">
        <f t="shared" si="20"/>
        <v>22.213320514874752</v>
      </c>
      <c r="DY23" s="104">
        <v>48.9</v>
      </c>
      <c r="DZ23" s="24">
        <v>10555</v>
      </c>
      <c r="EA23" s="24">
        <v>1147</v>
      </c>
      <c r="EB23" s="25">
        <f t="shared" si="42"/>
        <v>10.866887730933207</v>
      </c>
      <c r="EC23" s="24">
        <v>6321</v>
      </c>
      <c r="ED23" s="25">
        <f t="shared" si="42"/>
        <v>59.886309805779248</v>
      </c>
      <c r="EE23" s="24">
        <v>3087</v>
      </c>
      <c r="EF23" s="25">
        <f t="shared" si="43"/>
        <v>29.246802463287541</v>
      </c>
      <c r="EG23" s="49">
        <v>54.7</v>
      </c>
    </row>
    <row r="24" spans="1:137">
      <c r="A24" s="22">
        <v>2018</v>
      </c>
      <c r="B24" s="90">
        <v>37065178</v>
      </c>
      <c r="C24" s="24">
        <v>5966263</v>
      </c>
      <c r="D24" s="49">
        <f t="shared" si="21"/>
        <v>16.096679746148798</v>
      </c>
      <c r="E24" s="24">
        <v>24743354</v>
      </c>
      <c r="F24" s="49">
        <f t="shared" si="21"/>
        <v>66.756333936936713</v>
      </c>
      <c r="G24" s="24">
        <v>6355561</v>
      </c>
      <c r="H24" s="49">
        <f t="shared" si="22"/>
        <v>17.146986316914489</v>
      </c>
      <c r="I24" s="104">
        <v>40.799999999999997</v>
      </c>
      <c r="J24" s="24">
        <v>770301</v>
      </c>
      <c r="K24" s="24">
        <v>111284</v>
      </c>
      <c r="L24" s="25">
        <f t="shared" si="23"/>
        <v>14.446820139140414</v>
      </c>
      <c r="M24" s="24">
        <v>499301</v>
      </c>
      <c r="N24" s="25">
        <f t="shared" si="23"/>
        <v>64.818947398484482</v>
      </c>
      <c r="O24" s="24">
        <v>159716</v>
      </c>
      <c r="P24" s="25">
        <f t="shared" si="24"/>
        <v>20.734232462375097</v>
      </c>
      <c r="Q24" s="49">
        <v>45.9</v>
      </c>
      <c r="R24" s="90">
        <v>157713</v>
      </c>
      <c r="S24" s="24">
        <v>23485</v>
      </c>
      <c r="T24" s="25">
        <f t="shared" si="25"/>
        <v>14.890972843075714</v>
      </c>
      <c r="U24" s="24">
        <v>104610</v>
      </c>
      <c r="V24" s="25">
        <f t="shared" si="25"/>
        <v>66.32934507618269</v>
      </c>
      <c r="W24" s="24">
        <v>29618</v>
      </c>
      <c r="X24" s="25">
        <f t="shared" si="26"/>
        <v>18.779682080741601</v>
      </c>
      <c r="Y24" s="104">
        <v>43.1</v>
      </c>
      <c r="Z24" s="24">
        <v>105079</v>
      </c>
      <c r="AA24" s="24">
        <v>16554</v>
      </c>
      <c r="AB24" s="25">
        <f t="shared" si="27"/>
        <v>15.753861380485159</v>
      </c>
      <c r="AC24" s="24">
        <v>69918</v>
      </c>
      <c r="AD24" s="25">
        <f t="shared" si="27"/>
        <v>66.538509121708429</v>
      </c>
      <c r="AE24" s="24">
        <v>18607</v>
      </c>
      <c r="AF24" s="25">
        <f t="shared" si="28"/>
        <v>17.707629497806412</v>
      </c>
      <c r="AG24" s="49">
        <v>41.1</v>
      </c>
      <c r="AH24" s="90">
        <v>79123</v>
      </c>
      <c r="AI24" s="24">
        <v>8718</v>
      </c>
      <c r="AJ24" s="25">
        <f t="shared" si="29"/>
        <v>11.018287982002704</v>
      </c>
      <c r="AK24" s="24">
        <v>50101</v>
      </c>
      <c r="AL24" s="25">
        <f t="shared" si="29"/>
        <v>63.320399883725337</v>
      </c>
      <c r="AM24" s="24">
        <v>20304</v>
      </c>
      <c r="AN24" s="25">
        <f t="shared" si="30"/>
        <v>25.661312134271956</v>
      </c>
      <c r="AO24" s="104">
        <v>52</v>
      </c>
      <c r="AP24" s="24">
        <v>76888</v>
      </c>
      <c r="AQ24" s="24">
        <v>11450</v>
      </c>
      <c r="AR24" s="25">
        <f t="shared" si="31"/>
        <v>14.891790656539381</v>
      </c>
      <c r="AS24" s="24">
        <v>50810</v>
      </c>
      <c r="AT24" s="25">
        <f t="shared" si="31"/>
        <v>66.083133909062539</v>
      </c>
      <c r="AU24" s="24">
        <v>14628</v>
      </c>
      <c r="AV24" s="25">
        <f t="shared" si="0"/>
        <v>19.025075434398087</v>
      </c>
      <c r="AW24" s="49">
        <v>43.7</v>
      </c>
      <c r="AX24" s="90">
        <v>70373</v>
      </c>
      <c r="AY24" s="24">
        <v>11846</v>
      </c>
      <c r="AZ24" s="25">
        <f t="shared" si="32"/>
        <v>16.833160445057054</v>
      </c>
      <c r="BA24" s="24">
        <v>45095</v>
      </c>
      <c r="BB24" s="25">
        <f t="shared" si="1"/>
        <v>64.079973853608635</v>
      </c>
      <c r="BC24" s="24">
        <v>13432</v>
      </c>
      <c r="BD24" s="25">
        <f t="shared" si="2"/>
        <v>19.086865701334318</v>
      </c>
      <c r="BE24" s="104">
        <v>44.7</v>
      </c>
      <c r="BF24" s="90">
        <v>45456</v>
      </c>
      <c r="BG24" s="24">
        <v>5942</v>
      </c>
      <c r="BH24" s="25">
        <f t="shared" si="33"/>
        <v>13.071981696585709</v>
      </c>
      <c r="BI24" s="24">
        <v>28512</v>
      </c>
      <c r="BJ24" s="25">
        <f t="shared" si="3"/>
        <v>62.724392819429781</v>
      </c>
      <c r="BK24" s="24">
        <v>11002</v>
      </c>
      <c r="BL24" s="25">
        <f t="shared" si="4"/>
        <v>24.203625483984514</v>
      </c>
      <c r="BM24" s="104">
        <v>49.6</v>
      </c>
      <c r="BN24" s="90">
        <v>33234</v>
      </c>
      <c r="BO24" s="24">
        <v>4288</v>
      </c>
      <c r="BP24" s="25">
        <f t="shared" si="34"/>
        <v>12.902449298910755</v>
      </c>
      <c r="BQ24" s="24">
        <v>21045</v>
      </c>
      <c r="BR24" s="25">
        <f t="shared" si="5"/>
        <v>63.323704639826687</v>
      </c>
      <c r="BS24" s="24">
        <v>7901</v>
      </c>
      <c r="BT24" s="25">
        <f t="shared" si="6"/>
        <v>23.773846061262564</v>
      </c>
      <c r="BU24" s="104">
        <v>50.6</v>
      </c>
      <c r="BV24" s="90">
        <v>31076</v>
      </c>
      <c r="BW24" s="24">
        <v>3654</v>
      </c>
      <c r="BX24" s="25">
        <f t="shared" si="35"/>
        <v>11.758270047625176</v>
      </c>
      <c r="BY24" s="24">
        <v>19495</v>
      </c>
      <c r="BZ24" s="25">
        <f t="shared" si="7"/>
        <v>62.733299008881453</v>
      </c>
      <c r="CA24" s="24">
        <v>7927</v>
      </c>
      <c r="CB24" s="25">
        <f t="shared" si="8"/>
        <v>25.508430943493369</v>
      </c>
      <c r="CC24" s="91">
        <v>52.5</v>
      </c>
      <c r="CD24" s="90">
        <v>31162</v>
      </c>
      <c r="CE24" s="24">
        <v>3936</v>
      </c>
      <c r="CF24" s="25">
        <f t="shared" si="36"/>
        <v>12.630768243373339</v>
      </c>
      <c r="CG24" s="24">
        <v>19432</v>
      </c>
      <c r="CH24" s="25">
        <f t="shared" si="9"/>
        <v>62.358000128361468</v>
      </c>
      <c r="CI24" s="24">
        <v>7794</v>
      </c>
      <c r="CJ24" s="25">
        <f t="shared" si="10"/>
        <v>25.011231628265193</v>
      </c>
      <c r="CK24" s="104">
        <v>51</v>
      </c>
      <c r="CL24" s="90">
        <v>29875</v>
      </c>
      <c r="CM24" s="24">
        <v>4397</v>
      </c>
      <c r="CN24" s="25">
        <f t="shared" si="37"/>
        <v>14.717991631799164</v>
      </c>
      <c r="CO24" s="24">
        <v>19180</v>
      </c>
      <c r="CP24" s="25">
        <f t="shared" si="11"/>
        <v>64.20083682008368</v>
      </c>
      <c r="CQ24" s="24">
        <v>6298</v>
      </c>
      <c r="CR24" s="25">
        <f t="shared" si="12"/>
        <v>21.081171548117155</v>
      </c>
      <c r="CS24" s="104">
        <v>45.8</v>
      </c>
      <c r="CT24" s="90">
        <v>28808</v>
      </c>
      <c r="CU24" s="24">
        <v>5237</v>
      </c>
      <c r="CV24" s="25">
        <f t="shared" si="38"/>
        <v>18.178978061649541</v>
      </c>
      <c r="CW24" s="24">
        <v>19866</v>
      </c>
      <c r="CX24" s="25">
        <f t="shared" si="13"/>
        <v>68.960011108025554</v>
      </c>
      <c r="CY24" s="24">
        <v>3705</v>
      </c>
      <c r="CZ24" s="25">
        <f t="shared" si="14"/>
        <v>12.86101083032491</v>
      </c>
      <c r="DA24" s="104">
        <v>37.299999999999997</v>
      </c>
      <c r="DB24" s="90">
        <v>26618</v>
      </c>
      <c r="DC24" s="24">
        <v>4238</v>
      </c>
      <c r="DD24" s="25">
        <f t="shared" si="39"/>
        <v>15.921556841235255</v>
      </c>
      <c r="DE24" s="24">
        <v>17106</v>
      </c>
      <c r="DF24" s="25">
        <f t="shared" si="15"/>
        <v>64.264783229393643</v>
      </c>
      <c r="DG24" s="24">
        <v>5274</v>
      </c>
      <c r="DH24" s="25">
        <f t="shared" si="16"/>
        <v>19.813659929371102</v>
      </c>
      <c r="DI24" s="89">
        <v>45.6</v>
      </c>
      <c r="DJ24" s="90">
        <v>25933</v>
      </c>
      <c r="DK24" s="24">
        <v>3754</v>
      </c>
      <c r="DL24" s="25">
        <f t="shared" si="40"/>
        <v>14.475764469980334</v>
      </c>
      <c r="DM24" s="24">
        <v>16409</v>
      </c>
      <c r="DN24" s="25">
        <f t="shared" si="17"/>
        <v>63.274592218408976</v>
      </c>
      <c r="DO24" s="24">
        <v>5770</v>
      </c>
      <c r="DP24" s="25">
        <f t="shared" si="18"/>
        <v>22.24964331161069</v>
      </c>
      <c r="DQ24" s="104">
        <v>48.3</v>
      </c>
      <c r="DR24" s="90">
        <v>18517</v>
      </c>
      <c r="DS24" s="24">
        <v>2659</v>
      </c>
      <c r="DT24" s="25">
        <f t="shared" si="41"/>
        <v>14.359777501755143</v>
      </c>
      <c r="DU24" s="24">
        <v>11597</v>
      </c>
      <c r="DV24" s="25">
        <f t="shared" si="19"/>
        <v>62.628935572716962</v>
      </c>
      <c r="DW24" s="24">
        <v>4261</v>
      </c>
      <c r="DX24" s="25">
        <f t="shared" si="20"/>
        <v>23.011286925527894</v>
      </c>
      <c r="DY24" s="104">
        <v>49.5</v>
      </c>
      <c r="DZ24" s="24">
        <v>10446</v>
      </c>
      <c r="EA24" s="24">
        <v>1126</v>
      </c>
      <c r="EB24" s="25">
        <f t="shared" ref="EB24:ED26" si="44">100*EA24/$DZ24</f>
        <v>10.779245644265748</v>
      </c>
      <c r="EC24" s="24">
        <v>6125</v>
      </c>
      <c r="ED24" s="25">
        <f t="shared" si="44"/>
        <v>58.634884166188016</v>
      </c>
      <c r="EE24" s="24">
        <v>3195</v>
      </c>
      <c r="EF24" s="25">
        <f t="shared" si="43"/>
        <v>30.585870189546238</v>
      </c>
      <c r="EG24" s="49">
        <v>55.4</v>
      </c>
    </row>
    <row r="25" spans="1:137">
      <c r="A25" s="22">
        <v>2019</v>
      </c>
      <c r="B25" s="90">
        <v>37593384</v>
      </c>
      <c r="C25" s="24">
        <v>6006483</v>
      </c>
      <c r="D25" s="49">
        <f t="shared" si="21"/>
        <v>15.977500189927037</v>
      </c>
      <c r="E25" s="24">
        <v>24991831</v>
      </c>
      <c r="F25" s="49">
        <f t="shared" si="21"/>
        <v>66.479333172028362</v>
      </c>
      <c r="G25" s="24">
        <v>6595070</v>
      </c>
      <c r="H25" s="49">
        <f t="shared" si="22"/>
        <v>17.54316663804461</v>
      </c>
      <c r="I25" s="104">
        <v>40.799999999999997</v>
      </c>
      <c r="J25" s="24">
        <v>776868</v>
      </c>
      <c r="K25" s="24">
        <v>111785</v>
      </c>
      <c r="L25" s="25">
        <f t="shared" si="23"/>
        <v>14.389188382067481</v>
      </c>
      <c r="M25" s="24">
        <v>499663</v>
      </c>
      <c r="N25" s="25">
        <f t="shared" si="23"/>
        <v>64.317618951996991</v>
      </c>
      <c r="O25" s="24">
        <v>165420</v>
      </c>
      <c r="P25" s="25">
        <f t="shared" si="24"/>
        <v>21.293192665935525</v>
      </c>
      <c r="Q25" s="49">
        <v>46</v>
      </c>
      <c r="R25" s="90">
        <v>161253</v>
      </c>
      <c r="S25" s="24">
        <v>24068</v>
      </c>
      <c r="T25" s="25">
        <f t="shared" si="25"/>
        <v>14.925613787030318</v>
      </c>
      <c r="U25" s="24">
        <v>106288</v>
      </c>
      <c r="V25" s="25">
        <f t="shared" si="25"/>
        <v>65.913812456202365</v>
      </c>
      <c r="W25" s="24">
        <v>30897</v>
      </c>
      <c r="X25" s="25">
        <f t="shared" si="26"/>
        <v>19.160573756767317</v>
      </c>
      <c r="Y25" s="104">
        <v>42.9</v>
      </c>
      <c r="Z25" s="24">
        <v>106841</v>
      </c>
      <c r="AA25" s="24">
        <v>16745</v>
      </c>
      <c r="AB25" s="25">
        <f t="shared" si="27"/>
        <v>15.672822231165938</v>
      </c>
      <c r="AC25" s="24">
        <v>70834</v>
      </c>
      <c r="AD25" s="25">
        <f t="shared" si="27"/>
        <v>66.298518359056914</v>
      </c>
      <c r="AE25" s="24">
        <v>19262</v>
      </c>
      <c r="AF25" s="25">
        <f t="shared" si="28"/>
        <v>18.028659409777145</v>
      </c>
      <c r="AG25" s="49">
        <v>41</v>
      </c>
      <c r="AH25" s="90">
        <v>79016</v>
      </c>
      <c r="AI25" s="24">
        <v>8590</v>
      </c>
      <c r="AJ25" s="25">
        <f t="shared" si="29"/>
        <v>10.871215956262024</v>
      </c>
      <c r="AK25" s="24">
        <v>49335</v>
      </c>
      <c r="AL25" s="25">
        <f t="shared" si="29"/>
        <v>62.436721676622454</v>
      </c>
      <c r="AM25" s="24">
        <v>21091</v>
      </c>
      <c r="AN25" s="25">
        <f t="shared" si="30"/>
        <v>26.692062367115522</v>
      </c>
      <c r="AO25" s="104">
        <v>52.5</v>
      </c>
      <c r="AP25" s="24">
        <v>77491</v>
      </c>
      <c r="AQ25" s="24">
        <v>11570</v>
      </c>
      <c r="AR25" s="25">
        <f t="shared" si="31"/>
        <v>14.930766153488792</v>
      </c>
      <c r="AS25" s="24">
        <v>50925</v>
      </c>
      <c r="AT25" s="25">
        <f t="shared" si="31"/>
        <v>65.717309106864022</v>
      </c>
      <c r="AU25" s="24">
        <v>14996</v>
      </c>
      <c r="AV25" s="25">
        <f t="shared" si="0"/>
        <v>19.351924739647185</v>
      </c>
      <c r="AW25" s="49">
        <v>43.6</v>
      </c>
      <c r="AX25" s="90">
        <v>70685</v>
      </c>
      <c r="AY25" s="24">
        <v>11747</v>
      </c>
      <c r="AZ25" s="25">
        <f t="shared" si="32"/>
        <v>16.61880172596732</v>
      </c>
      <c r="BA25" s="24">
        <v>44950</v>
      </c>
      <c r="BB25" s="25">
        <f t="shared" si="1"/>
        <v>63.591992643417981</v>
      </c>
      <c r="BC25" s="24">
        <v>13988</v>
      </c>
      <c r="BD25" s="25">
        <f t="shared" si="2"/>
        <v>19.789205630614699</v>
      </c>
      <c r="BE25" s="104">
        <v>45</v>
      </c>
      <c r="BF25" s="90">
        <v>45446</v>
      </c>
      <c r="BG25" s="24">
        <v>5890</v>
      </c>
      <c r="BH25" s="25">
        <f t="shared" si="33"/>
        <v>12.960436562073669</v>
      </c>
      <c r="BI25" s="24">
        <v>28179</v>
      </c>
      <c r="BJ25" s="25">
        <f t="shared" si="3"/>
        <v>62.005457025920876</v>
      </c>
      <c r="BK25" s="24">
        <v>11377</v>
      </c>
      <c r="BL25" s="25">
        <f t="shared" si="4"/>
        <v>25.034106412005457</v>
      </c>
      <c r="BM25" s="104">
        <v>50</v>
      </c>
      <c r="BN25" s="90">
        <v>33195</v>
      </c>
      <c r="BO25" s="24">
        <v>4215</v>
      </c>
      <c r="BP25" s="25">
        <f t="shared" si="34"/>
        <v>12.697695436059648</v>
      </c>
      <c r="BQ25" s="24">
        <v>20806</v>
      </c>
      <c r="BR25" s="25">
        <f t="shared" si="5"/>
        <v>62.678114173821356</v>
      </c>
      <c r="BS25" s="24">
        <v>8174</v>
      </c>
      <c r="BT25" s="25">
        <f t="shared" si="6"/>
        <v>24.624190390118994</v>
      </c>
      <c r="BU25" s="104">
        <v>50.7</v>
      </c>
      <c r="BV25" s="90">
        <v>30940</v>
      </c>
      <c r="BW25" s="24">
        <v>3636</v>
      </c>
      <c r="BX25" s="25">
        <f t="shared" si="35"/>
        <v>11.751777634130576</v>
      </c>
      <c r="BY25" s="24">
        <v>19215</v>
      </c>
      <c r="BZ25" s="25">
        <f t="shared" si="7"/>
        <v>62.104072398190048</v>
      </c>
      <c r="CA25" s="24">
        <v>8089</v>
      </c>
      <c r="CB25" s="25">
        <f t="shared" si="8"/>
        <v>26.144149967679379</v>
      </c>
      <c r="CC25" s="91">
        <v>52.8</v>
      </c>
      <c r="CD25" s="90">
        <v>31459</v>
      </c>
      <c r="CE25" s="24">
        <v>4016</v>
      </c>
      <c r="CF25" s="25">
        <f t="shared" si="36"/>
        <v>12.765822181251789</v>
      </c>
      <c r="CG25" s="24">
        <v>19360</v>
      </c>
      <c r="CH25" s="25">
        <f t="shared" si="9"/>
        <v>61.540417686512605</v>
      </c>
      <c r="CI25" s="24">
        <v>8083</v>
      </c>
      <c r="CJ25" s="25">
        <f t="shared" si="10"/>
        <v>25.693760132235607</v>
      </c>
      <c r="CK25" s="104">
        <v>51.3</v>
      </c>
      <c r="CL25" s="90">
        <v>30086</v>
      </c>
      <c r="CM25" s="24">
        <v>4348</v>
      </c>
      <c r="CN25" s="25">
        <f t="shared" si="37"/>
        <v>14.451904540317756</v>
      </c>
      <c r="CO25" s="24">
        <v>19257</v>
      </c>
      <c r="CP25" s="25">
        <f t="shared" si="11"/>
        <v>64.00651465798046</v>
      </c>
      <c r="CQ25" s="24">
        <v>6481</v>
      </c>
      <c r="CR25" s="25">
        <f t="shared" si="12"/>
        <v>21.541580801701787</v>
      </c>
      <c r="CS25" s="104">
        <v>46.1</v>
      </c>
      <c r="CT25" s="90">
        <v>28913</v>
      </c>
      <c r="CU25" s="24">
        <v>5249</v>
      </c>
      <c r="CV25" s="25">
        <f t="shared" si="38"/>
        <v>18.154463390170513</v>
      </c>
      <c r="CW25" s="24">
        <v>19790</v>
      </c>
      <c r="CX25" s="25">
        <f t="shared" si="13"/>
        <v>68.446719468751084</v>
      </c>
      <c r="CY25" s="24">
        <v>3874</v>
      </c>
      <c r="CZ25" s="25">
        <f t="shared" si="14"/>
        <v>13.398817141078407</v>
      </c>
      <c r="DA25" s="104">
        <v>37.5</v>
      </c>
      <c r="DB25" s="90">
        <v>26770</v>
      </c>
      <c r="DC25" s="24">
        <v>4239</v>
      </c>
      <c r="DD25" s="25">
        <f t="shared" si="39"/>
        <v>15.834889802017184</v>
      </c>
      <c r="DE25" s="24">
        <v>17069</v>
      </c>
      <c r="DF25" s="25">
        <f t="shared" si="15"/>
        <v>63.761673515128876</v>
      </c>
      <c r="DG25" s="24">
        <v>5462</v>
      </c>
      <c r="DH25" s="25">
        <f t="shared" si="16"/>
        <v>20.40343668285394</v>
      </c>
      <c r="DI25" s="89">
        <v>45.7</v>
      </c>
      <c r="DJ25" s="90">
        <v>25982</v>
      </c>
      <c r="DK25" s="24">
        <v>3757</v>
      </c>
      <c r="DL25" s="25">
        <f t="shared" si="40"/>
        <v>14.460010776691556</v>
      </c>
      <c r="DM25" s="24">
        <v>16261</v>
      </c>
      <c r="DN25" s="25">
        <f t="shared" si="17"/>
        <v>62.585636209683628</v>
      </c>
      <c r="DO25" s="24">
        <v>5964</v>
      </c>
      <c r="DP25" s="25">
        <f t="shared" si="18"/>
        <v>22.954353013624818</v>
      </c>
      <c r="DQ25" s="104">
        <v>48.5</v>
      </c>
      <c r="DR25" s="90">
        <v>18489</v>
      </c>
      <c r="DS25" s="24">
        <v>2627</v>
      </c>
      <c r="DT25" s="25">
        <f t="shared" si="41"/>
        <v>14.208448266536859</v>
      </c>
      <c r="DU25" s="24">
        <v>11426</v>
      </c>
      <c r="DV25" s="25">
        <f t="shared" si="19"/>
        <v>61.798907458488834</v>
      </c>
      <c r="DW25" s="24">
        <v>4436</v>
      </c>
      <c r="DX25" s="25">
        <f t="shared" si="20"/>
        <v>23.99264427497431</v>
      </c>
      <c r="DY25" s="104">
        <v>49.8</v>
      </c>
      <c r="DZ25" s="24">
        <v>10302</v>
      </c>
      <c r="EA25" s="24">
        <v>1088</v>
      </c>
      <c r="EB25" s="25">
        <f t="shared" si="44"/>
        <v>10.561056105610561</v>
      </c>
      <c r="EC25" s="24">
        <v>5968</v>
      </c>
      <c r="ED25" s="25">
        <f t="shared" si="44"/>
        <v>57.930498932246167</v>
      </c>
      <c r="EE25" s="24">
        <v>3246</v>
      </c>
      <c r="EF25" s="25">
        <f t="shared" si="43"/>
        <v>31.508444962143273</v>
      </c>
      <c r="EG25" s="49">
        <v>55.9</v>
      </c>
    </row>
    <row r="26" spans="1:137">
      <c r="A26" s="22">
        <v>2020</v>
      </c>
      <c r="B26" s="90">
        <v>38005238</v>
      </c>
      <c r="C26" s="24">
        <v>6038647</v>
      </c>
      <c r="D26" s="49">
        <f t="shared" si="21"/>
        <v>15.88898614448882</v>
      </c>
      <c r="E26" s="24">
        <v>25130725</v>
      </c>
      <c r="F26" s="49">
        <f t="shared" si="21"/>
        <v>66.124372119443109</v>
      </c>
      <c r="G26" s="24">
        <v>6835866</v>
      </c>
      <c r="H26" s="49">
        <f t="shared" si="22"/>
        <v>17.986641736068066</v>
      </c>
      <c r="I26" s="104">
        <v>40.9</v>
      </c>
      <c r="J26" s="24">
        <v>781476</v>
      </c>
      <c r="K26" s="24">
        <v>112135</v>
      </c>
      <c r="L26" s="25">
        <f t="shared" si="23"/>
        <v>14.349129083938598</v>
      </c>
      <c r="M26" s="24">
        <v>498079</v>
      </c>
      <c r="N26" s="25">
        <f t="shared" si="23"/>
        <v>63.735674544067891</v>
      </c>
      <c r="O26" s="24">
        <v>171262</v>
      </c>
      <c r="P26" s="25">
        <f t="shared" si="24"/>
        <v>21.91519637199351</v>
      </c>
      <c r="Q26" s="49">
        <v>46.1</v>
      </c>
      <c r="R26" s="90">
        <v>164065</v>
      </c>
      <c r="S26" s="24">
        <v>24574</v>
      </c>
      <c r="T26" s="25">
        <f t="shared" si="25"/>
        <v>14.978209855849816</v>
      </c>
      <c r="U26" s="24">
        <v>107318</v>
      </c>
      <c r="V26" s="25">
        <f t="shared" si="25"/>
        <v>65.411879438027611</v>
      </c>
      <c r="W26" s="24">
        <v>32173</v>
      </c>
      <c r="X26" s="25">
        <f t="shared" si="26"/>
        <v>19.609910706122573</v>
      </c>
      <c r="Y26" s="104">
        <v>42.9</v>
      </c>
      <c r="Z26" s="24">
        <v>107917</v>
      </c>
      <c r="AA26" s="24">
        <v>16701</v>
      </c>
      <c r="AB26" s="25">
        <f t="shared" si="27"/>
        <v>15.475782314185903</v>
      </c>
      <c r="AC26" s="24">
        <v>71238</v>
      </c>
      <c r="AD26" s="25">
        <f t="shared" si="27"/>
        <v>66.011842434463517</v>
      </c>
      <c r="AE26" s="24">
        <v>19978</v>
      </c>
      <c r="AF26" s="25">
        <f t="shared" si="28"/>
        <v>18.512375251350576</v>
      </c>
      <c r="AG26" s="49">
        <v>41.1</v>
      </c>
      <c r="AH26" s="90">
        <v>78810</v>
      </c>
      <c r="AI26" s="24">
        <v>8438</v>
      </c>
      <c r="AJ26" s="25">
        <f t="shared" si="29"/>
        <v>10.706763101129299</v>
      </c>
      <c r="AK26" s="24">
        <v>48510</v>
      </c>
      <c r="AL26" s="25">
        <f t="shared" si="29"/>
        <v>61.553102398172818</v>
      </c>
      <c r="AM26" s="24">
        <v>21862</v>
      </c>
      <c r="AN26" s="25">
        <f t="shared" si="30"/>
        <v>27.740134500697881</v>
      </c>
      <c r="AO26" s="104">
        <v>53</v>
      </c>
      <c r="AP26" s="24">
        <v>77921</v>
      </c>
      <c r="AQ26" s="24">
        <v>11568</v>
      </c>
      <c r="AR26" s="25">
        <f t="shared" si="31"/>
        <v>14.845805366974243</v>
      </c>
      <c r="AS26" s="24">
        <v>50960</v>
      </c>
      <c r="AT26" s="25">
        <f t="shared" si="31"/>
        <v>65.399571360737156</v>
      </c>
      <c r="AU26" s="24">
        <v>15393</v>
      </c>
      <c r="AV26" s="25">
        <f t="shared" si="0"/>
        <v>19.754623272288601</v>
      </c>
      <c r="AW26" s="49">
        <v>43.6</v>
      </c>
      <c r="AX26" s="90">
        <v>71032</v>
      </c>
      <c r="AY26" s="24">
        <v>11728</v>
      </c>
      <c r="AZ26" s="25">
        <f t="shared" si="32"/>
        <v>16.510868341029393</v>
      </c>
      <c r="BA26" s="24">
        <v>44716</v>
      </c>
      <c r="BB26" s="25">
        <f t="shared" si="1"/>
        <v>62.95190899876112</v>
      </c>
      <c r="BC26" s="24">
        <v>14588</v>
      </c>
      <c r="BD26" s="25">
        <f t="shared" si="2"/>
        <v>20.537222660209483</v>
      </c>
      <c r="BE26" s="104">
        <v>45.2</v>
      </c>
      <c r="BF26" s="90">
        <v>45386</v>
      </c>
      <c r="BG26" s="24">
        <v>5882</v>
      </c>
      <c r="BH26" s="25">
        <f t="shared" si="33"/>
        <v>12.959943594941171</v>
      </c>
      <c r="BI26" s="24">
        <v>27768</v>
      </c>
      <c r="BJ26" s="25">
        <f t="shared" si="3"/>
        <v>61.181862248270392</v>
      </c>
      <c r="BK26" s="24">
        <v>11736</v>
      </c>
      <c r="BL26" s="25">
        <f t="shared" si="4"/>
        <v>25.858194156788436</v>
      </c>
      <c r="BM26" s="104">
        <v>50.4</v>
      </c>
      <c r="BN26" s="90">
        <v>33076</v>
      </c>
      <c r="BO26" s="24">
        <v>4136</v>
      </c>
      <c r="BP26" s="25">
        <f t="shared" si="34"/>
        <v>12.504535010279357</v>
      </c>
      <c r="BQ26" s="24">
        <v>20481</v>
      </c>
      <c r="BR26" s="25">
        <f t="shared" si="5"/>
        <v>61.921030354335471</v>
      </c>
      <c r="BS26" s="24">
        <v>8459</v>
      </c>
      <c r="BT26" s="25">
        <f t="shared" si="6"/>
        <v>25.574434635385174</v>
      </c>
      <c r="BU26" s="104">
        <v>50.9</v>
      </c>
      <c r="BV26" s="90">
        <v>30810</v>
      </c>
      <c r="BW26" s="24">
        <v>3675</v>
      </c>
      <c r="BX26" s="25">
        <f t="shared" si="35"/>
        <v>11.92794547224927</v>
      </c>
      <c r="BY26" s="24">
        <v>18889</v>
      </c>
      <c r="BZ26" s="25">
        <f t="shared" si="7"/>
        <v>61.308016877637129</v>
      </c>
      <c r="CA26" s="24">
        <v>8246</v>
      </c>
      <c r="CB26" s="25">
        <f t="shared" si="8"/>
        <v>26.7640376501136</v>
      </c>
      <c r="CC26" s="91">
        <v>53</v>
      </c>
      <c r="CD26" s="90">
        <v>31658</v>
      </c>
      <c r="CE26" s="24">
        <v>4086</v>
      </c>
      <c r="CF26" s="25">
        <f t="shared" si="36"/>
        <v>12.906690252068987</v>
      </c>
      <c r="CG26" s="24">
        <v>19182</v>
      </c>
      <c r="CH26" s="25">
        <f t="shared" si="9"/>
        <v>60.591319729610213</v>
      </c>
      <c r="CI26" s="24">
        <v>8390</v>
      </c>
      <c r="CJ26" s="25">
        <f t="shared" si="10"/>
        <v>26.501990018320804</v>
      </c>
      <c r="CK26" s="104">
        <v>51.5</v>
      </c>
      <c r="CL26" s="90">
        <v>30359</v>
      </c>
      <c r="CM26" s="24">
        <v>4363</v>
      </c>
      <c r="CN26" s="25">
        <f t="shared" si="37"/>
        <v>14.371356105273559</v>
      </c>
      <c r="CO26" s="24">
        <v>19354</v>
      </c>
      <c r="CP26" s="25">
        <f t="shared" si="11"/>
        <v>63.75045291346882</v>
      </c>
      <c r="CQ26" s="24">
        <v>6642</v>
      </c>
      <c r="CR26" s="25">
        <f t="shared" si="12"/>
        <v>21.878190981257617</v>
      </c>
      <c r="CS26" s="104">
        <v>46.3</v>
      </c>
      <c r="CT26" s="90">
        <v>28919</v>
      </c>
      <c r="CU26" s="24">
        <v>5230</v>
      </c>
      <c r="CV26" s="25">
        <f t="shared" si="38"/>
        <v>18.084996023375634</v>
      </c>
      <c r="CW26" s="24">
        <v>19665</v>
      </c>
      <c r="CX26" s="25">
        <f t="shared" si="13"/>
        <v>68.000276634738412</v>
      </c>
      <c r="CY26" s="24">
        <v>4024</v>
      </c>
      <c r="CZ26" s="25">
        <f t="shared" si="14"/>
        <v>13.914727341885957</v>
      </c>
      <c r="DA26" s="104">
        <v>37.9</v>
      </c>
      <c r="DB26" s="90">
        <v>26766</v>
      </c>
      <c r="DC26" s="24">
        <v>4215</v>
      </c>
      <c r="DD26" s="25">
        <f t="shared" si="39"/>
        <v>15.747590226406635</v>
      </c>
      <c r="DE26" s="24">
        <v>16907</v>
      </c>
      <c r="DF26" s="25">
        <f t="shared" si="15"/>
        <v>63.165956810879472</v>
      </c>
      <c r="DG26" s="24">
        <v>5644</v>
      </c>
      <c r="DH26" s="25">
        <f t="shared" si="16"/>
        <v>21.086452962713892</v>
      </c>
      <c r="DI26" s="89">
        <v>45.8</v>
      </c>
      <c r="DJ26" s="90">
        <v>26032</v>
      </c>
      <c r="DK26" s="24">
        <v>3803</v>
      </c>
      <c r="DL26" s="25">
        <f t="shared" si="40"/>
        <v>14.608942839582053</v>
      </c>
      <c r="DM26" s="24">
        <v>16023</v>
      </c>
      <c r="DN26" s="25">
        <f t="shared" si="17"/>
        <v>61.551167793484943</v>
      </c>
      <c r="DO26" s="24">
        <v>6206</v>
      </c>
      <c r="DP26" s="25">
        <f t="shared" si="18"/>
        <v>23.839889366933004</v>
      </c>
      <c r="DQ26" s="104">
        <v>48.8</v>
      </c>
      <c r="DR26" s="90">
        <v>18462</v>
      </c>
      <c r="DS26" s="24">
        <v>2598</v>
      </c>
      <c r="DT26" s="25">
        <f t="shared" si="41"/>
        <v>14.072148196295093</v>
      </c>
      <c r="DU26" s="24">
        <v>11228</v>
      </c>
      <c r="DV26" s="25">
        <f t="shared" si="19"/>
        <v>60.816812913010509</v>
      </c>
      <c r="DW26" s="24">
        <v>4636</v>
      </c>
      <c r="DX26" s="25">
        <f t="shared" si="20"/>
        <v>25.111038890694399</v>
      </c>
      <c r="DY26" s="104">
        <v>50.3</v>
      </c>
      <c r="DZ26" s="24">
        <v>10263</v>
      </c>
      <c r="EA26" s="24">
        <v>1138</v>
      </c>
      <c r="EB26" s="25">
        <f t="shared" si="44"/>
        <v>11.088375718600799</v>
      </c>
      <c r="EC26" s="24">
        <v>5840</v>
      </c>
      <c r="ED26" s="25">
        <f t="shared" si="44"/>
        <v>56.903439540095491</v>
      </c>
      <c r="EE26" s="24">
        <v>3285</v>
      </c>
      <c r="EF26" s="25">
        <f t="shared" si="43"/>
        <v>32.008184741303715</v>
      </c>
      <c r="EG26" s="49">
        <v>56.2</v>
      </c>
    </row>
    <row r="27" spans="1:137">
      <c r="B27" s="24"/>
      <c r="C27" s="24"/>
      <c r="D27" s="49"/>
      <c r="E27" s="24"/>
      <c r="F27" s="49"/>
      <c r="G27" s="24"/>
      <c r="H27" s="49"/>
      <c r="I27" s="104"/>
      <c r="J27" s="24"/>
      <c r="K27" s="24"/>
      <c r="L27" s="49"/>
      <c r="M27" s="24"/>
      <c r="N27" s="49"/>
      <c r="O27" s="24"/>
      <c r="P27" s="49"/>
      <c r="Q27" s="104"/>
      <c r="R27" s="24"/>
      <c r="S27" s="24"/>
      <c r="T27" s="49"/>
      <c r="U27" s="24"/>
      <c r="V27" s="49"/>
      <c r="W27" s="24"/>
      <c r="X27" s="49"/>
      <c r="Y27" s="104"/>
      <c r="Z27" s="24"/>
      <c r="AA27" s="24"/>
      <c r="AB27" s="49"/>
      <c r="AC27" s="24"/>
      <c r="AD27" s="49"/>
      <c r="AE27" s="24"/>
      <c r="AF27" s="49"/>
      <c r="AG27" s="104"/>
      <c r="AH27" s="24"/>
      <c r="AI27" s="24"/>
      <c r="AJ27" s="49"/>
      <c r="AK27" s="24"/>
      <c r="AL27" s="49"/>
      <c r="AM27" s="24"/>
      <c r="AN27" s="49"/>
      <c r="AO27" s="104"/>
      <c r="AP27" s="24"/>
      <c r="AQ27" s="24"/>
      <c r="AR27" s="49"/>
      <c r="AS27" s="24"/>
      <c r="AT27" s="49"/>
      <c r="AU27" s="24"/>
      <c r="AV27" s="49"/>
      <c r="AW27" s="104"/>
      <c r="AX27" s="24"/>
      <c r="AY27" s="24"/>
      <c r="AZ27" s="49"/>
      <c r="BA27" s="24"/>
      <c r="BB27" s="49"/>
      <c r="BC27" s="24"/>
      <c r="BD27" s="49"/>
      <c r="BE27" s="49"/>
      <c r="BF27" s="24"/>
      <c r="BG27" s="24"/>
      <c r="BH27" s="49"/>
      <c r="BI27" s="24"/>
      <c r="BJ27" s="49"/>
      <c r="BK27" s="24"/>
      <c r="BL27" s="49"/>
      <c r="BM27" s="104"/>
      <c r="BN27" s="24"/>
      <c r="BO27" s="24"/>
      <c r="BP27" s="49"/>
      <c r="BQ27" s="24"/>
      <c r="BR27" s="49"/>
      <c r="BS27" s="24"/>
      <c r="BT27" s="49"/>
      <c r="BU27" s="104"/>
      <c r="BV27" s="24"/>
      <c r="BW27" s="24"/>
      <c r="BX27" s="49"/>
      <c r="BY27" s="24"/>
      <c r="BZ27" s="49"/>
      <c r="CA27" s="24"/>
      <c r="CB27" s="49"/>
      <c r="CC27" s="104"/>
      <c r="CD27" s="24"/>
      <c r="CE27" s="24"/>
      <c r="CF27" s="49"/>
      <c r="CG27" s="24"/>
      <c r="CH27" s="49"/>
      <c r="CI27" s="24"/>
      <c r="CJ27" s="49"/>
      <c r="CK27" s="104"/>
      <c r="CL27" s="24"/>
      <c r="CM27" s="24"/>
      <c r="CN27" s="49"/>
      <c r="CO27" s="24"/>
      <c r="CP27" s="49"/>
      <c r="CQ27" s="24"/>
      <c r="CR27" s="49"/>
      <c r="CS27" s="104"/>
      <c r="CT27" s="24"/>
      <c r="CU27" s="24"/>
      <c r="CV27" s="49"/>
      <c r="CW27" s="24"/>
      <c r="CX27" s="49"/>
      <c r="CY27" s="24"/>
      <c r="CZ27" s="49"/>
      <c r="DA27" s="104"/>
      <c r="DB27" s="24"/>
      <c r="DC27" s="24"/>
      <c r="DD27" s="49"/>
      <c r="DE27" s="24"/>
      <c r="DF27" s="49"/>
      <c r="DG27" s="24"/>
      <c r="DH27" s="49"/>
      <c r="DI27" s="104"/>
      <c r="DJ27" s="24"/>
      <c r="DK27" s="24"/>
      <c r="DL27" s="49"/>
      <c r="DM27" s="24"/>
      <c r="DN27" s="49"/>
      <c r="DO27" s="24"/>
      <c r="DP27" s="49"/>
      <c r="DQ27" s="104"/>
      <c r="DR27" s="24"/>
      <c r="DS27" s="24"/>
      <c r="DT27" s="49"/>
      <c r="DU27" s="24"/>
      <c r="DV27" s="49"/>
      <c r="DW27" s="24"/>
      <c r="DX27" s="49"/>
      <c r="DY27" s="104"/>
      <c r="DZ27" s="24"/>
      <c r="EA27" s="24"/>
      <c r="EB27" s="49"/>
      <c r="EC27" s="24"/>
      <c r="ED27" s="49"/>
      <c r="EE27" s="24"/>
      <c r="EF27" s="49"/>
      <c r="EG27" s="49"/>
    </row>
    <row r="28" spans="1:137">
      <c r="B28" s="229" t="s">
        <v>155</v>
      </c>
      <c r="C28" s="229"/>
      <c r="D28" s="24" t="s">
        <v>186</v>
      </c>
      <c r="E28" s="24" t="s">
        <v>155</v>
      </c>
      <c r="F28" s="24" t="s">
        <v>186</v>
      </c>
      <c r="G28" s="24" t="s">
        <v>155</v>
      </c>
      <c r="H28" s="24" t="s">
        <v>186</v>
      </c>
      <c r="I28" s="89" t="s">
        <v>160</v>
      </c>
      <c r="J28" s="237" t="s">
        <v>155</v>
      </c>
      <c r="K28" s="229"/>
      <c r="L28" s="24" t="s">
        <v>186</v>
      </c>
      <c r="M28" s="24" t="s">
        <v>155</v>
      </c>
      <c r="N28" s="24" t="s">
        <v>186</v>
      </c>
      <c r="O28" s="24" t="s">
        <v>155</v>
      </c>
      <c r="P28" s="24" t="s">
        <v>186</v>
      </c>
      <c r="Q28" s="89" t="s">
        <v>160</v>
      </c>
      <c r="R28" s="229" t="s">
        <v>155</v>
      </c>
      <c r="S28" s="229"/>
      <c r="T28" s="24" t="s">
        <v>186</v>
      </c>
      <c r="U28" s="24" t="s">
        <v>155</v>
      </c>
      <c r="V28" s="24" t="s">
        <v>186</v>
      </c>
      <c r="W28" s="24" t="s">
        <v>155</v>
      </c>
      <c r="X28" s="24" t="s">
        <v>186</v>
      </c>
      <c r="Y28" s="89" t="s">
        <v>160</v>
      </c>
      <c r="Z28" s="229" t="s">
        <v>155</v>
      </c>
      <c r="AA28" s="229"/>
      <c r="AB28" s="24" t="s">
        <v>186</v>
      </c>
      <c r="AC28" s="24" t="s">
        <v>155</v>
      </c>
      <c r="AD28" s="24" t="s">
        <v>186</v>
      </c>
      <c r="AE28" s="24" t="s">
        <v>155</v>
      </c>
      <c r="AF28" s="24" t="s">
        <v>186</v>
      </c>
      <c r="AG28" s="89" t="s">
        <v>160</v>
      </c>
      <c r="AH28" s="229" t="s">
        <v>155</v>
      </c>
      <c r="AI28" s="229"/>
      <c r="AJ28" s="24" t="s">
        <v>186</v>
      </c>
      <c r="AK28" s="24" t="s">
        <v>155</v>
      </c>
      <c r="AL28" s="24" t="s">
        <v>186</v>
      </c>
      <c r="AM28" s="24" t="s">
        <v>155</v>
      </c>
      <c r="AN28" s="24" t="s">
        <v>186</v>
      </c>
      <c r="AO28" s="89" t="s">
        <v>160</v>
      </c>
      <c r="AP28" s="229" t="s">
        <v>155</v>
      </c>
      <c r="AQ28" s="229"/>
      <c r="AR28" s="24" t="s">
        <v>186</v>
      </c>
      <c r="AS28" s="24" t="s">
        <v>155</v>
      </c>
      <c r="AT28" s="24" t="s">
        <v>186</v>
      </c>
      <c r="AU28" s="24" t="s">
        <v>155</v>
      </c>
      <c r="AV28" s="24" t="s">
        <v>186</v>
      </c>
      <c r="AW28" s="89" t="s">
        <v>160</v>
      </c>
      <c r="AX28" s="229" t="s">
        <v>155</v>
      </c>
      <c r="AY28" s="229"/>
      <c r="AZ28" s="24" t="s">
        <v>186</v>
      </c>
      <c r="BA28" s="24" t="s">
        <v>155</v>
      </c>
      <c r="BB28" s="24" t="s">
        <v>186</v>
      </c>
      <c r="BC28" s="24" t="s">
        <v>155</v>
      </c>
      <c r="BD28" s="24" t="s">
        <v>186</v>
      </c>
      <c r="BE28" s="89" t="s">
        <v>160</v>
      </c>
      <c r="BF28" s="229" t="s">
        <v>155</v>
      </c>
      <c r="BG28" s="229"/>
      <c r="BH28" s="24" t="s">
        <v>186</v>
      </c>
      <c r="BI28" s="24" t="s">
        <v>155</v>
      </c>
      <c r="BJ28" s="24" t="s">
        <v>186</v>
      </c>
      <c r="BK28" s="24" t="s">
        <v>155</v>
      </c>
      <c r="BL28" s="24" t="s">
        <v>186</v>
      </c>
      <c r="BM28" s="89" t="s">
        <v>160</v>
      </c>
      <c r="BN28" s="229" t="s">
        <v>155</v>
      </c>
      <c r="BO28" s="229"/>
      <c r="BP28" s="24" t="s">
        <v>186</v>
      </c>
      <c r="BQ28" s="24" t="s">
        <v>155</v>
      </c>
      <c r="BR28" s="24" t="s">
        <v>186</v>
      </c>
      <c r="BS28" s="24" t="s">
        <v>155</v>
      </c>
      <c r="BT28" s="24" t="s">
        <v>186</v>
      </c>
      <c r="BU28" s="89" t="s">
        <v>160</v>
      </c>
      <c r="BV28" s="24" t="s">
        <v>155</v>
      </c>
      <c r="BW28" s="24"/>
      <c r="BX28" s="24" t="s">
        <v>186</v>
      </c>
      <c r="BY28" s="24" t="s">
        <v>155</v>
      </c>
      <c r="BZ28" s="24" t="s">
        <v>186</v>
      </c>
      <c r="CA28" s="24" t="s">
        <v>155</v>
      </c>
      <c r="CB28" s="24" t="s">
        <v>186</v>
      </c>
      <c r="CC28" s="89" t="s">
        <v>160</v>
      </c>
      <c r="CD28" s="229" t="s">
        <v>155</v>
      </c>
      <c r="CE28" s="229"/>
      <c r="CF28" s="24" t="s">
        <v>186</v>
      </c>
      <c r="CG28" s="24" t="s">
        <v>155</v>
      </c>
      <c r="CH28" s="24" t="s">
        <v>186</v>
      </c>
      <c r="CI28" s="24" t="s">
        <v>155</v>
      </c>
      <c r="CJ28" s="24" t="s">
        <v>186</v>
      </c>
      <c r="CK28" s="89" t="s">
        <v>160</v>
      </c>
      <c r="CL28" s="229" t="s">
        <v>155</v>
      </c>
      <c r="CM28" s="229"/>
      <c r="CN28" s="24" t="s">
        <v>186</v>
      </c>
      <c r="CO28" s="24" t="s">
        <v>155</v>
      </c>
      <c r="CP28" s="24" t="s">
        <v>186</v>
      </c>
      <c r="CQ28" s="24" t="s">
        <v>155</v>
      </c>
      <c r="CR28" s="24" t="s">
        <v>186</v>
      </c>
      <c r="CS28" s="89" t="s">
        <v>160</v>
      </c>
      <c r="CT28" s="229" t="s">
        <v>155</v>
      </c>
      <c r="CU28" s="229"/>
      <c r="CV28" s="24" t="s">
        <v>186</v>
      </c>
      <c r="CW28" s="24" t="s">
        <v>155</v>
      </c>
      <c r="CX28" s="24" t="s">
        <v>186</v>
      </c>
      <c r="CY28" s="24" t="s">
        <v>155</v>
      </c>
      <c r="CZ28" s="24" t="s">
        <v>186</v>
      </c>
      <c r="DA28" s="89" t="s">
        <v>160</v>
      </c>
      <c r="DB28" s="229" t="s">
        <v>155</v>
      </c>
      <c r="DC28" s="229"/>
      <c r="DD28" s="24" t="s">
        <v>186</v>
      </c>
      <c r="DE28" s="24" t="s">
        <v>155</v>
      </c>
      <c r="DF28" s="24" t="s">
        <v>186</v>
      </c>
      <c r="DG28" s="24" t="s">
        <v>155</v>
      </c>
      <c r="DH28" s="24" t="s">
        <v>186</v>
      </c>
      <c r="DI28" s="89" t="s">
        <v>160</v>
      </c>
      <c r="DJ28" s="229" t="s">
        <v>155</v>
      </c>
      <c r="DK28" s="229"/>
      <c r="DL28" s="24" t="s">
        <v>186</v>
      </c>
      <c r="DM28" s="24" t="s">
        <v>155</v>
      </c>
      <c r="DN28" s="24" t="s">
        <v>186</v>
      </c>
      <c r="DO28" s="24" t="s">
        <v>155</v>
      </c>
      <c r="DP28" s="24" t="s">
        <v>186</v>
      </c>
      <c r="DQ28" s="89" t="s">
        <v>160</v>
      </c>
      <c r="DR28" s="229" t="s">
        <v>155</v>
      </c>
      <c r="DS28" s="229"/>
      <c r="DT28" s="24" t="s">
        <v>186</v>
      </c>
      <c r="DU28" s="24" t="s">
        <v>155</v>
      </c>
      <c r="DV28" s="24" t="s">
        <v>186</v>
      </c>
      <c r="DW28" s="24" t="s">
        <v>155</v>
      </c>
      <c r="DX28" s="24" t="s">
        <v>186</v>
      </c>
      <c r="DY28" s="89" t="s">
        <v>160</v>
      </c>
      <c r="DZ28" s="229" t="s">
        <v>155</v>
      </c>
      <c r="EA28" s="229"/>
      <c r="EB28" s="24" t="s">
        <v>186</v>
      </c>
      <c r="EC28" s="24" t="s">
        <v>155</v>
      </c>
      <c r="ED28" s="24" t="s">
        <v>186</v>
      </c>
      <c r="EE28" s="24" t="s">
        <v>155</v>
      </c>
      <c r="EF28" s="24" t="s">
        <v>186</v>
      </c>
      <c r="EG28" s="23" t="s">
        <v>160</v>
      </c>
    </row>
    <row r="29" spans="1:137">
      <c r="A29" s="22" t="s">
        <v>147</v>
      </c>
      <c r="B29" s="26">
        <f>100*((B26/B7)^(1/19)-1)</f>
        <v>1.0744829003266343</v>
      </c>
      <c r="C29" s="26">
        <f>100*((C26/C7)^(1/19)-1)</f>
        <v>0.16615432761053484</v>
      </c>
      <c r="D29" s="49">
        <f>D26-D7</f>
        <v>-2.9729476574360891</v>
      </c>
      <c r="E29" s="26">
        <f>100*((E26/E7)^(1/19)-1)</f>
        <v>0.88724242858431168</v>
      </c>
      <c r="F29" s="49">
        <f>F26-F7</f>
        <v>-2.3710926481513326</v>
      </c>
      <c r="G29" s="26">
        <f>100*((G26/G7)^(1/19)-1)</f>
        <v>2.9674934196370906</v>
      </c>
      <c r="H29" s="49">
        <f>H26-H7</f>
        <v>5.3440403055874182</v>
      </c>
      <c r="I29" s="104">
        <f>I26-I7</f>
        <v>3.6999999999999957</v>
      </c>
      <c r="J29" s="26">
        <f t="shared" ref="J29:K29" si="45">100*((J26/J7)^(1/19)-1)</f>
        <v>0.21787522225247269</v>
      </c>
      <c r="K29" s="26">
        <f t="shared" si="45"/>
        <v>-0.83917858013973223</v>
      </c>
      <c r="L29" s="49">
        <f t="shared" ref="L29" si="46">L26-L7</f>
        <v>-3.2026833510457973</v>
      </c>
      <c r="M29" s="26">
        <f t="shared" ref="M29" si="47">100*((M26/M7)^(1/19)-1)</f>
        <v>-0.21216876768779258</v>
      </c>
      <c r="N29" s="49">
        <f t="shared" ref="N29" si="48">N26-N7</f>
        <v>-5.4262576529927316</v>
      </c>
      <c r="O29" s="26">
        <f t="shared" ref="O29" si="49">100*((O26/O7)^(1/19)-1)</f>
        <v>2.8926337386084855</v>
      </c>
      <c r="P29" s="49">
        <f t="shared" ref="P29:Q29" si="50">P26-P7</f>
        <v>8.6289410040385341</v>
      </c>
      <c r="Q29" s="104">
        <f t="shared" si="50"/>
        <v>7.8999999999999986</v>
      </c>
      <c r="R29" s="26">
        <f t="shared" ref="R29:S29" si="51">100*((R26/R7)^(1/19)-1)</f>
        <v>1.3015786661613848</v>
      </c>
      <c r="S29" s="26">
        <f t="shared" si="51"/>
        <v>0.91574189123302396</v>
      </c>
      <c r="T29" s="49">
        <f t="shared" ref="T29" si="52">T26-T7</f>
        <v>-1.1263380073714053</v>
      </c>
      <c r="U29" s="26">
        <f t="shared" ref="U29" si="53">100*((U26/U7)^(1/19)-1)</f>
        <v>0.93355993022925521</v>
      </c>
      <c r="V29" s="49">
        <f t="shared" ref="V29" si="54">V26-V7</f>
        <v>-4.6833482668444333</v>
      </c>
      <c r="W29" s="26">
        <f t="shared" ref="W29" si="55">100*((W26/W7)^(1/19)-1)</f>
        <v>3.1922870791378566</v>
      </c>
      <c r="X29" s="49">
        <f t="shared" ref="X29:Y29" si="56">X26-X7</f>
        <v>5.8096862742158368</v>
      </c>
      <c r="Y29" s="104">
        <f t="shared" si="56"/>
        <v>4.6999999999999957</v>
      </c>
      <c r="Z29" s="26">
        <f t="shared" ref="Z29:AA29" si="57">100*((Z26/Z7)^(1/19)-1)</f>
        <v>1.0287776622670775</v>
      </c>
      <c r="AA29" s="26">
        <f t="shared" si="57"/>
        <v>0.38401837354631319</v>
      </c>
      <c r="AB29" s="49">
        <f t="shared" ref="AB29" si="58">AB26-AB7</f>
        <v>-2.0018472654190269</v>
      </c>
      <c r="AC29" s="26">
        <f t="shared" ref="AC29" si="59">100*((AC26/AC7)^(1/19)-1)</f>
        <v>0.69238522132739622</v>
      </c>
      <c r="AD29" s="49">
        <f t="shared" ref="AD29" si="60">AD26-AD7</f>
        <v>-4.3185081761504733</v>
      </c>
      <c r="AE29" s="26">
        <f t="shared" ref="AE29" si="61">100*((AE26/AE7)^(1/19)-1)</f>
        <v>3.274180072264965</v>
      </c>
      <c r="AF29" s="49">
        <f t="shared" ref="AF29:AG29" si="62">AF26-AF7</f>
        <v>6.3203554415694967</v>
      </c>
      <c r="AG29" s="104">
        <f t="shared" si="62"/>
        <v>4</v>
      </c>
      <c r="AH29" s="26">
        <f t="shared" ref="AH29:AI29" si="63">100*((AH26/AH7)^(1/19)-1)</f>
        <v>-0.5524165240275436</v>
      </c>
      <c r="AI29" s="26">
        <f t="shared" si="63"/>
        <v>-2.5902814097278459</v>
      </c>
      <c r="AJ29" s="49">
        <f t="shared" ref="AJ29" si="64">AJ26-AJ7</f>
        <v>-5.160614721317792</v>
      </c>
      <c r="AK29" s="26">
        <f t="shared" ref="AK29" si="65">100*((AK26/AK7)^(1/19)-1)</f>
        <v>-1.3292974473169461</v>
      </c>
      <c r="AL29" s="49">
        <f t="shared" ref="AL29" si="66">AL26-AL7</f>
        <v>-9.890642819228411</v>
      </c>
      <c r="AM29" s="26">
        <f t="shared" ref="AM29" si="67">100*((AM26/AM7)^(1/19)-1)</f>
        <v>3.6268775075212867</v>
      </c>
      <c r="AN29" s="49">
        <f t="shared" ref="AN29:AO29" si="68">AN26-AN7</f>
        <v>15.051257540546208</v>
      </c>
      <c r="AO29" s="104">
        <f t="shared" si="68"/>
        <v>13.399999999999999</v>
      </c>
      <c r="AP29" s="26">
        <f t="shared" ref="AP29:AQ29" si="69">100*((AP26/AP7)^(1/19)-1)</f>
        <v>-4.2841938883497743E-2</v>
      </c>
      <c r="AQ29" s="26">
        <f t="shared" si="69"/>
        <v>-0.84580202581573394</v>
      </c>
      <c r="AR29" s="49">
        <f t="shared" ref="AR29" si="70">AR26-AR7</f>
        <v>-2.4586066598085168</v>
      </c>
      <c r="AS29" s="26">
        <f t="shared" ref="AS29" si="71">100*((AS26/AS7)^(1/19)-1)</f>
        <v>-0.22091692334011981</v>
      </c>
      <c r="AT29" s="49">
        <f t="shared" ref="AT29" si="72">AT26-AT7</f>
        <v>-2.2536275496220668</v>
      </c>
      <c r="AU29" s="26">
        <f t="shared" ref="AU29" si="73">100*((AU26/AU7)^(1/19)-1)</f>
        <v>1.4011660520564018</v>
      </c>
      <c r="AV29" s="49">
        <f t="shared" ref="AV29:AW29" si="74">AV26-AV7</f>
        <v>4.7122342094305854</v>
      </c>
      <c r="AW29" s="104">
        <f t="shared" si="74"/>
        <v>5.6000000000000014</v>
      </c>
      <c r="AX29" s="26">
        <f t="shared" ref="AX29:AY29" si="75">100*((AX26/AX7)^(1/19)-1)</f>
        <v>0.39058618345773066</v>
      </c>
      <c r="AY29" s="26">
        <f t="shared" si="75"/>
        <v>-0.87222898328577214</v>
      </c>
      <c r="AZ29" s="49">
        <f t="shared" ref="AZ29" si="76">AZ26-AZ7</f>
        <v>-4.4894197079692582</v>
      </c>
      <c r="BA29" s="26">
        <f t="shared" ref="BA29" si="77">100*((BA26/BA7)^(1/19)-1)</f>
        <v>-3.3666830433398687E-2</v>
      </c>
      <c r="BB29" s="49">
        <f t="shared" ref="BB29" si="78">BB26-BB7</f>
        <v>-5.274770402703389</v>
      </c>
      <c r="BC29" s="26">
        <f t="shared" ref="BC29" si="79">100*((BC26/BC7)^(1/19)-1)</f>
        <v>3.858143542127257</v>
      </c>
      <c r="BD29" s="49">
        <f t="shared" ref="BD29:BE29" si="80">BD26-BD7</f>
        <v>9.7641901106726365</v>
      </c>
      <c r="BE29" s="104">
        <f t="shared" si="80"/>
        <v>8.2000000000000028</v>
      </c>
      <c r="BF29" s="26">
        <f t="shared" ref="BF29:BG29" si="81">100*((BF26/BF7)^(1/19)-1)</f>
        <v>-0.58002168364141848</v>
      </c>
      <c r="BG29" s="26">
        <f t="shared" si="81"/>
        <v>-2.1416882909538248</v>
      </c>
      <c r="BH29" s="49">
        <f t="shared" ref="BH29" si="82">BH26-BH7</f>
        <v>-4.548440701764294</v>
      </c>
      <c r="BI29" s="26">
        <f t="shared" ref="BI29" si="83">100*((BI26/BI7)^(1/19)-1)</f>
        <v>-1.1588704759452839</v>
      </c>
      <c r="BJ29" s="49">
        <f t="shared" ref="BJ29" si="84">BJ26-BJ7</f>
        <v>-7.178761148849361</v>
      </c>
      <c r="BK29" s="26">
        <f t="shared" ref="BK29" si="85">100*((BK26/BK7)^(1/19)-1)</f>
        <v>2.6326480042257572</v>
      </c>
      <c r="BL29" s="49">
        <f t="shared" ref="BL29:BM29" si="86">BL26-BL7</f>
        <v>11.727201850613648</v>
      </c>
      <c r="BM29" s="104">
        <f t="shared" si="86"/>
        <v>11.799999999999997</v>
      </c>
      <c r="BN29" s="26">
        <f t="shared" ref="BN29:BO29" si="87">100*((BN26/BN7)^(1/19)-1)</f>
        <v>-0.52670407935150321</v>
      </c>
      <c r="BO29" s="26">
        <f t="shared" si="87"/>
        <v>-1.7504935959206436</v>
      </c>
      <c r="BP29" s="49">
        <f t="shared" ref="BP29" si="88">BP26-BP7</f>
        <v>-3.3157401011599195</v>
      </c>
      <c r="BQ29" s="26">
        <f t="shared" ref="BQ29" si="89">100*((BQ26/BQ7)^(1/19)-1)</f>
        <v>-1.2371251030709574</v>
      </c>
      <c r="BR29" s="49">
        <f t="shared" ref="BR29" si="90">BR26-BR7</f>
        <v>-9.0336555646625385</v>
      </c>
      <c r="BS29" s="26">
        <f t="shared" ref="BS29" si="91">100*((BS26/BS7)^(1/19)-1)</f>
        <v>2.9865880397008215</v>
      </c>
      <c r="BT29" s="49">
        <f t="shared" ref="BT29:BU29" si="92">BT26-BT7</f>
        <v>12.349395665822453</v>
      </c>
      <c r="BU29" s="104">
        <f t="shared" si="92"/>
        <v>11.199999999999996</v>
      </c>
      <c r="BV29" s="26">
        <f t="shared" ref="BV29:BW29" si="93">100*((BV26/BV7)^(1/19)-1)</f>
        <v>-0.96753054416436335</v>
      </c>
      <c r="BW29" s="26">
        <f t="shared" si="93"/>
        <v>-2.7651898665290942</v>
      </c>
      <c r="BX29" s="49">
        <f t="shared" ref="BX29" si="94">BX26-BX7</f>
        <v>-4.9658242587347843</v>
      </c>
      <c r="BY29" s="26">
        <f t="shared" ref="BY29" si="95">100*((BY26/BY7)^(1/19)-1)</f>
        <v>-1.535467151573322</v>
      </c>
      <c r="BZ29" s="49">
        <f t="shared" ref="BZ29" si="96">BZ26-BZ7</f>
        <v>-7.079236569382644</v>
      </c>
      <c r="CA29" s="26">
        <f t="shared" ref="CA29" si="97">100*((CA26/CA7)^(1/19)-1)</f>
        <v>2.198533016403692</v>
      </c>
      <c r="CB29" s="49">
        <f t="shared" ref="CB29:CC29" si="98">CB26-CB7</f>
        <v>12.045060828117432</v>
      </c>
      <c r="CC29" s="104">
        <f t="shared" si="98"/>
        <v>12.899999999999999</v>
      </c>
      <c r="CD29" s="26">
        <f t="shared" ref="CD29:CE29" si="99">100*((CD26/CD7)^(1/19)-1)</f>
        <v>-9.9093982261755365E-2</v>
      </c>
      <c r="CE29" s="26">
        <f t="shared" si="99"/>
        <v>-1.4230920957384097</v>
      </c>
      <c r="CF29" s="49">
        <f t="shared" ref="CF29" si="100">CF26-CF7</f>
        <v>-3.7238119178008198</v>
      </c>
      <c r="CG29" s="26">
        <f t="shared" ref="CG29" si="101">100*((CG26/CG7)^(1/19)-1)</f>
        <v>-0.77996385631005083</v>
      </c>
      <c r="CH29" s="49">
        <f t="shared" ref="CH29" si="102">CH26-CH7</f>
        <v>-8.4074403447853214</v>
      </c>
      <c r="CI29" s="26">
        <f t="shared" ref="CI29" si="103">100*((CI26/CI7)^(1/19)-1)</f>
        <v>3.1712922375485064</v>
      </c>
      <c r="CJ29" s="49">
        <f t="shared" ref="CJ29:CK29" si="104">CJ26-CJ7</f>
        <v>12.131252262586148</v>
      </c>
      <c r="CK29" s="104">
        <f t="shared" si="104"/>
        <v>11.399999999999999</v>
      </c>
      <c r="CL29" s="26">
        <f t="shared" ref="CL29:CM29" si="105">100*((CL26/CL7)^(1/19)-1)</f>
        <v>0.51884324993285436</v>
      </c>
      <c r="CM29" s="26">
        <f t="shared" si="105"/>
        <v>-0.73762591192213511</v>
      </c>
      <c r="CN29" s="49">
        <f t="shared" ref="CN29" si="106">CN26-CN7</f>
        <v>-3.8798431969506026</v>
      </c>
      <c r="CO29" s="26">
        <f t="shared" ref="CO29" si="107">100*((CO26/CO7)^(1/19)-1)</f>
        <v>6.7624731014848116E-2</v>
      </c>
      <c r="CP29" s="49">
        <f t="shared" ref="CP29" si="108">CP26-CP7</f>
        <v>-5.6891458654234555</v>
      </c>
      <c r="CQ29" s="26">
        <f t="shared" ref="CQ29" si="109">100*((CQ26/CQ7)^(1/19)-1)</f>
        <v>3.6081400965868538</v>
      </c>
      <c r="CR29" s="49">
        <f t="shared" ref="CR29:CS29" si="110">CR26-CR7</f>
        <v>9.5689890623740581</v>
      </c>
      <c r="CS29" s="104">
        <f t="shared" si="110"/>
        <v>8.0999999999999943</v>
      </c>
      <c r="CT29" s="26">
        <f t="shared" ref="CT29:CU29" si="111">100*((CT26/CT7)^(1/19)-1)</f>
        <v>0.45961984815778845</v>
      </c>
      <c r="CU29" s="26">
        <f t="shared" si="111"/>
        <v>-0.59415549974302095</v>
      </c>
      <c r="CV29" s="49">
        <f t="shared" ref="CV29" si="112">CV26-CV7</f>
        <v>-4.011887701064115</v>
      </c>
      <c r="CW29" s="26">
        <f t="shared" ref="CW29" si="113">100*((CW26/CW7)^(1/19)-1)</f>
        <v>0.32879098471858548</v>
      </c>
      <c r="CX29" s="49">
        <f t="shared" ref="CX29" si="114">CX26-CX7</f>
        <v>-1.7046958243274588</v>
      </c>
      <c r="CY29" s="26">
        <f t="shared" ref="CY29" si="115">100*((CY26/CY7)^(1/19)-1)</f>
        <v>3.2961459973415819</v>
      </c>
      <c r="CZ29" s="49">
        <f t="shared" ref="CZ29:DA29" si="116">CZ26-CZ7</f>
        <v>5.7165835253915791</v>
      </c>
      <c r="DA29" s="104">
        <f t="shared" si="116"/>
        <v>4.5</v>
      </c>
      <c r="DB29" s="26">
        <f t="shared" ref="DB29:DC29" si="117">100*((DB26/DB7)^(1/19)-1)</f>
        <v>-0.22172768997857917</v>
      </c>
      <c r="DC29" s="26">
        <f t="shared" si="117"/>
        <v>-1.4990199557854855</v>
      </c>
      <c r="DD29" s="49">
        <f t="shared" ref="DD29" si="118">DD26-DD7</f>
        <v>-4.3677434173485157</v>
      </c>
      <c r="DE29" s="26">
        <f t="shared" ref="DE29" si="119">100*((DE26/DE7)^(1/19)-1)</f>
        <v>-0.48184187424780145</v>
      </c>
      <c r="DF29" s="49">
        <f t="shared" ref="DF29" si="120">DF26-DF7</f>
        <v>-3.2117787813695386</v>
      </c>
      <c r="DG29" s="26">
        <f t="shared" ref="DG29" si="121">100*((DG26/DG7)^(1/19)-1)</f>
        <v>2.1450659810429817</v>
      </c>
      <c r="DH29" s="49">
        <f t="shared" ref="DH29:DI29" si="122">DH26-DH7</f>
        <v>7.5795221987180472</v>
      </c>
      <c r="DI29" s="104">
        <f t="shared" si="122"/>
        <v>9.0999999999999943</v>
      </c>
      <c r="DJ29" s="26">
        <f t="shared" ref="DJ29:DK29" si="123">100*((DJ26/DJ7)^(1/19)-1)</f>
        <v>-0.4080483814937419</v>
      </c>
      <c r="DK29" s="26">
        <f t="shared" si="123"/>
        <v>-1.5640105409595373</v>
      </c>
      <c r="DL29" s="49">
        <f t="shared" ref="DL29" si="124">DL26-DL7</f>
        <v>-3.6281284239686862</v>
      </c>
      <c r="DM29" s="26">
        <f t="shared" ref="DM29" si="125">100*((DM26/DM7)^(1/19)-1)</f>
        <v>-0.80929363349194761</v>
      </c>
      <c r="DN29" s="49">
        <f t="shared" ref="DN29" si="126">DN26-DN7</f>
        <v>-4.9069804204834284</v>
      </c>
      <c r="DO29" s="26">
        <f t="shared" ref="DO29" si="127">100*((DO26/DO7)^(1/19)-1)</f>
        <v>1.9423446873740202</v>
      </c>
      <c r="DP29" s="49">
        <f t="shared" ref="DP29:DQ29" si="128">DP26-DP7</f>
        <v>8.5351088444521093</v>
      </c>
      <c r="DQ29" s="104">
        <f t="shared" si="128"/>
        <v>10.399999999999999</v>
      </c>
      <c r="DR29" s="26">
        <f t="shared" ref="DR29:DS29" si="129">100*((DR26/DR7)^(1/19)-1)</f>
        <v>-0.85555755206474515</v>
      </c>
      <c r="DS29" s="26">
        <f t="shared" si="129"/>
        <v>-2.564377395145645</v>
      </c>
      <c r="DT29" s="49">
        <f t="shared" ref="DT29" si="130">DT26-DT7</f>
        <v>-5.5082713841244875</v>
      </c>
      <c r="DU29" s="26">
        <f t="shared" ref="DU29" si="131">100*((DU26/DU7)^(1/19)-1)</f>
        <v>-1.304995101023787</v>
      </c>
      <c r="DV29" s="49">
        <f t="shared" ref="DV29" si="132">DV26-DV7</f>
        <v>-5.4833343081893418</v>
      </c>
      <c r="DW29" s="26">
        <f t="shared" ref="DW29" si="133">100*((DW26/DW7)^(1/19)-1)</f>
        <v>2.1947922680718879</v>
      </c>
      <c r="DX29" s="49">
        <f t="shared" ref="DX29:DY29" si="134">DX26-DX7</f>
        <v>10.991605692313833</v>
      </c>
      <c r="DY29" s="104">
        <f t="shared" si="134"/>
        <v>12.399999999999999</v>
      </c>
      <c r="DZ29" s="26">
        <f t="shared" ref="DZ29:EA29" si="135">100*((DZ26/DZ7)^(1/19)-1)</f>
        <v>-0.89940719257723956</v>
      </c>
      <c r="EA29" s="26">
        <f t="shared" si="135"/>
        <v>-2.6778834009022479</v>
      </c>
      <c r="EB29" s="49">
        <f t="shared" ref="EB29" si="136">EB26-EB7</f>
        <v>-4.5538072932990783</v>
      </c>
      <c r="EC29" s="26">
        <f t="shared" ref="EC29" si="137">100*((EC26/EC7)^(1/19)-1)</f>
        <v>-1.65952547690148</v>
      </c>
      <c r="ED29" s="49">
        <f t="shared" ref="ED29" si="138">ED26-ED7</f>
        <v>-8.9644307922803819</v>
      </c>
      <c r="EE29" s="26">
        <f t="shared" ref="EE29" si="139">100*((EE26/EE7)^(1/19)-1)</f>
        <v>2.0045851204010479</v>
      </c>
      <c r="EF29" s="49">
        <f t="shared" ref="EF29:EG29" si="140">EF26-EF7</f>
        <v>13.518238085579465</v>
      </c>
      <c r="EG29" s="49">
        <f t="shared" si="140"/>
        <v>13</v>
      </c>
    </row>
    <row r="30" spans="1:137">
      <c r="A30" s="22" t="s">
        <v>535</v>
      </c>
      <c r="B30" s="26">
        <f>100*((B17/B7)^(1/10)-1)</f>
        <v>1.0214823824390429</v>
      </c>
      <c r="C30" s="26">
        <f>100*((C17/C7)^(1/10)-1)</f>
        <v>-0.38661919108172738</v>
      </c>
      <c r="D30" s="49">
        <f>D17-D7</f>
        <v>-2.4701715635957271</v>
      </c>
      <c r="E30" s="26">
        <f>100*((E17/E7)^(1/10)-1)</f>
        <v>1.1217034417639882</v>
      </c>
      <c r="F30" s="49">
        <f>F17-F7</f>
        <v>0.6825692347017025</v>
      </c>
      <c r="G30" s="26">
        <f>100*((G17/G7)^(1/10)-1)</f>
        <v>2.3663783956303641</v>
      </c>
      <c r="H30" s="49">
        <f>H17-H7</f>
        <v>1.7876023288940264</v>
      </c>
      <c r="I30" s="104">
        <f>I17-I7</f>
        <v>2.7999999999999972</v>
      </c>
      <c r="J30" s="26">
        <f t="shared" ref="J30:K30" si="141">100*((J17/J7)^(1/10)-1)</f>
        <v>7.8209674440921084E-2</v>
      </c>
      <c r="K30" s="26">
        <f t="shared" si="141"/>
        <v>-1.5460221415754316</v>
      </c>
      <c r="L30" s="49">
        <f t="shared" ref="L30" si="142">L17-L7</f>
        <v>-2.6493041811022593</v>
      </c>
      <c r="M30" s="26">
        <f t="shared" ref="M30" si="143">100*((M17/M7)^(1/10)-1)</f>
        <v>3.6289242226317242E-2</v>
      </c>
      <c r="N30" s="49">
        <f t="shared" ref="N30" si="144">N17-N7</f>
        <v>-0.28915776788521441</v>
      </c>
      <c r="O30" s="26">
        <f t="shared" ref="O30" si="145">100*((O17/O7)^(1/10)-1)</f>
        <v>2.0979405484059299</v>
      </c>
      <c r="P30" s="49">
        <f t="shared" ref="P30:Q30" si="146">P17-P7</f>
        <v>2.9384619489874808</v>
      </c>
      <c r="Q30" s="104">
        <f t="shared" si="146"/>
        <v>4.8999999999999986</v>
      </c>
      <c r="R30" s="26">
        <f t="shared" ref="R30:S30" si="147">100*((R17/R7)^(1/10)-1)</f>
        <v>1.2700845405365202</v>
      </c>
      <c r="S30" s="26">
        <f t="shared" si="147"/>
        <v>0.27197845185824576</v>
      </c>
      <c r="T30" s="49">
        <f t="shared" ref="T30" si="148">T17-T7</f>
        <v>-1.5186673527325745</v>
      </c>
      <c r="U30" s="26">
        <f t="shared" ref="U30" si="149">100*((U17/U7)^(1/10)-1)</f>
        <v>1.2907229304171652</v>
      </c>
      <c r="V30" s="49">
        <f t="shared" ref="V30" si="150">V17-V7</f>
        <v>0.14298201309534875</v>
      </c>
      <c r="W30" s="26">
        <f t="shared" ref="W30" si="151">100*((W17/W7)^(1/10)-1)</f>
        <v>2.2369844461465282</v>
      </c>
      <c r="X30" s="49">
        <f t="shared" ref="X30:Y30" si="152">X17-X7</f>
        <v>1.3756853396372311</v>
      </c>
      <c r="Y30" s="104">
        <f t="shared" si="152"/>
        <v>2.5999999999999943</v>
      </c>
      <c r="Z30" s="26">
        <f t="shared" ref="Z30:AA30" si="153">100*((Z17/Z7)^(1/10)-1)</f>
        <v>1.0006017498465747</v>
      </c>
      <c r="AA30" s="26">
        <f t="shared" si="153"/>
        <v>9.4266809777043825E-2</v>
      </c>
      <c r="AB30" s="49">
        <f t="shared" ref="AB30" si="154">AB17-AB7</f>
        <v>-1.5065253063793271</v>
      </c>
      <c r="AC30" s="26">
        <f t="shared" ref="AC30" si="155">100*((AC17/AC7)^(1/10)-1)</f>
        <v>0.8986769146144713</v>
      </c>
      <c r="AD30" s="49">
        <f t="shared" ref="AD30" si="156">AD17-AD7</f>
        <v>-0.70652488159802829</v>
      </c>
      <c r="AE30" s="26">
        <f t="shared" ref="AE30" si="157">100*((AE17/AE7)^(1/10)-1)</f>
        <v>2.6994062120338391</v>
      </c>
      <c r="AF30" s="49">
        <f t="shared" ref="AF30:AG30" si="158">AF17-AF7</f>
        <v>2.2130501879773625</v>
      </c>
      <c r="AG30" s="104">
        <f t="shared" si="158"/>
        <v>2.3999999999999986</v>
      </c>
      <c r="AH30" s="26">
        <f t="shared" ref="AH30:AI30" si="159">100*((AH17/AH7)^(1/10)-1)</f>
        <v>-0.88458305556305961</v>
      </c>
      <c r="AI30" s="26">
        <f t="shared" si="159"/>
        <v>-3.4683281891929707</v>
      </c>
      <c r="AJ30" s="49">
        <f t="shared" ref="AJ30" si="160">AJ17-AJ7</f>
        <v>-3.6833377790084487</v>
      </c>
      <c r="AK30" s="26">
        <f t="shared" ref="AK30" si="161">100*((AK17/AK7)^(1/10)-1)</f>
        <v>-1.1752864298811727</v>
      </c>
      <c r="AL30" s="49">
        <f t="shared" ref="AL30" si="162">AL17-AL7</f>
        <v>-2.067988473801563</v>
      </c>
      <c r="AM30" s="26">
        <f t="shared" ref="AM30" si="163">100*((AM17/AM7)^(1/10)-1)</f>
        <v>2.8905441114531749</v>
      </c>
      <c r="AN30" s="49">
        <f t="shared" ref="AN30:AO30" si="164">AN17-AN7</f>
        <v>5.7513262528100189</v>
      </c>
      <c r="AO30" s="104">
        <f t="shared" si="164"/>
        <v>7.7999999999999972</v>
      </c>
      <c r="AP30" s="26">
        <f t="shared" ref="AP30:AQ30" si="165">100*((AP17/AP7)^(1/10)-1)</f>
        <v>-0.1887174945960246</v>
      </c>
      <c r="AQ30" s="26">
        <f t="shared" si="165"/>
        <v>-1.8017848169010087</v>
      </c>
      <c r="AR30" s="49">
        <f t="shared" ref="AR30" si="166">AR17-AR7</f>
        <v>-2.6017345672559848</v>
      </c>
      <c r="AS30" s="26">
        <f t="shared" ref="AS30" si="167">100*((AS17/AS7)^(1/10)-1)</f>
        <v>2.762476803863656E-2</v>
      </c>
      <c r="AT30" s="49">
        <f t="shared" ref="AT30" si="168">AT17-AT7</f>
        <v>1.4807778434805385</v>
      </c>
      <c r="AU30" s="26">
        <f t="shared" ref="AU30" si="169">100*((AU17/AU7)^(1/10)-1)</f>
        <v>0.53124955957606357</v>
      </c>
      <c r="AV30" s="49">
        <f t="shared" ref="AV30:AW30" si="170">AV17-AV7</f>
        <v>1.120956723775441</v>
      </c>
      <c r="AW30" s="104">
        <f t="shared" si="170"/>
        <v>3.6000000000000014</v>
      </c>
      <c r="AX30" s="26">
        <f t="shared" ref="AX30:AY30" si="171">100*((AX17/AX7)^(1/10)-1)</f>
        <v>0.60269404398665127</v>
      </c>
      <c r="AY30" s="26">
        <f t="shared" si="171"/>
        <v>-0.9948648972329277</v>
      </c>
      <c r="AZ30" s="49">
        <f t="shared" ref="AZ30" si="172">AZ17-AZ7</f>
        <v>-3.1063326482619935</v>
      </c>
      <c r="BA30" s="26">
        <f t="shared" ref="BA30" si="173">100*((BA17/BA7)^(1/10)-1)</f>
        <v>0.59341516882422951</v>
      </c>
      <c r="BB30" s="49">
        <f t="shared" ref="BB30" si="174">BB17-BB7</f>
        <v>-6.2901312779928276E-2</v>
      </c>
      <c r="BC30" s="26">
        <f t="shared" ref="BC30" si="175">100*((BC17/BC7)^(1/10)-1)</f>
        <v>3.2307664148469861</v>
      </c>
      <c r="BD30" s="49">
        <f t="shared" ref="BD30:BE30" si="176">BD17-BD7</f>
        <v>3.1692339610419165</v>
      </c>
      <c r="BE30" s="104">
        <f t="shared" si="176"/>
        <v>4.5</v>
      </c>
      <c r="BF30" s="26">
        <f t="shared" ref="BF30:BG30" si="177">100*((BF17/BF7)^(1/10)-1)</f>
        <v>-0.90134823898776473</v>
      </c>
      <c r="BG30" s="26">
        <f t="shared" si="177"/>
        <v>-2.8947493768504029</v>
      </c>
      <c r="BH30" s="49">
        <f t="shared" ref="BH30" si="178">BH17-BH7</f>
        <v>-3.2195846768186343</v>
      </c>
      <c r="BI30" s="26">
        <f t="shared" ref="BI30" si="179">100*((BI17/BI7)^(1/10)-1)</f>
        <v>-1.0867879261954871</v>
      </c>
      <c r="BJ30" s="49">
        <f t="shared" ref="BJ30" si="180">BJ17-BJ7</f>
        <v>-1.2684891480592313</v>
      </c>
      <c r="BK30" s="26">
        <f t="shared" ref="BK30" si="181">100*((BK17/BK7)^(1/10)-1)</f>
        <v>1.8699913762631359</v>
      </c>
      <c r="BL30" s="49">
        <f t="shared" ref="BL30:BM30" si="182">BL17-BL7</f>
        <v>4.4880738248778673</v>
      </c>
      <c r="BM30" s="104">
        <f t="shared" si="182"/>
        <v>7.1999999999999957</v>
      </c>
      <c r="BN30" s="26">
        <f t="shared" ref="BN30:BO30" si="183">100*((BN17/BN7)^(1/10)-1)</f>
        <v>-0.86360391529608505</v>
      </c>
      <c r="BO30" s="26">
        <f t="shared" si="183"/>
        <v>-2.4892955524872917</v>
      </c>
      <c r="BP30" s="49">
        <f t="shared" ref="BP30" si="184">BP17-BP7</f>
        <v>-2.4109876289614203</v>
      </c>
      <c r="BQ30" s="26">
        <f t="shared" ref="BQ30" si="185">100*((BQ17/BQ7)^(1/10)-1)</f>
        <v>-1.1149758569600654</v>
      </c>
      <c r="BR30" s="49">
        <f t="shared" ref="BR30" si="186">BR17-BR7</f>
        <v>-1.7787486706458395</v>
      </c>
      <c r="BS30" s="26">
        <f t="shared" ref="BS30" si="187">100*((BS17/BS7)^(1/10)-1)</f>
        <v>1.9025890484072994</v>
      </c>
      <c r="BT30" s="49">
        <f t="shared" ref="BT30:BU30" si="188">BT17-BT7</f>
        <v>4.1897362996072509</v>
      </c>
      <c r="BU30" s="104">
        <f t="shared" si="188"/>
        <v>7.0999999999999943</v>
      </c>
      <c r="BV30" s="26">
        <f t="shared" ref="BV30:BW30" si="189">100*((BV17/BV7)^(1/10)-1)</f>
        <v>-1.2719173483505375</v>
      </c>
      <c r="BW30" s="26">
        <f t="shared" si="189"/>
        <v>-4.1685718385504504</v>
      </c>
      <c r="BX30" s="49">
        <f t="shared" ref="BX30" si="190">BX17-BX7</f>
        <v>-4.3508354817200701</v>
      </c>
      <c r="BY30" s="26">
        <f t="shared" ref="BY30" si="191">100*((BY17/BY7)^(1/10)-1)</f>
        <v>-1.4345896494408428</v>
      </c>
      <c r="BZ30" s="49">
        <f t="shared" ref="BZ30" si="192">BZ17-BZ7</f>
        <v>-1.118485046627228</v>
      </c>
      <c r="CA30" s="26">
        <f t="shared" ref="CA30" si="193">100*((CA17/CA7)^(1/10)-1)</f>
        <v>1.8973547795735124</v>
      </c>
      <c r="CB30" s="49">
        <f t="shared" ref="CB30:CC30" si="194">CB17-CB7</f>
        <v>5.469320528347307</v>
      </c>
      <c r="CC30" s="104">
        <f t="shared" si="194"/>
        <v>8.1999999999999957</v>
      </c>
      <c r="CD30" s="26">
        <f t="shared" ref="CD30:CE30" si="195">100*((CD17/CD7)^(1/10)-1)</f>
        <v>-0.43366010456096227</v>
      </c>
      <c r="CE30" s="26">
        <f t="shared" si="195"/>
        <v>-2.7318973115385337</v>
      </c>
      <c r="CF30" s="49">
        <f t="shared" ref="CF30" si="196">CF17-CF7</f>
        <v>-3.4635765029441394</v>
      </c>
      <c r="CG30" s="26">
        <f t="shared" ref="CG30" si="197">100*((CG17/CG7)^(1/10)-1)</f>
        <v>-0.63084560871894402</v>
      </c>
      <c r="CH30" s="49">
        <f t="shared" ref="CH30" si="198">CH17-CH7</f>
        <v>-1.3543674300028954</v>
      </c>
      <c r="CI30" s="26">
        <f t="shared" ref="CI30" si="199">100*((CI17/CI7)^(1/10)-1)</f>
        <v>2.4870871605420453</v>
      </c>
      <c r="CJ30" s="49">
        <f t="shared" ref="CJ30:CK30" si="200">CJ17-CJ7</f>
        <v>4.8179439329470348</v>
      </c>
      <c r="CK30" s="104">
        <f t="shared" si="200"/>
        <v>7</v>
      </c>
      <c r="CL30" s="26">
        <f t="shared" ref="CL30:CM30" si="201">100*((CL17/CL7)^(1/10)-1)</f>
        <v>0.52735705248194709</v>
      </c>
      <c r="CM30" s="26">
        <f t="shared" si="201"/>
        <v>-0.66258059642255729</v>
      </c>
      <c r="CN30" s="49">
        <f t="shared" ref="CN30" si="202">CN17-CN7</f>
        <v>-2.0488684284913141</v>
      </c>
      <c r="CO30" s="26">
        <f t="shared" ref="CO30" si="203">100*((CO17/CO7)^(1/10)-1)</f>
        <v>0.30966991492080709</v>
      </c>
      <c r="CP30" s="49">
        <f t="shared" ref="CP30" si="204">CP17-CP7</f>
        <v>-1.4891126055249231</v>
      </c>
      <c r="CQ30" s="26">
        <f t="shared" ref="CQ30" si="205">100*((CQ17/CQ7)^(1/10)-1)</f>
        <v>3.0994817774276706</v>
      </c>
      <c r="CR30" s="49">
        <f t="shared" ref="CR30:CS30" si="206">CR17-CR7</f>
        <v>3.5379810340162408</v>
      </c>
      <c r="CS30" s="104">
        <f t="shared" si="206"/>
        <v>4</v>
      </c>
      <c r="CT30" s="26">
        <f t="shared" ref="CT30:CU30" si="207">100*((CT17/CT7)^(1/10)-1)</f>
        <v>0.38997595619416625</v>
      </c>
      <c r="CU30" s="26">
        <f t="shared" si="207"/>
        <v>-1.3223474808280788</v>
      </c>
      <c r="CV30" s="49">
        <f t="shared" ref="CV30" si="208">CV17-CV7</f>
        <v>-3.4924857274878676</v>
      </c>
      <c r="CW30" s="26">
        <f t="shared" ref="CW30" si="209">100*((CW17/CW7)^(1/10)-1)</f>
        <v>0.57896518676623376</v>
      </c>
      <c r="CX30" s="49">
        <f t="shared" ref="CX30" si="210">CX17-CX7</f>
        <v>1.3234040559207045</v>
      </c>
      <c r="CY30" s="26">
        <f t="shared" ref="CY30" si="211">100*((CY17/CY7)^(1/10)-1)</f>
        <v>2.7744239890119093</v>
      </c>
      <c r="CZ30" s="49">
        <f t="shared" ref="CZ30:DA30" si="212">CZ17-CZ7</f>
        <v>2.1690816715671648</v>
      </c>
      <c r="DA30" s="104">
        <f t="shared" si="212"/>
        <v>2.1000000000000014</v>
      </c>
      <c r="DB30" s="26">
        <f t="shared" ref="DB30:DC30" si="213">100*((DB17/DB7)^(1/10)-1)</f>
        <v>-0.28185321563048982</v>
      </c>
      <c r="DC30" s="26">
        <f t="shared" si="213"/>
        <v>-2.1109377708830479</v>
      </c>
      <c r="DD30" s="49">
        <f t="shared" ref="DD30" si="214">DD17-DD7</f>
        <v>-3.3995426187754134</v>
      </c>
      <c r="DE30" s="26">
        <f t="shared" ref="DE30" si="215">100*((DE17/DE7)^(1/10)-1)</f>
        <v>-6.277144622804931E-2</v>
      </c>
      <c r="DF30" s="49">
        <f t="shared" ref="DF30" si="216">DF17-DF7</f>
        <v>1.4728281097626308</v>
      </c>
      <c r="DG30" s="26">
        <f t="shared" ref="DG30" si="217">100*((DG17/DG7)^(1/10)-1)</f>
        <v>1.0567629477665541</v>
      </c>
      <c r="DH30" s="49">
        <f t="shared" ref="DH30:DI30" si="218">DH17-DH7</f>
        <v>1.9267145090127773</v>
      </c>
      <c r="DI30" s="104">
        <f t="shared" si="218"/>
        <v>5.5999999999999943</v>
      </c>
      <c r="DJ30" s="26">
        <f t="shared" ref="DJ30:DK30" si="219">100*((DJ17/DJ7)^(1/10)-1)</f>
        <v>-0.54078449022619823</v>
      </c>
      <c r="DK30" s="26">
        <f t="shared" si="219"/>
        <v>-2.464193923242497</v>
      </c>
      <c r="DL30" s="49">
        <f t="shared" ref="DL30" si="220">DL17-DL7</f>
        <v>-3.2351950909428595</v>
      </c>
      <c r="DM30" s="26">
        <f t="shared" ref="DM30" si="221">100*((DM17/DM7)^(1/10)-1)</f>
        <v>-0.39911287606267942</v>
      </c>
      <c r="DN30" s="49">
        <f t="shared" ref="DN30" si="222">DN17-DN7</f>
        <v>0.9527335871573257</v>
      </c>
      <c r="DO30" s="26">
        <f t="shared" ref="DO30" si="223">100*((DO17/DO7)^(1/10)-1)</f>
        <v>0.85143748456522061</v>
      </c>
      <c r="DP30" s="49">
        <f t="shared" ref="DP30:DQ30" si="224">DP17-DP7</f>
        <v>2.2824615037855214</v>
      </c>
      <c r="DQ30" s="104">
        <f t="shared" si="224"/>
        <v>6.1000000000000014</v>
      </c>
      <c r="DR30" s="26">
        <f t="shared" ref="DR30:DS30" si="225">100*((DR17/DR7)^(1/10)-1)</f>
        <v>-0.84529671907209725</v>
      </c>
      <c r="DS30" s="26">
        <f t="shared" si="225"/>
        <v>-3.0169411730844087</v>
      </c>
      <c r="DT30" s="49">
        <f t="shared" ref="DT30" si="226">DT17-DT7</f>
        <v>-3.8895296119716409</v>
      </c>
      <c r="DU30" s="26">
        <f t="shared" ref="DU30" si="227">100*((DU17/DU7)^(1/10)-1)</f>
        <v>-0.70031069338258867</v>
      </c>
      <c r="DV30" s="49">
        <f t="shared" ref="DV30" si="228">DV17-DV7</f>
        <v>0.97585818772488153</v>
      </c>
      <c r="DW30" s="26">
        <f t="shared" ref="DW30" si="229">100*((DW17/DW7)^(1/10)-1)</f>
        <v>1.0324708792189607</v>
      </c>
      <c r="DX30" s="49">
        <f t="shared" ref="DX30:DY30" si="230">DX17-DX7</f>
        <v>2.9136714242467683</v>
      </c>
      <c r="DY30" s="104">
        <f t="shared" si="230"/>
        <v>6.7000000000000028</v>
      </c>
      <c r="DZ30" s="26">
        <f t="shared" ref="DZ30:EA30" si="231">100*((DZ17/DZ7)^(1/10)-1)</f>
        <v>-0.94613575950561746</v>
      </c>
      <c r="EA30" s="26">
        <f t="shared" si="231"/>
        <v>-3.6290172255044828</v>
      </c>
      <c r="EB30" s="49">
        <f t="shared" ref="EB30" si="232">EB17-EB7</f>
        <v>-3.7559014234522241</v>
      </c>
      <c r="EC30" s="26">
        <f t="shared" ref="EC30" si="233">100*((EC17/EC7)^(1/10)-1)</f>
        <v>-1.2421086018753802</v>
      </c>
      <c r="ED30" s="49">
        <f t="shared" ref="ED30" si="234">ED17-ED7</f>
        <v>-1.9418775525924801</v>
      </c>
      <c r="EE30" s="26">
        <f t="shared" ref="EE30" si="235">100*((EE17/EE7)^(1/10)-1)</f>
        <v>1.7506893558026038</v>
      </c>
      <c r="EF30" s="49">
        <f t="shared" ref="EF30:EG30" si="236">EF17-EF7</f>
        <v>5.6977789760447024</v>
      </c>
      <c r="EG30" s="49">
        <f t="shared" si="236"/>
        <v>7.6999999999999957</v>
      </c>
    </row>
    <row r="31" spans="1:137">
      <c r="A31" s="22" t="s">
        <v>153</v>
      </c>
      <c r="B31" s="26">
        <f>100*((B26/B17)^(1/9)-1)</f>
        <v>1.1334049778537025</v>
      </c>
      <c r="C31" s="26">
        <f>100*((C26/C17)^(1/9)-1)</f>
        <v>0.78394548528324393</v>
      </c>
      <c r="D31" s="49">
        <f>D26-D17</f>
        <v>-0.50277609384036204</v>
      </c>
      <c r="E31" s="26">
        <f>100*((E26/E17)^(1/9)-1)</f>
        <v>0.62736771811089387</v>
      </c>
      <c r="F31" s="49">
        <f>F26-F17</f>
        <v>-3.0536618828530351</v>
      </c>
      <c r="G31" s="26">
        <f>100*((G26/G17)^(1/9)-1)</f>
        <v>3.6395398636439147</v>
      </c>
      <c r="H31" s="49">
        <f>H26-H17</f>
        <v>3.5564379766933918</v>
      </c>
      <c r="I31" s="104">
        <f>I26-I17</f>
        <v>0.89999999999999858</v>
      </c>
      <c r="J31" s="26">
        <f t="shared" ref="J31:K31" si="237">100*((J26/J17)^(1/9)-1)</f>
        <v>0.37328777682021919</v>
      </c>
      <c r="K31" s="26">
        <f t="shared" si="237"/>
        <v>-4.7843415733739292E-2</v>
      </c>
      <c r="L31" s="49">
        <f t="shared" ref="L31" si="238">L26-L17</f>
        <v>-0.55337916994353797</v>
      </c>
      <c r="M31" s="26">
        <f t="shared" ref="M31" si="239">100*((M26/M17)^(1/9)-1)</f>
        <v>-0.48750954235938782</v>
      </c>
      <c r="N31" s="49">
        <f t="shared" ref="N31" si="240">N26-N17</f>
        <v>-5.1370998851075171</v>
      </c>
      <c r="O31" s="26">
        <f t="shared" ref="O31" si="241">100*((O26/O17)^(1/9)-1)</f>
        <v>3.7828829788402407</v>
      </c>
      <c r="P31" s="49">
        <f t="shared" ref="P31:Q31" si="242">P26-P17</f>
        <v>5.6904790550510533</v>
      </c>
      <c r="Q31" s="104">
        <f t="shared" si="242"/>
        <v>3</v>
      </c>
      <c r="R31" s="26">
        <f t="shared" ref="R31:S31" si="243">100*((R26/R17)^(1/9)-1)</f>
        <v>1.336583626472132</v>
      </c>
      <c r="S31" s="26">
        <f t="shared" si="243"/>
        <v>1.6358831834689669</v>
      </c>
      <c r="T31" s="49">
        <f t="shared" ref="T31" si="244">T26-T17</f>
        <v>0.39232934536116915</v>
      </c>
      <c r="U31" s="26">
        <f t="shared" ref="U31" si="245">100*((U26/U17)^(1/9)-1)</f>
        <v>0.53818903178495248</v>
      </c>
      <c r="V31" s="49">
        <f t="shared" ref="V31" si="246">V26-V17</f>
        <v>-4.826330279939782</v>
      </c>
      <c r="W31" s="26">
        <f t="shared" ref="W31" si="247">100*((W26/W17)^(1/9)-1)</f>
        <v>4.2642072408350051</v>
      </c>
      <c r="X31" s="49">
        <f t="shared" ref="X31:Y31" si="248">X26-X17</f>
        <v>4.4340009345786058</v>
      </c>
      <c r="Y31" s="104">
        <f t="shared" si="248"/>
        <v>2.1000000000000014</v>
      </c>
      <c r="Z31" s="26">
        <f t="shared" ref="Z31:AA31" si="249">100*((Z26/Z17)^(1/9)-1)</f>
        <v>1.0600934504379822</v>
      </c>
      <c r="AA31" s="26">
        <f t="shared" si="249"/>
        <v>0.70694840234268863</v>
      </c>
      <c r="AB31" s="49">
        <f t="shared" ref="AB31" si="250">AB26-AB17</f>
        <v>-0.49532195903969978</v>
      </c>
      <c r="AC31" s="26">
        <f t="shared" ref="AC31" si="251">100*((AC26/AC17)^(1/9)-1)</f>
        <v>0.4636668624767637</v>
      </c>
      <c r="AD31" s="49">
        <f t="shared" ref="AD31" si="252">AD26-AD17</f>
        <v>-3.611983294552445</v>
      </c>
      <c r="AE31" s="26">
        <f t="shared" ref="AE31" si="253">100*((AE26/AE17)^(1/9)-1)</f>
        <v>3.9165912835314121</v>
      </c>
      <c r="AF31" s="49">
        <f t="shared" ref="AF31:AG31" si="254">AF26-AF17</f>
        <v>4.1073052535921342</v>
      </c>
      <c r="AG31" s="104">
        <f t="shared" si="254"/>
        <v>1.6000000000000014</v>
      </c>
      <c r="AH31" s="26">
        <f t="shared" ref="AH31:AI31" si="255">100*((AH26/AH17)^(1/9)-1)</f>
        <v>-0.1820368412439044</v>
      </c>
      <c r="AI31" s="26">
        <f t="shared" si="255"/>
        <v>-1.6053036511952889</v>
      </c>
      <c r="AJ31" s="49">
        <f t="shared" ref="AJ31" si="256">AJ26-AJ17</f>
        <v>-1.4772769423093433</v>
      </c>
      <c r="AK31" s="26">
        <f t="shared" ref="AK31" si="257">100*((AK26/AK17)^(1/9)-1)</f>
        <v>-1.500139317441862</v>
      </c>
      <c r="AL31" s="49">
        <f t="shared" ref="AL31" si="258">AL26-AL17</f>
        <v>-7.822654345426848</v>
      </c>
      <c r="AM31" s="26">
        <f t="shared" ref="AM31" si="259">100*((AM26/AM17)^(1/9)-1)</f>
        <v>4.4512076973619363</v>
      </c>
      <c r="AN31" s="49">
        <f t="shared" ref="AN31:AO31" si="260">AN26-AN17</f>
        <v>9.2999312877361895</v>
      </c>
      <c r="AO31" s="104">
        <f t="shared" si="260"/>
        <v>5.6000000000000014</v>
      </c>
      <c r="AP31" s="26">
        <f t="shared" ref="AP31:AQ31" si="261">100*((AP26/AP17)^(1/9)-1)</f>
        <v>0.11949207379142734</v>
      </c>
      <c r="AQ31" s="26">
        <f t="shared" si="261"/>
        <v>0.22732028911318647</v>
      </c>
      <c r="AR31" s="49">
        <f t="shared" ref="AR31" si="262">AR26-AR17</f>
        <v>0.14312790744746806</v>
      </c>
      <c r="AS31" s="26">
        <f t="shared" ref="AS31" si="263">100*((AS26/AS17)^(1/9)-1)</f>
        <v>-0.49635012715891769</v>
      </c>
      <c r="AT31" s="49">
        <f t="shared" ref="AT31" si="264">AT26-AT17</f>
        <v>-3.7344053931026053</v>
      </c>
      <c r="AU31" s="26">
        <f t="shared" ref="AU31" si="265">100*((AU26/AU17)^(1/9)-1)</f>
        <v>2.3765713727862625</v>
      </c>
      <c r="AV31" s="49">
        <f t="shared" ref="AV31:AW31" si="266">AV26-AV17</f>
        <v>3.5912774856551444</v>
      </c>
      <c r="AW31" s="104">
        <f t="shared" si="266"/>
        <v>2</v>
      </c>
      <c r="AX31" s="26">
        <f t="shared" ref="AX31:AY31" si="267">100*((AX26/AX17)^(1/9)-1)</f>
        <v>0.15543523828276395</v>
      </c>
      <c r="AY31" s="26">
        <f t="shared" si="267"/>
        <v>-0.73578868604278203</v>
      </c>
      <c r="AZ31" s="49">
        <f t="shared" ref="AZ31" si="268">AZ26-AZ17</f>
        <v>-1.3830870597072646</v>
      </c>
      <c r="BA31" s="26">
        <f t="shared" ref="BA31" si="269">100*((BA26/BA17)^(1/9)-1)</f>
        <v>-0.72584089583207501</v>
      </c>
      <c r="BB31" s="49">
        <f t="shared" ref="BB31" si="270">BB26-BB17</f>
        <v>-5.2118690899234608</v>
      </c>
      <c r="BC31" s="26">
        <f t="shared" ref="BC31" si="271">100*((BC26/BC17)^(1/9)-1)</f>
        <v>4.5597020898858087</v>
      </c>
      <c r="BD31" s="49">
        <f t="shared" ref="BD31:BE31" si="272">BD26-BD17</f>
        <v>6.5949561496307201</v>
      </c>
      <c r="BE31" s="104">
        <f t="shared" si="272"/>
        <v>3.7000000000000028</v>
      </c>
      <c r="BF31" s="26">
        <f t="shared" ref="BF31:BG31" si="273">100*((BF26/BF17)^(1/9)-1)</f>
        <v>-0.22177005111453374</v>
      </c>
      <c r="BG31" s="26">
        <f t="shared" si="273"/>
        <v>-1.2981023278707871</v>
      </c>
      <c r="BH31" s="49">
        <f t="shared" ref="BH31" si="274">BH26-BH17</f>
        <v>-1.3288560249456598</v>
      </c>
      <c r="BI31" s="26">
        <f t="shared" ref="BI31" si="275">100*((BI26/BI17)^(1/9)-1)</f>
        <v>-1.238900590495573</v>
      </c>
      <c r="BJ31" s="49">
        <f t="shared" ref="BJ31" si="276">BJ26-BJ17</f>
        <v>-5.9102720007901297</v>
      </c>
      <c r="BK31" s="26">
        <f t="shared" ref="BK31" si="277">100*((BK26/BK17)^(1/9)-1)</f>
        <v>3.4867426504460397</v>
      </c>
      <c r="BL31" s="49">
        <f t="shared" ref="BL31:BM31" si="278">BL26-BL17</f>
        <v>7.2391280257357806</v>
      </c>
      <c r="BM31" s="104">
        <f t="shared" si="278"/>
        <v>4.6000000000000014</v>
      </c>
      <c r="BN31" s="26">
        <f t="shared" ref="BN31:BO31" si="279">100*((BN26/BN17)^(1/9)-1)</f>
        <v>-0.15102797263498724</v>
      </c>
      <c r="BO31" s="26">
        <f t="shared" si="279"/>
        <v>-0.92303557845874185</v>
      </c>
      <c r="BP31" s="49">
        <f t="shared" ref="BP31" si="280">BP26-BP17</f>
        <v>-0.90475247219849919</v>
      </c>
      <c r="BQ31" s="26">
        <f t="shared" ref="BQ31" si="281">100*((BQ26/BQ17)^(1/9)-1)</f>
        <v>-1.3726695298146518</v>
      </c>
      <c r="BR31" s="49">
        <f t="shared" ref="BR31" si="282">BR26-BR17</f>
        <v>-7.254906894016699</v>
      </c>
      <c r="BS31" s="26">
        <f t="shared" ref="BS31" si="283">100*((BS26/BS17)^(1/9)-1)</f>
        <v>4.2045608648075827</v>
      </c>
      <c r="BT31" s="49">
        <f t="shared" ref="BT31:BU31" si="284">BT26-BT17</f>
        <v>8.1596593662152017</v>
      </c>
      <c r="BU31" s="104">
        <f t="shared" si="284"/>
        <v>4.1000000000000014</v>
      </c>
      <c r="BV31" s="26">
        <f t="shared" ref="BV31:BW31" si="285">100*((BV26/BV17)^(1/9)-1)</f>
        <v>-0.62822220763365522</v>
      </c>
      <c r="BW31" s="26">
        <f t="shared" si="285"/>
        <v>-1.181759905454205</v>
      </c>
      <c r="BX31" s="49">
        <f t="shared" ref="BX31" si="286">BX26-BX17</f>
        <v>-0.61498877701471422</v>
      </c>
      <c r="BY31" s="26">
        <f t="shared" ref="BY31" si="287">100*((BY26/BY17)^(1/9)-1)</f>
        <v>-1.6474321812026682</v>
      </c>
      <c r="BZ31" s="49">
        <f t="shared" ref="BZ31" si="288">BZ26-BZ17</f>
        <v>-5.960751522755416</v>
      </c>
      <c r="CA31" s="26">
        <f t="shared" ref="CA31" si="289">100*((CA26/CA17)^(1/9)-1)</f>
        <v>2.5342196697188735</v>
      </c>
      <c r="CB31" s="49">
        <f t="shared" ref="CB31:CC31" si="290">CB26-CB17</f>
        <v>6.5757402997701249</v>
      </c>
      <c r="CC31" s="104">
        <f t="shared" si="290"/>
        <v>4.7000000000000028</v>
      </c>
      <c r="CD31" s="26">
        <f t="shared" ref="CD31:CE31" si="291">100*((CD26/CD17)^(1/9)-1)</f>
        <v>0.27396484745894067</v>
      </c>
      <c r="CE31" s="26">
        <f t="shared" si="291"/>
        <v>5.1800850568484158E-2</v>
      </c>
      <c r="CF31" s="49">
        <f t="shared" ref="CF31" si="292">CF26-CF17</f>
        <v>-0.26023541485668034</v>
      </c>
      <c r="CG31" s="26">
        <f t="shared" ref="CG31" si="293">100*((CG26/CG17)^(1/9)-1)</f>
        <v>-0.94538836146245142</v>
      </c>
      <c r="CH31" s="49">
        <f t="shared" ref="CH31" si="294">CH26-CH17</f>
        <v>-7.053072914782426</v>
      </c>
      <c r="CI31" s="26">
        <f t="shared" ref="CI31" si="295">100*((CI26/CI17)^(1/9)-1)</f>
        <v>3.9368786748911866</v>
      </c>
      <c r="CJ31" s="49">
        <f t="shared" ref="CJ31:CK31" si="296">CJ26-CJ17</f>
        <v>7.3133083296391135</v>
      </c>
      <c r="CK31" s="104">
        <f t="shared" si="296"/>
        <v>4.3999999999999986</v>
      </c>
      <c r="CL31" s="26">
        <f t="shared" ref="CL31:CM31" si="297">100*((CL26/CL17)^(1/9)-1)</f>
        <v>0.5093843149911681</v>
      </c>
      <c r="CM31" s="26">
        <f t="shared" si="297"/>
        <v>-0.82094310513668445</v>
      </c>
      <c r="CN31" s="49">
        <f t="shared" ref="CN31" si="298">CN26-CN17</f>
        <v>-1.8309747684592885</v>
      </c>
      <c r="CO31" s="26">
        <f t="shared" ref="CO31" si="299">100*((CO26/CO17)^(1/9)-1)</f>
        <v>-0.2006294264536912</v>
      </c>
      <c r="CP31" s="49">
        <f t="shared" ref="CP31" si="300">CP26-CP17</f>
        <v>-4.2000332598985324</v>
      </c>
      <c r="CQ31" s="26">
        <f t="shared" ref="CQ31" si="301">100*((CQ26/CQ17)^(1/9)-1)</f>
        <v>4.1762598431676734</v>
      </c>
      <c r="CR31" s="49">
        <f t="shared" ref="CR31:CS31" si="302">CR26-CR17</f>
        <v>6.0310080283578174</v>
      </c>
      <c r="CS31" s="104">
        <f t="shared" si="302"/>
        <v>4.0999999999999943</v>
      </c>
      <c r="CT31" s="26">
        <f t="shared" ref="CT31:CU31" si="303">100*((CT26/CT17)^(1/9)-1)</f>
        <v>0.5370586167182223</v>
      </c>
      <c r="CU31" s="26">
        <f t="shared" si="303"/>
        <v>0.22125090244351497</v>
      </c>
      <c r="CV31" s="49">
        <f t="shared" ref="CV31" si="304">CV26-CV17</f>
        <v>-0.5194019735762474</v>
      </c>
      <c r="CW31" s="26">
        <f t="shared" ref="CW31" si="305">100*((CW26/CW17)^(1/9)-1)</f>
        <v>5.1549403030892726E-2</v>
      </c>
      <c r="CX31" s="49">
        <f t="shared" ref="CX31" si="306">CX26-CX17</f>
        <v>-3.0280998802481633</v>
      </c>
      <c r="CY31" s="26">
        <f t="shared" ref="CY31" si="307">100*((CY26/CY17)^(1/9)-1)</f>
        <v>3.8789439184746755</v>
      </c>
      <c r="CZ31" s="49">
        <f t="shared" ref="CZ31:DA31" si="308">CZ26-CZ17</f>
        <v>3.5475018538244143</v>
      </c>
      <c r="DA31" s="104">
        <f t="shared" si="308"/>
        <v>2.3999999999999986</v>
      </c>
      <c r="DB31" s="26">
        <f t="shared" ref="DB31:DC31" si="309">100*((DB26/DB17)^(1/9)-1)</f>
        <v>-0.15487903050227514</v>
      </c>
      <c r="DC31" s="26">
        <f t="shared" si="309"/>
        <v>-0.81462391132134382</v>
      </c>
      <c r="DD31" s="49">
        <f t="shared" ref="DD31" si="310">DD26-DD17</f>
        <v>-0.96820079857310226</v>
      </c>
      <c r="DE31" s="26">
        <f t="shared" ref="DE31" si="311">100*((DE26/DE17)^(1/9)-1)</f>
        <v>-0.94541496879481102</v>
      </c>
      <c r="DF31" s="49">
        <f t="shared" ref="DF31" si="312">DF26-DF17</f>
        <v>-4.6846068911321694</v>
      </c>
      <c r="DG31" s="26">
        <f t="shared" ref="DG31" si="313">100*((DG26/DG17)^(1/9)-1)</f>
        <v>3.3680429337838991</v>
      </c>
      <c r="DH31" s="49">
        <f t="shared" ref="DH31:DI31" si="314">DH26-DH17</f>
        <v>5.6528076897052699</v>
      </c>
      <c r="DI31" s="104">
        <f t="shared" si="314"/>
        <v>3.5</v>
      </c>
      <c r="DJ31" s="26">
        <f t="shared" ref="DJ31:DK31" si="315">100*((DJ26/DJ17)^(1/9)-1)</f>
        <v>-0.26035604128836765</v>
      </c>
      <c r="DK31" s="26">
        <f t="shared" si="315"/>
        <v>-0.55405947652230614</v>
      </c>
      <c r="DL31" s="49">
        <f t="shared" ref="DL31" si="316">DL26-DL17</f>
        <v>-0.39293333302582667</v>
      </c>
      <c r="DM31" s="26">
        <f t="shared" ref="DM31" si="317">100*((DM26/DM17)^(1/9)-1)</f>
        <v>-1.2630691439288189</v>
      </c>
      <c r="DN31" s="49">
        <f t="shared" ref="DN31" si="318">DN26-DN17</f>
        <v>-5.8597140076407541</v>
      </c>
      <c r="DO31" s="26">
        <f t="shared" ref="DO31" si="319">100*((DO26/DO17)^(1/9)-1)</f>
        <v>3.1683092062100071</v>
      </c>
      <c r="DP31" s="49">
        <f t="shared" ref="DP31:DQ31" si="320">DP26-DP17</f>
        <v>6.2526473406665879</v>
      </c>
      <c r="DQ31" s="104">
        <f t="shared" si="320"/>
        <v>4.2999999999999972</v>
      </c>
      <c r="DR31" s="26">
        <f t="shared" ref="DR31:DS31" si="321">100*((DR26/DR17)^(1/9)-1)</f>
        <v>-0.86695723226952737</v>
      </c>
      <c r="DS31" s="26">
        <f t="shared" si="321"/>
        <v>-2.0590514606141253</v>
      </c>
      <c r="DT31" s="49">
        <f t="shared" ref="DT31" si="322">DT26-DT17</f>
        <v>-1.6187417721528465</v>
      </c>
      <c r="DU31" s="26">
        <f t="shared" ref="DU31" si="323">100*((DU26/DU17)^(1/9)-1)</f>
        <v>-1.9725489881349145</v>
      </c>
      <c r="DV31" s="49">
        <f t="shared" ref="DV31" si="324">DV26-DV17</f>
        <v>-6.4591924959142233</v>
      </c>
      <c r="DW31" s="26">
        <f t="shared" ref="DW31" si="325">100*((DW26/DW17)^(1/9)-1)</f>
        <v>3.5019501768319028</v>
      </c>
      <c r="DX31" s="49">
        <f t="shared" ref="DX31:DY31" si="326">DX26-DX17</f>
        <v>8.0779342680670645</v>
      </c>
      <c r="DY31" s="104">
        <f t="shared" si="326"/>
        <v>5.6999999999999957</v>
      </c>
      <c r="DZ31" s="26">
        <f t="shared" ref="DZ31:EA31" si="327">100*((DZ26/DZ17)^(1/9)-1)</f>
        <v>-0.84746070794654571</v>
      </c>
      <c r="EA31" s="26">
        <f t="shared" si="327"/>
        <v>-1.6100543228886877</v>
      </c>
      <c r="EB31" s="49">
        <f t="shared" ref="EB31" si="328">EB26-EB17</f>
        <v>-0.79790586984685419</v>
      </c>
      <c r="EC31" s="26">
        <f t="shared" ref="EC31" si="329">100*((EC26/EC17)^(1/9)-1)</f>
        <v>-2.1212531083867003</v>
      </c>
      <c r="ED31" s="49">
        <f t="shared" ref="ED31" si="330">ED26-ED17</f>
        <v>-7.0225532396879018</v>
      </c>
      <c r="EE31" s="26">
        <f t="shared" ref="EE31" si="331">100*((EE26/EE17)^(1/9)-1)</f>
        <v>2.2874346340478802</v>
      </c>
      <c r="EF31" s="49">
        <f t="shared" ref="EF31:EG31" si="332">EF26-EF17</f>
        <v>7.8204591095347631</v>
      </c>
      <c r="EG31" s="49">
        <f t="shared" si="332"/>
        <v>5.3000000000000043</v>
      </c>
    </row>
    <row r="32" spans="1:137">
      <c r="B32" s="26"/>
      <c r="C32" s="26"/>
      <c r="D32" s="49"/>
      <c r="E32" s="26"/>
      <c r="F32" s="49"/>
      <c r="G32" s="26"/>
      <c r="H32" s="49"/>
      <c r="I32" s="49"/>
      <c r="J32" s="26"/>
      <c r="K32" s="26"/>
      <c r="L32" s="49"/>
      <c r="M32" s="26"/>
      <c r="N32" s="49"/>
      <c r="O32" s="26"/>
      <c r="P32" s="49"/>
      <c r="Q32" s="49"/>
      <c r="R32" s="26"/>
      <c r="S32" s="26"/>
      <c r="T32" s="49"/>
      <c r="U32" s="26"/>
      <c r="V32" s="49"/>
      <c r="W32" s="26"/>
      <c r="X32" s="49"/>
      <c r="Y32" s="49"/>
      <c r="Z32" s="26"/>
      <c r="AA32" s="26"/>
      <c r="AB32" s="49"/>
      <c r="AC32" s="26"/>
      <c r="AD32" s="49"/>
      <c r="AE32" s="26"/>
      <c r="AF32" s="49"/>
      <c r="AG32" s="49"/>
      <c r="AH32" s="26"/>
      <c r="AI32" s="26"/>
      <c r="AJ32" s="49"/>
      <c r="AK32" s="26"/>
      <c r="AL32" s="49"/>
      <c r="AM32" s="26"/>
      <c r="AN32" s="49"/>
      <c r="AO32" s="49"/>
      <c r="AP32" s="26"/>
      <c r="AQ32" s="26"/>
      <c r="AR32" s="49"/>
      <c r="AS32" s="26"/>
      <c r="AT32" s="49"/>
      <c r="AU32" s="26"/>
      <c r="AV32" s="49"/>
      <c r="AW32" s="49"/>
      <c r="AX32" s="26"/>
      <c r="AY32" s="26"/>
      <c r="AZ32" s="49"/>
      <c r="BA32" s="26"/>
      <c r="BB32" s="49"/>
      <c r="BC32" s="26"/>
      <c r="BD32" s="49"/>
      <c r="BE32" s="49"/>
      <c r="BF32" s="26"/>
      <c r="BG32" s="26"/>
      <c r="BH32" s="49"/>
      <c r="BI32" s="26"/>
      <c r="BJ32" s="49"/>
      <c r="BK32" s="26"/>
      <c r="BL32" s="49"/>
      <c r="BM32" s="49"/>
      <c r="BN32" s="26"/>
      <c r="BO32" s="26"/>
      <c r="BP32" s="49"/>
      <c r="BQ32" s="26"/>
      <c r="BR32" s="49"/>
      <c r="BS32" s="26"/>
      <c r="BT32" s="49"/>
      <c r="BU32" s="49"/>
      <c r="BV32" s="26"/>
      <c r="BW32" s="26"/>
      <c r="BX32" s="49"/>
      <c r="BY32" s="26"/>
      <c r="BZ32" s="49"/>
      <c r="CA32" s="26"/>
      <c r="CB32" s="49"/>
      <c r="CC32" s="49"/>
      <c r="CD32" s="26"/>
      <c r="CE32" s="26"/>
      <c r="CF32" s="49"/>
      <c r="CG32" s="26"/>
      <c r="CH32" s="49"/>
      <c r="CI32" s="26"/>
      <c r="CJ32" s="49"/>
      <c r="CK32" s="49"/>
      <c r="CL32" s="26"/>
      <c r="CM32" s="26"/>
      <c r="CN32" s="49"/>
      <c r="CO32" s="26"/>
      <c r="CP32" s="49"/>
      <c r="CQ32" s="26"/>
      <c r="CR32" s="49"/>
      <c r="CS32" s="49"/>
      <c r="CT32" s="26"/>
      <c r="CU32" s="26"/>
      <c r="CV32" s="49"/>
      <c r="CW32" s="26"/>
      <c r="CX32" s="49"/>
      <c r="CY32" s="26"/>
      <c r="CZ32" s="49"/>
      <c r="DA32" s="49"/>
      <c r="DB32" s="26"/>
      <c r="DC32" s="26"/>
      <c r="DD32" s="49"/>
      <c r="DE32" s="26"/>
      <c r="DF32" s="49"/>
      <c r="DG32" s="26"/>
      <c r="DH32" s="49"/>
      <c r="DI32" s="49"/>
      <c r="DJ32" s="26"/>
      <c r="DK32" s="26"/>
      <c r="DL32" s="49"/>
      <c r="DM32" s="26"/>
      <c r="DN32" s="49"/>
      <c r="DO32" s="26"/>
      <c r="DP32" s="49"/>
      <c r="DQ32" s="49"/>
      <c r="DR32" s="26"/>
      <c r="DS32" s="26"/>
      <c r="DT32" s="49"/>
      <c r="DU32" s="26"/>
      <c r="DV32" s="49"/>
      <c r="DW32" s="26"/>
      <c r="DX32" s="49"/>
      <c r="DY32" s="104"/>
      <c r="DZ32" s="26"/>
      <c r="EA32" s="26"/>
      <c r="EB32" s="49"/>
      <c r="EC32" s="26"/>
      <c r="ED32" s="49"/>
      <c r="EE32" s="26"/>
      <c r="EF32" s="49"/>
      <c r="EG32" s="49"/>
    </row>
    <row r="33" spans="1:129">
      <c r="A33" s="22" t="s">
        <v>703</v>
      </c>
      <c r="DY33" s="107"/>
    </row>
    <row r="34" spans="1:129" ht="15">
      <c r="B34" s="51" t="s">
        <v>121</v>
      </c>
      <c r="C34" s="51" t="s">
        <v>497</v>
      </c>
      <c r="D34" s="51" t="s">
        <v>498</v>
      </c>
      <c r="E34" s="51" t="s">
        <v>499</v>
      </c>
      <c r="F34" s="51" t="s">
        <v>500</v>
      </c>
      <c r="G34" s="51" t="s">
        <v>501</v>
      </c>
      <c r="H34" s="51" t="s">
        <v>502</v>
      </c>
      <c r="I34" s="51" t="s">
        <v>503</v>
      </c>
      <c r="J34" s="51" t="s">
        <v>504</v>
      </c>
      <c r="K34" s="51" t="s">
        <v>505</v>
      </c>
      <c r="L34" s="51" t="s">
        <v>506</v>
      </c>
      <c r="M34" s="51" t="s">
        <v>507</v>
      </c>
      <c r="N34" s="51" t="s">
        <v>508</v>
      </c>
      <c r="O34" s="51" t="s">
        <v>509</v>
      </c>
      <c r="P34" s="51" t="s">
        <v>510</v>
      </c>
      <c r="Q34" s="51" t="s">
        <v>511</v>
      </c>
    </row>
    <row r="35" spans="1:129">
      <c r="A35" s="22">
        <v>2001</v>
      </c>
      <c r="B35" s="24">
        <v>749820</v>
      </c>
      <c r="C35" s="24">
        <v>128324</v>
      </c>
      <c r="D35" s="24">
        <v>88845</v>
      </c>
      <c r="E35" s="24">
        <v>87557</v>
      </c>
      <c r="F35" s="24">
        <v>78558</v>
      </c>
      <c r="G35" s="24">
        <v>65961</v>
      </c>
      <c r="H35" s="24">
        <v>50690</v>
      </c>
      <c r="I35" s="24">
        <v>36567</v>
      </c>
      <c r="J35" s="24">
        <v>37061</v>
      </c>
      <c r="K35" s="24">
        <v>32260</v>
      </c>
      <c r="L35" s="24">
        <v>27516</v>
      </c>
      <c r="M35" s="24">
        <v>26506</v>
      </c>
      <c r="N35" s="24">
        <v>27919</v>
      </c>
      <c r="O35" s="24">
        <v>28135</v>
      </c>
      <c r="P35" s="24">
        <v>21736</v>
      </c>
      <c r="Q35" s="24">
        <v>12185</v>
      </c>
    </row>
    <row r="36" spans="1:129">
      <c r="A36" s="22">
        <v>2002</v>
      </c>
      <c r="B36" s="24">
        <v>749372</v>
      </c>
      <c r="C36" s="24">
        <v>130030</v>
      </c>
      <c r="D36" s="24">
        <v>89659</v>
      </c>
      <c r="E36" s="24">
        <v>86379</v>
      </c>
      <c r="F36" s="24">
        <v>77945</v>
      </c>
      <c r="G36" s="24">
        <v>66267</v>
      </c>
      <c r="H36" s="24">
        <v>50207</v>
      </c>
      <c r="I36" s="24">
        <v>36393</v>
      </c>
      <c r="J36" s="24">
        <v>36359</v>
      </c>
      <c r="K36" s="24">
        <v>32301</v>
      </c>
      <c r="L36" s="24">
        <v>27583</v>
      </c>
      <c r="M36" s="24">
        <v>26549</v>
      </c>
      <c r="N36" s="24">
        <v>27917</v>
      </c>
      <c r="O36" s="24">
        <v>28126</v>
      </c>
      <c r="P36" s="24">
        <v>21500</v>
      </c>
      <c r="Q36" s="24">
        <v>12157</v>
      </c>
    </row>
    <row r="37" spans="1:129">
      <c r="A37" s="22">
        <v>2003</v>
      </c>
      <c r="B37" s="24">
        <v>749441</v>
      </c>
      <c r="C37" s="24">
        <v>131638</v>
      </c>
      <c r="D37" s="24">
        <v>90273</v>
      </c>
      <c r="E37" s="24">
        <v>85366</v>
      </c>
      <c r="F37" s="24">
        <v>77575</v>
      </c>
      <c r="G37" s="24">
        <v>66470</v>
      </c>
      <c r="H37" s="24">
        <v>49829</v>
      </c>
      <c r="I37" s="24">
        <v>36077</v>
      </c>
      <c r="J37" s="24">
        <v>36031</v>
      </c>
      <c r="K37" s="24">
        <v>32312</v>
      </c>
      <c r="L37" s="24">
        <v>27815</v>
      </c>
      <c r="M37" s="24">
        <v>26607</v>
      </c>
      <c r="N37" s="24">
        <v>27764</v>
      </c>
      <c r="O37" s="24">
        <v>28086</v>
      </c>
      <c r="P37" s="24">
        <v>21454</v>
      </c>
      <c r="Q37" s="24">
        <v>12144</v>
      </c>
    </row>
    <row r="38" spans="1:129">
      <c r="A38" s="22">
        <v>2004</v>
      </c>
      <c r="B38" s="24">
        <v>749419</v>
      </c>
      <c r="C38" s="24">
        <v>133469</v>
      </c>
      <c r="D38" s="24">
        <v>90834</v>
      </c>
      <c r="E38" s="24">
        <v>84429</v>
      </c>
      <c r="F38" s="24">
        <v>77166</v>
      </c>
      <c r="G38" s="24">
        <v>66727</v>
      </c>
      <c r="H38" s="24">
        <v>49481</v>
      </c>
      <c r="I38" s="24">
        <v>35852</v>
      </c>
      <c r="J38" s="24">
        <v>35434</v>
      </c>
      <c r="K38" s="24">
        <v>32297</v>
      </c>
      <c r="L38" s="24">
        <v>27909</v>
      </c>
      <c r="M38" s="24">
        <v>26711</v>
      </c>
      <c r="N38" s="24">
        <v>27649</v>
      </c>
      <c r="O38" s="24">
        <v>28096</v>
      </c>
      <c r="P38" s="24">
        <v>21210</v>
      </c>
      <c r="Q38" s="24">
        <v>12155</v>
      </c>
    </row>
    <row r="39" spans="1:129">
      <c r="A39" s="22">
        <v>2005</v>
      </c>
      <c r="B39" s="24">
        <v>748057</v>
      </c>
      <c r="C39" s="24">
        <v>134566</v>
      </c>
      <c r="D39" s="24">
        <v>91255</v>
      </c>
      <c r="E39" s="24">
        <v>83605</v>
      </c>
      <c r="F39" s="24">
        <v>76380</v>
      </c>
      <c r="G39" s="24">
        <v>67000</v>
      </c>
      <c r="H39" s="24">
        <v>49076</v>
      </c>
      <c r="I39" s="24">
        <v>35541</v>
      </c>
      <c r="J39" s="24">
        <v>34977</v>
      </c>
      <c r="K39" s="24">
        <v>32257</v>
      </c>
      <c r="L39" s="24">
        <v>28056</v>
      </c>
      <c r="M39" s="24">
        <v>26572</v>
      </c>
      <c r="N39" s="24">
        <v>27479</v>
      </c>
      <c r="O39" s="24">
        <v>28052</v>
      </c>
      <c r="P39" s="24">
        <v>21137</v>
      </c>
      <c r="Q39" s="24">
        <v>12104</v>
      </c>
    </row>
    <row r="40" spans="1:129">
      <c r="A40" s="22">
        <v>2006</v>
      </c>
      <c r="B40" s="24">
        <v>745621</v>
      </c>
      <c r="C40" s="24">
        <v>136209</v>
      </c>
      <c r="D40" s="24">
        <v>92297</v>
      </c>
      <c r="E40" s="24">
        <v>82664</v>
      </c>
      <c r="F40" s="24">
        <v>76103</v>
      </c>
      <c r="G40" s="24">
        <v>67194</v>
      </c>
      <c r="H40" s="24">
        <v>48345</v>
      </c>
      <c r="I40" s="24">
        <v>34734</v>
      </c>
      <c r="J40" s="24">
        <v>34402</v>
      </c>
      <c r="K40" s="24">
        <v>32018</v>
      </c>
      <c r="L40" s="24">
        <v>28150</v>
      </c>
      <c r="M40" s="24">
        <v>26206</v>
      </c>
      <c r="N40" s="24">
        <v>27169</v>
      </c>
      <c r="O40" s="24">
        <v>27574</v>
      </c>
      <c r="P40" s="24">
        <v>20703</v>
      </c>
      <c r="Q40" s="24">
        <v>11853</v>
      </c>
    </row>
    <row r="41" spans="1:129">
      <c r="A41" s="22">
        <v>2007</v>
      </c>
      <c r="B41" s="24">
        <v>745433</v>
      </c>
      <c r="C41" s="24">
        <v>137423</v>
      </c>
      <c r="D41" s="24">
        <v>92982</v>
      </c>
      <c r="E41" s="24">
        <v>81972</v>
      </c>
      <c r="F41" s="24">
        <v>76087</v>
      </c>
      <c r="G41" s="24">
        <v>67740</v>
      </c>
      <c r="H41" s="24">
        <v>47867</v>
      </c>
      <c r="I41" s="24">
        <v>34444</v>
      </c>
      <c r="J41" s="24">
        <v>33942</v>
      </c>
      <c r="K41" s="24">
        <v>31759</v>
      </c>
      <c r="L41" s="24">
        <v>28275</v>
      </c>
      <c r="M41" s="24">
        <v>26316</v>
      </c>
      <c r="N41" s="24">
        <v>27179</v>
      </c>
      <c r="O41" s="24">
        <v>27324</v>
      </c>
      <c r="P41" s="24">
        <v>20505</v>
      </c>
      <c r="Q41" s="24">
        <v>11618</v>
      </c>
    </row>
    <row r="42" spans="1:129">
      <c r="A42" s="22">
        <v>2008</v>
      </c>
      <c r="B42" s="24">
        <v>746877</v>
      </c>
      <c r="C42" s="24">
        <v>139176</v>
      </c>
      <c r="D42" s="24">
        <v>93974</v>
      </c>
      <c r="E42" s="24">
        <v>81347</v>
      </c>
      <c r="F42" s="24">
        <v>76213</v>
      </c>
      <c r="G42" s="24">
        <v>68293</v>
      </c>
      <c r="H42" s="24">
        <v>47361</v>
      </c>
      <c r="I42" s="24">
        <v>34109</v>
      </c>
      <c r="J42" s="24">
        <v>33569</v>
      </c>
      <c r="K42" s="24">
        <v>31647</v>
      </c>
      <c r="L42" s="24">
        <v>28438</v>
      </c>
      <c r="M42" s="24">
        <v>26572</v>
      </c>
      <c r="N42" s="24">
        <v>27314</v>
      </c>
      <c r="O42" s="24">
        <v>27100</v>
      </c>
      <c r="P42" s="24">
        <v>20323</v>
      </c>
      <c r="Q42" s="24">
        <v>11441</v>
      </c>
    </row>
    <row r="43" spans="1:129">
      <c r="A43" s="22">
        <v>2009</v>
      </c>
      <c r="B43" s="24">
        <v>749956</v>
      </c>
      <c r="C43" s="24">
        <v>141192</v>
      </c>
      <c r="D43" s="24">
        <v>95516</v>
      </c>
      <c r="E43" s="24">
        <v>80949</v>
      </c>
      <c r="F43" s="24">
        <v>76789</v>
      </c>
      <c r="G43" s="24">
        <v>68956</v>
      </c>
      <c r="H43" s="24">
        <v>46913</v>
      </c>
      <c r="I43" s="24">
        <v>33866</v>
      </c>
      <c r="J43" s="24">
        <v>33151</v>
      </c>
      <c r="K43" s="24">
        <v>31317</v>
      </c>
      <c r="L43" s="24">
        <v>28738</v>
      </c>
      <c r="M43" s="24">
        <v>26809</v>
      </c>
      <c r="N43" s="24">
        <v>27343</v>
      </c>
      <c r="O43" s="24">
        <v>27025</v>
      </c>
      <c r="P43" s="24">
        <v>20150</v>
      </c>
      <c r="Q43" s="24">
        <v>11242</v>
      </c>
    </row>
    <row r="44" spans="1:129">
      <c r="A44" s="22">
        <v>2010</v>
      </c>
      <c r="B44" s="24">
        <v>753035</v>
      </c>
      <c r="C44" s="24">
        <v>143271</v>
      </c>
      <c r="D44" s="24">
        <v>96848</v>
      </c>
      <c r="E44" s="24">
        <v>80606</v>
      </c>
      <c r="F44" s="24">
        <v>77068</v>
      </c>
      <c r="G44" s="24">
        <v>69517</v>
      </c>
      <c r="H44" s="24">
        <v>46698</v>
      </c>
      <c r="I44" s="24">
        <v>33711</v>
      </c>
      <c r="J44" s="24">
        <v>32771</v>
      </c>
      <c r="K44" s="24">
        <v>31185</v>
      </c>
      <c r="L44" s="24">
        <v>28970</v>
      </c>
      <c r="M44" s="24">
        <v>27229</v>
      </c>
      <c r="N44" s="24">
        <v>27171</v>
      </c>
      <c r="O44" s="24">
        <v>26780</v>
      </c>
      <c r="P44" s="24">
        <v>20039</v>
      </c>
      <c r="Q44" s="24">
        <v>11171</v>
      </c>
    </row>
    <row r="45" spans="1:129">
      <c r="A45" s="22">
        <v>2011</v>
      </c>
      <c r="B45" s="24">
        <v>755705</v>
      </c>
      <c r="C45" s="24">
        <v>145586</v>
      </c>
      <c r="D45" s="24">
        <v>98146</v>
      </c>
      <c r="E45" s="24">
        <v>80113</v>
      </c>
      <c r="F45" s="24">
        <v>77088</v>
      </c>
      <c r="G45" s="24">
        <v>70046</v>
      </c>
      <c r="H45" s="24">
        <v>46302</v>
      </c>
      <c r="I45" s="24">
        <v>33529</v>
      </c>
      <c r="J45" s="24">
        <v>32608</v>
      </c>
      <c r="K45" s="24">
        <v>30888</v>
      </c>
      <c r="L45" s="24">
        <v>29002</v>
      </c>
      <c r="M45" s="24">
        <v>27558</v>
      </c>
      <c r="N45" s="24">
        <v>27142</v>
      </c>
      <c r="O45" s="24">
        <v>26650</v>
      </c>
      <c r="P45" s="24">
        <v>19967</v>
      </c>
      <c r="Q45" s="24">
        <v>11080</v>
      </c>
    </row>
    <row r="46" spans="1:129">
      <c r="A46" s="22">
        <v>2012</v>
      </c>
      <c r="B46" s="24">
        <v>758378</v>
      </c>
      <c r="C46" s="24">
        <v>147835</v>
      </c>
      <c r="D46" s="24">
        <v>98545</v>
      </c>
      <c r="E46" s="24">
        <v>80153</v>
      </c>
      <c r="F46" s="24">
        <v>76785</v>
      </c>
      <c r="G46" s="24">
        <v>70180</v>
      </c>
      <c r="H46" s="24">
        <v>46310</v>
      </c>
      <c r="I46" s="24">
        <v>33588</v>
      </c>
      <c r="J46" s="24">
        <v>32324</v>
      </c>
      <c r="K46" s="24">
        <v>30979</v>
      </c>
      <c r="L46" s="24">
        <v>29234</v>
      </c>
      <c r="M46" s="24">
        <v>27970</v>
      </c>
      <c r="N46" s="24">
        <v>27099</v>
      </c>
      <c r="O46" s="24">
        <v>26525</v>
      </c>
      <c r="P46" s="24">
        <v>19821</v>
      </c>
      <c r="Q46" s="24">
        <v>11030</v>
      </c>
    </row>
    <row r="47" spans="1:129">
      <c r="A47" s="22">
        <v>2013</v>
      </c>
      <c r="B47" s="24">
        <v>758544</v>
      </c>
      <c r="C47" s="24">
        <v>149060</v>
      </c>
      <c r="D47" s="24">
        <v>99439</v>
      </c>
      <c r="E47" s="24">
        <v>79968</v>
      </c>
      <c r="F47" s="24">
        <v>76210</v>
      </c>
      <c r="G47" s="24">
        <v>70181</v>
      </c>
      <c r="H47" s="24">
        <v>46187</v>
      </c>
      <c r="I47" s="24">
        <v>33404</v>
      </c>
      <c r="J47" s="24">
        <v>32013</v>
      </c>
      <c r="K47" s="24">
        <v>30885</v>
      </c>
      <c r="L47" s="24">
        <v>29342</v>
      </c>
      <c r="M47" s="24">
        <v>28086</v>
      </c>
      <c r="N47" s="24">
        <v>27044</v>
      </c>
      <c r="O47" s="24">
        <v>26325</v>
      </c>
      <c r="P47" s="24">
        <v>19484</v>
      </c>
      <c r="Q47" s="24">
        <v>10916</v>
      </c>
    </row>
    <row r="48" spans="1:129">
      <c r="A48" s="22">
        <v>2014</v>
      </c>
      <c r="B48" s="24">
        <v>758976</v>
      </c>
      <c r="C48" s="24">
        <v>150613</v>
      </c>
      <c r="D48" s="24">
        <v>99931</v>
      </c>
      <c r="E48" s="24">
        <v>79817</v>
      </c>
      <c r="F48" s="24">
        <v>75457</v>
      </c>
      <c r="G48" s="24">
        <v>70244</v>
      </c>
      <c r="H48" s="24">
        <v>45953</v>
      </c>
      <c r="I48" s="24">
        <v>33373</v>
      </c>
      <c r="J48" s="24">
        <v>31835</v>
      </c>
      <c r="K48" s="24">
        <v>30950</v>
      </c>
      <c r="L48" s="24">
        <v>29522</v>
      </c>
      <c r="M48" s="24">
        <v>28160</v>
      </c>
      <c r="N48" s="24">
        <v>26878</v>
      </c>
      <c r="O48" s="24">
        <v>26137</v>
      </c>
      <c r="P48" s="24">
        <v>19285</v>
      </c>
      <c r="Q48" s="24">
        <v>10821</v>
      </c>
    </row>
    <row r="49" spans="1:17">
      <c r="A49" s="22">
        <v>2015</v>
      </c>
      <c r="B49" s="24">
        <v>758842</v>
      </c>
      <c r="C49" s="24">
        <v>151277</v>
      </c>
      <c r="D49" s="24">
        <v>100500</v>
      </c>
      <c r="E49" s="24">
        <v>79813</v>
      </c>
      <c r="F49" s="24">
        <v>75202</v>
      </c>
      <c r="G49" s="24">
        <v>70192</v>
      </c>
      <c r="H49" s="24">
        <v>45813</v>
      </c>
      <c r="I49" s="24">
        <v>33341</v>
      </c>
      <c r="J49" s="24">
        <v>31660</v>
      </c>
      <c r="K49" s="24">
        <v>30957</v>
      </c>
      <c r="L49" s="24">
        <v>29580</v>
      </c>
      <c r="M49" s="24">
        <v>28135</v>
      </c>
      <c r="N49" s="24">
        <v>26710</v>
      </c>
      <c r="O49" s="24">
        <v>25928</v>
      </c>
      <c r="P49" s="24">
        <v>19038</v>
      </c>
      <c r="Q49" s="24">
        <v>10696</v>
      </c>
    </row>
    <row r="50" spans="1:17">
      <c r="A50" s="22">
        <v>2016</v>
      </c>
      <c r="B50" s="24">
        <v>763350</v>
      </c>
      <c r="C50" s="24">
        <v>153477</v>
      </c>
      <c r="D50" s="24">
        <v>101961</v>
      </c>
      <c r="E50" s="24">
        <v>79888</v>
      </c>
      <c r="F50" s="24">
        <v>75705</v>
      </c>
      <c r="G50" s="24">
        <v>70289</v>
      </c>
      <c r="H50" s="24">
        <v>45777</v>
      </c>
      <c r="I50" s="24">
        <v>33353</v>
      </c>
      <c r="J50" s="24">
        <v>31499</v>
      </c>
      <c r="K50" s="24">
        <v>31072</v>
      </c>
      <c r="L50" s="24">
        <v>29768</v>
      </c>
      <c r="M50" s="24">
        <v>28369</v>
      </c>
      <c r="N50" s="24">
        <v>26711</v>
      </c>
      <c r="O50" s="24">
        <v>25911</v>
      </c>
      <c r="P50" s="24">
        <v>18948</v>
      </c>
      <c r="Q50" s="24">
        <v>10622</v>
      </c>
    </row>
    <row r="51" spans="1:17">
      <c r="A51" s="22">
        <v>2017</v>
      </c>
      <c r="B51" s="24">
        <v>766621</v>
      </c>
      <c r="C51" s="24">
        <v>155498</v>
      </c>
      <c r="D51" s="24">
        <v>103573</v>
      </c>
      <c r="E51" s="24">
        <v>79605</v>
      </c>
      <c r="F51" s="24">
        <v>76218</v>
      </c>
      <c r="G51" s="24">
        <v>70242</v>
      </c>
      <c r="H51" s="24">
        <v>45586</v>
      </c>
      <c r="I51" s="24">
        <v>33317</v>
      </c>
      <c r="J51" s="24">
        <v>31307</v>
      </c>
      <c r="K51" s="24">
        <v>31078</v>
      </c>
      <c r="L51" s="24">
        <v>29761</v>
      </c>
      <c r="M51" s="24">
        <v>28604</v>
      </c>
      <c r="N51" s="24">
        <v>26616</v>
      </c>
      <c r="O51" s="24">
        <v>25938</v>
      </c>
      <c r="P51" s="24">
        <v>18723</v>
      </c>
      <c r="Q51" s="24">
        <v>10555</v>
      </c>
    </row>
    <row r="52" spans="1:17">
      <c r="A52" s="22">
        <v>2018</v>
      </c>
      <c r="B52" s="24">
        <v>770301</v>
      </c>
      <c r="C52" s="24">
        <v>157713</v>
      </c>
      <c r="D52" s="24">
        <v>105079</v>
      </c>
      <c r="E52" s="24">
        <v>79123</v>
      </c>
      <c r="F52" s="24">
        <v>76888</v>
      </c>
      <c r="G52" s="24">
        <v>70373</v>
      </c>
      <c r="H52" s="24">
        <v>45456</v>
      </c>
      <c r="I52" s="24">
        <v>33234</v>
      </c>
      <c r="J52" s="24">
        <v>31076</v>
      </c>
      <c r="K52" s="24">
        <v>31162</v>
      </c>
      <c r="L52" s="24">
        <v>29875</v>
      </c>
      <c r="M52" s="24">
        <v>28808</v>
      </c>
      <c r="N52" s="24">
        <v>26618</v>
      </c>
      <c r="O52" s="24">
        <v>25933</v>
      </c>
      <c r="P52" s="24">
        <v>18517</v>
      </c>
      <c r="Q52" s="24">
        <v>10446</v>
      </c>
    </row>
    <row r="53" spans="1:17">
      <c r="A53" s="22">
        <v>2019</v>
      </c>
      <c r="B53" s="24">
        <v>776868</v>
      </c>
      <c r="C53" s="24">
        <v>161253</v>
      </c>
      <c r="D53" s="24">
        <v>106841</v>
      </c>
      <c r="E53" s="24">
        <v>79016</v>
      </c>
      <c r="F53" s="24">
        <v>77491</v>
      </c>
      <c r="G53" s="24">
        <v>70685</v>
      </c>
      <c r="H53" s="24">
        <v>45446</v>
      </c>
      <c r="I53" s="24">
        <v>33195</v>
      </c>
      <c r="J53" s="24">
        <v>30940</v>
      </c>
      <c r="K53" s="24">
        <v>31459</v>
      </c>
      <c r="L53" s="24">
        <v>30086</v>
      </c>
      <c r="M53" s="24">
        <v>28913</v>
      </c>
      <c r="N53" s="24">
        <v>26770</v>
      </c>
      <c r="O53" s="24">
        <v>25982</v>
      </c>
      <c r="P53" s="24">
        <v>18489</v>
      </c>
      <c r="Q53" s="24">
        <v>10302</v>
      </c>
    </row>
    <row r="54" spans="1:17">
      <c r="A54" s="22">
        <v>2020</v>
      </c>
      <c r="B54" s="24">
        <v>781476</v>
      </c>
      <c r="C54" s="24">
        <v>164065</v>
      </c>
      <c r="D54" s="24">
        <v>107917</v>
      </c>
      <c r="E54" s="24">
        <v>78810</v>
      </c>
      <c r="F54" s="24">
        <v>77921</v>
      </c>
      <c r="G54" s="24">
        <v>71032</v>
      </c>
      <c r="H54" s="24">
        <v>45386</v>
      </c>
      <c r="I54" s="24">
        <v>33076</v>
      </c>
      <c r="J54" s="24">
        <v>30810</v>
      </c>
      <c r="K54" s="24">
        <v>31658</v>
      </c>
      <c r="L54" s="24">
        <v>30359</v>
      </c>
      <c r="M54" s="24">
        <v>28919</v>
      </c>
      <c r="N54" s="24">
        <v>26766</v>
      </c>
      <c r="O54" s="24">
        <v>26032</v>
      </c>
      <c r="P54" s="24">
        <v>18462</v>
      </c>
      <c r="Q54" s="24">
        <v>10263</v>
      </c>
    </row>
    <row r="55" spans="1:17">
      <c r="B55" s="144"/>
      <c r="C55" s="144"/>
      <c r="D55" s="144"/>
      <c r="E55" s="144"/>
      <c r="F55" s="144"/>
      <c r="G55" s="144"/>
      <c r="H55" s="144"/>
      <c r="I55" s="144"/>
      <c r="J55" s="144"/>
      <c r="K55" s="144"/>
      <c r="L55" s="144"/>
      <c r="M55" s="144"/>
      <c r="N55" s="144"/>
      <c r="O55" s="144"/>
      <c r="P55" s="144"/>
      <c r="Q55" s="144"/>
    </row>
    <row r="56" spans="1:17">
      <c r="B56" s="144"/>
      <c r="C56" s="144"/>
      <c r="D56" s="144"/>
      <c r="E56" s="144"/>
      <c r="F56" s="144"/>
      <c r="G56" s="144"/>
      <c r="H56" s="144"/>
      <c r="I56" s="144"/>
      <c r="J56" s="144"/>
      <c r="K56" s="144"/>
      <c r="L56" s="144"/>
      <c r="M56" s="144"/>
      <c r="N56" s="144"/>
      <c r="O56" s="144"/>
      <c r="P56" s="144"/>
      <c r="Q56" s="144"/>
    </row>
    <row r="57" spans="1:17">
      <c r="A57" s="22" t="s">
        <v>749</v>
      </c>
    </row>
    <row r="58" spans="1:17">
      <c r="A58" s="22" t="s">
        <v>748</v>
      </c>
    </row>
  </sheetData>
  <mergeCells count="33">
    <mergeCell ref="DZ28:EA28"/>
    <mergeCell ref="DJ5:DQ5"/>
    <mergeCell ref="DR5:DY5"/>
    <mergeCell ref="AP28:AQ28"/>
    <mergeCell ref="AX28:AY28"/>
    <mergeCell ref="BF28:BG28"/>
    <mergeCell ref="BN28:BO28"/>
    <mergeCell ref="CD28:CE28"/>
    <mergeCell ref="CT28:CU28"/>
    <mergeCell ref="DB28:DC28"/>
    <mergeCell ref="DJ28:DK28"/>
    <mergeCell ref="DR28:DS28"/>
    <mergeCell ref="DZ5:EG5"/>
    <mergeCell ref="CT5:DA5"/>
    <mergeCell ref="DB5:DI5"/>
    <mergeCell ref="BV5:CC5"/>
    <mergeCell ref="CD5:CK5"/>
    <mergeCell ref="CL5:CS5"/>
    <mergeCell ref="Z28:AA28"/>
    <mergeCell ref="AH28:AI28"/>
    <mergeCell ref="R5:Y5"/>
    <mergeCell ref="Z5:AG5"/>
    <mergeCell ref="CL28:CM28"/>
    <mergeCell ref="AH5:AO5"/>
    <mergeCell ref="AP5:AW5"/>
    <mergeCell ref="AX5:BE5"/>
    <mergeCell ref="BF5:BM5"/>
    <mergeCell ref="BN5:BU5"/>
    <mergeCell ref="B5:I5"/>
    <mergeCell ref="J5:Q5"/>
    <mergeCell ref="B28:C28"/>
    <mergeCell ref="J28:K28"/>
    <mergeCell ref="R28:S2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294AC-C2B2-404D-9E12-9B2DDFB9CA04}">
  <dimension ref="A1:R47"/>
  <sheetViews>
    <sheetView workbookViewId="0"/>
  </sheetViews>
  <sheetFormatPr baseColWidth="10" defaultColWidth="9.1640625" defaultRowHeight="14"/>
  <cols>
    <col min="1" max="1" width="27.6640625" style="22" customWidth="1"/>
    <col min="2" max="18" width="14.6640625" style="22" customWidth="1"/>
    <col min="19" max="16384" width="9.1640625" style="22"/>
  </cols>
  <sheetData>
    <row r="1" spans="1:18">
      <c r="A1" s="21" t="s">
        <v>705</v>
      </c>
    </row>
    <row r="2" spans="1:18">
      <c r="A2" s="21"/>
    </row>
    <row r="3" spans="1:18">
      <c r="A3" s="22" t="s">
        <v>704</v>
      </c>
    </row>
    <row r="5" spans="1:18">
      <c r="B5" s="23" t="s">
        <v>117</v>
      </c>
      <c r="C5" s="23" t="s">
        <v>121</v>
      </c>
      <c r="D5" s="23" t="s">
        <v>497</v>
      </c>
      <c r="E5" s="23" t="s">
        <v>498</v>
      </c>
      <c r="F5" s="23" t="s">
        <v>499</v>
      </c>
      <c r="G5" s="23" t="s">
        <v>500</v>
      </c>
      <c r="H5" s="23" t="s">
        <v>501</v>
      </c>
      <c r="I5" s="23" t="s">
        <v>502</v>
      </c>
      <c r="J5" s="23" t="s">
        <v>503</v>
      </c>
      <c r="K5" s="23" t="s">
        <v>504</v>
      </c>
      <c r="L5" s="23" t="s">
        <v>505</v>
      </c>
      <c r="M5" s="23" t="s">
        <v>506</v>
      </c>
      <c r="N5" s="23" t="s">
        <v>507</v>
      </c>
      <c r="O5" s="23" t="s">
        <v>508</v>
      </c>
      <c r="P5" s="23" t="s">
        <v>509</v>
      </c>
      <c r="Q5" s="23" t="s">
        <v>510</v>
      </c>
      <c r="R5" s="23" t="s">
        <v>511</v>
      </c>
    </row>
    <row r="6" spans="1:18">
      <c r="A6" s="100">
        <v>1981</v>
      </c>
      <c r="B6" s="24">
        <v>24343181</v>
      </c>
      <c r="C6" s="24">
        <v>696403</v>
      </c>
      <c r="D6" s="24">
        <v>107640</v>
      </c>
      <c r="E6" s="24">
        <v>74213</v>
      </c>
      <c r="F6" s="24">
        <v>86156</v>
      </c>
      <c r="G6" s="24">
        <v>86148</v>
      </c>
      <c r="H6" s="24">
        <v>51114</v>
      </c>
      <c r="I6" s="24">
        <v>54134</v>
      </c>
      <c r="J6" s="24">
        <v>36432</v>
      </c>
      <c r="K6" s="24">
        <v>40593</v>
      </c>
      <c r="L6" s="24">
        <v>30799</v>
      </c>
      <c r="M6" s="24">
        <v>23632</v>
      </c>
      <c r="N6" s="24">
        <v>21012</v>
      </c>
      <c r="O6" s="24">
        <v>24659</v>
      </c>
      <c r="P6" s="24">
        <v>26571</v>
      </c>
      <c r="Q6" s="24">
        <v>20815</v>
      </c>
      <c r="R6" s="24">
        <v>12485</v>
      </c>
    </row>
    <row r="7" spans="1:18">
      <c r="A7" s="100">
        <v>1991</v>
      </c>
      <c r="B7" s="24">
        <v>27296860</v>
      </c>
      <c r="C7" s="24">
        <v>723910</v>
      </c>
      <c r="D7" s="24">
        <v>114745</v>
      </c>
      <c r="E7" s="24">
        <v>82325</v>
      </c>
      <c r="F7" s="24">
        <v>88100</v>
      </c>
      <c r="G7" s="24">
        <v>81465</v>
      </c>
      <c r="H7" s="24">
        <v>62125</v>
      </c>
      <c r="I7" s="24">
        <v>52985</v>
      </c>
      <c r="J7" s="24">
        <v>36555</v>
      </c>
      <c r="K7" s="24">
        <v>38760</v>
      </c>
      <c r="L7" s="24">
        <v>31695</v>
      </c>
      <c r="M7" s="24">
        <v>25640</v>
      </c>
      <c r="N7" s="24">
        <v>23575</v>
      </c>
      <c r="O7" s="24">
        <v>26025</v>
      </c>
      <c r="P7" s="24">
        <v>26610</v>
      </c>
      <c r="Q7" s="24">
        <v>20785</v>
      </c>
      <c r="R7" s="24">
        <v>12520</v>
      </c>
    </row>
    <row r="8" spans="1:18">
      <c r="A8" s="100" t="s">
        <v>540</v>
      </c>
      <c r="B8" s="24">
        <v>30007095</v>
      </c>
      <c r="C8" s="24">
        <v>729500</v>
      </c>
      <c r="D8" s="24">
        <v>124685</v>
      </c>
      <c r="E8" s="24">
        <v>87215</v>
      </c>
      <c r="F8" s="24">
        <v>82930</v>
      </c>
      <c r="G8" s="24">
        <v>76405</v>
      </c>
      <c r="H8" s="24">
        <v>64210</v>
      </c>
      <c r="I8" s="24">
        <v>50820</v>
      </c>
      <c r="J8" s="24">
        <v>35610</v>
      </c>
      <c r="K8" s="24">
        <v>36135</v>
      </c>
      <c r="L8" s="24">
        <v>31380</v>
      </c>
      <c r="M8" s="24">
        <v>26750</v>
      </c>
      <c r="N8" s="24">
        <v>25775</v>
      </c>
      <c r="O8" s="24">
        <v>27185</v>
      </c>
      <c r="P8" s="24">
        <v>27365</v>
      </c>
      <c r="Q8" s="24">
        <v>21170</v>
      </c>
      <c r="R8" s="24">
        <v>11865</v>
      </c>
    </row>
    <row r="9" spans="1:18">
      <c r="A9" s="100" t="s">
        <v>541</v>
      </c>
      <c r="B9" s="24">
        <v>31020902</v>
      </c>
      <c r="C9" s="24">
        <v>749820</v>
      </c>
      <c r="D9" s="24">
        <v>128324</v>
      </c>
      <c r="E9" s="24">
        <v>88845</v>
      </c>
      <c r="F9" s="24">
        <v>87557</v>
      </c>
      <c r="G9" s="24">
        <v>78558</v>
      </c>
      <c r="H9" s="24">
        <v>65961</v>
      </c>
      <c r="I9" s="24">
        <v>50690</v>
      </c>
      <c r="J9" s="24">
        <v>36567</v>
      </c>
      <c r="K9" s="24">
        <v>37061</v>
      </c>
      <c r="L9" s="24">
        <v>32260</v>
      </c>
      <c r="M9" s="24">
        <v>27516</v>
      </c>
      <c r="N9" s="24">
        <v>26506</v>
      </c>
      <c r="O9" s="24">
        <v>27919</v>
      </c>
      <c r="P9" s="24">
        <v>28135</v>
      </c>
      <c r="Q9" s="24">
        <v>21736</v>
      </c>
      <c r="R9" s="24">
        <v>12185</v>
      </c>
    </row>
    <row r="10" spans="1:18">
      <c r="A10" s="100">
        <v>2011</v>
      </c>
      <c r="B10" s="24">
        <v>34339328</v>
      </c>
      <c r="C10" s="24">
        <v>755705</v>
      </c>
      <c r="D10" s="24">
        <v>145586</v>
      </c>
      <c r="E10" s="24">
        <v>98146</v>
      </c>
      <c r="F10" s="24">
        <v>80113</v>
      </c>
      <c r="G10" s="24">
        <v>77088</v>
      </c>
      <c r="H10" s="24">
        <v>70046</v>
      </c>
      <c r="I10" s="24">
        <v>46302</v>
      </c>
      <c r="J10" s="24">
        <v>33529</v>
      </c>
      <c r="K10" s="24">
        <v>32608</v>
      </c>
      <c r="L10" s="24">
        <v>30888</v>
      </c>
      <c r="M10" s="24">
        <v>29002</v>
      </c>
      <c r="N10" s="24">
        <v>27558</v>
      </c>
      <c r="O10" s="24">
        <v>27142</v>
      </c>
      <c r="P10" s="24">
        <v>26650</v>
      </c>
      <c r="Q10" s="24">
        <v>19967</v>
      </c>
      <c r="R10" s="24">
        <v>11080</v>
      </c>
    </row>
    <row r="11" spans="1:18">
      <c r="A11" s="100">
        <v>2020</v>
      </c>
      <c r="B11" s="24">
        <v>38005238</v>
      </c>
      <c r="C11" s="24">
        <v>781476</v>
      </c>
      <c r="D11" s="24">
        <v>164065</v>
      </c>
      <c r="E11" s="24">
        <v>107917</v>
      </c>
      <c r="F11" s="24">
        <v>78810</v>
      </c>
      <c r="G11" s="24">
        <v>77921</v>
      </c>
      <c r="H11" s="24">
        <v>71032</v>
      </c>
      <c r="I11" s="24">
        <v>45386</v>
      </c>
      <c r="J11" s="24">
        <v>33076</v>
      </c>
      <c r="K11" s="24">
        <v>30810</v>
      </c>
      <c r="L11" s="24">
        <v>31658</v>
      </c>
      <c r="M11" s="24">
        <v>30359</v>
      </c>
      <c r="N11" s="24">
        <v>28919</v>
      </c>
      <c r="O11" s="24">
        <v>26766</v>
      </c>
      <c r="P11" s="24">
        <v>26032</v>
      </c>
      <c r="Q11" s="24">
        <v>18462</v>
      </c>
      <c r="R11" s="24">
        <v>10263</v>
      </c>
    </row>
    <row r="13" spans="1:18">
      <c r="A13" s="22" t="s">
        <v>542</v>
      </c>
      <c r="B13" s="26">
        <f>100*((B11/B6)^(1/39)-1)</f>
        <v>1.1487848993237293</v>
      </c>
      <c r="C13" s="26">
        <f t="shared" ref="C13:R13" si="0">100*((C11/C6)^(1/39)-1)</f>
        <v>0.29596512339327141</v>
      </c>
      <c r="D13" s="26">
        <f t="shared" si="0"/>
        <v>1.0865538253924889</v>
      </c>
      <c r="E13" s="26">
        <f t="shared" si="0"/>
        <v>0.96468252148105282</v>
      </c>
      <c r="F13" s="26">
        <f t="shared" si="0"/>
        <v>-0.22825119745178979</v>
      </c>
      <c r="G13" s="26">
        <f t="shared" si="0"/>
        <v>-0.25703129834830918</v>
      </c>
      <c r="H13" s="26">
        <f t="shared" si="0"/>
        <v>0.84734429080799423</v>
      </c>
      <c r="I13" s="26">
        <f t="shared" si="0"/>
        <v>-0.45092581878546367</v>
      </c>
      <c r="J13" s="26">
        <f t="shared" si="0"/>
        <v>-0.24748700228779397</v>
      </c>
      <c r="K13" s="26">
        <f t="shared" si="0"/>
        <v>-0.70457365979541553</v>
      </c>
      <c r="L13" s="26">
        <f t="shared" si="0"/>
        <v>7.0559905755662733E-2</v>
      </c>
      <c r="M13" s="26">
        <f t="shared" si="0"/>
        <v>0.64435242967146866</v>
      </c>
      <c r="N13" s="26">
        <f t="shared" si="0"/>
        <v>0.82235035219331287</v>
      </c>
      <c r="O13" s="26">
        <f t="shared" si="0"/>
        <v>0.21045314231149526</v>
      </c>
      <c r="P13" s="26">
        <f t="shared" si="0"/>
        <v>-5.2534516349311833E-2</v>
      </c>
      <c r="Q13" s="26">
        <f t="shared" si="0"/>
        <v>-0.30711542017624049</v>
      </c>
      <c r="R13" s="26">
        <f t="shared" si="0"/>
        <v>-0.50125929962112625</v>
      </c>
    </row>
    <row r="14" spans="1:18">
      <c r="A14" s="22" t="s">
        <v>543</v>
      </c>
      <c r="B14" s="26">
        <f>100*((B8/B6)^(1/20)-1)</f>
        <v>1.0513991845044979</v>
      </c>
      <c r="C14" s="26">
        <f t="shared" ref="C14:R14" si="1">100*((C8/C6)^(1/20)-1)</f>
        <v>0.23242394770579544</v>
      </c>
      <c r="D14" s="26">
        <f t="shared" si="1"/>
        <v>0.73769884417649312</v>
      </c>
      <c r="E14" s="26">
        <f t="shared" si="1"/>
        <v>0.8104515084931263</v>
      </c>
      <c r="F14" s="26">
        <f t="shared" si="1"/>
        <v>-0.19063170676980601</v>
      </c>
      <c r="G14" s="26">
        <f t="shared" si="1"/>
        <v>-0.59829607961072728</v>
      </c>
      <c r="H14" s="26">
        <f t="shared" si="1"/>
        <v>1.1470311747668438</v>
      </c>
      <c r="I14" s="26">
        <f t="shared" si="1"/>
        <v>-0.31536406139852646</v>
      </c>
      <c r="J14" s="26">
        <f t="shared" si="1"/>
        <v>-0.11403998508838775</v>
      </c>
      <c r="K14" s="26">
        <f t="shared" si="1"/>
        <v>-0.57998014971818446</v>
      </c>
      <c r="L14" s="26">
        <f t="shared" si="1"/>
        <v>9.348629814862619E-2</v>
      </c>
      <c r="M14" s="26">
        <f t="shared" si="1"/>
        <v>0.6215876253294228</v>
      </c>
      <c r="N14" s="26">
        <f t="shared" si="1"/>
        <v>1.0267923372093701</v>
      </c>
      <c r="O14" s="26">
        <f t="shared" si="1"/>
        <v>0.48880781244735605</v>
      </c>
      <c r="P14" s="26">
        <f t="shared" si="1"/>
        <v>0.14733057050426712</v>
      </c>
      <c r="Q14" s="26">
        <f t="shared" si="1"/>
        <v>8.459178118187527E-2</v>
      </c>
      <c r="R14" s="26">
        <f t="shared" si="1"/>
        <v>-0.25435114713725504</v>
      </c>
    </row>
    <row r="15" spans="1:18">
      <c r="A15" s="22" t="s">
        <v>544</v>
      </c>
      <c r="B15" s="26">
        <f>100*((B11/B9)^(1/19)-1)</f>
        <v>1.0744829003266343</v>
      </c>
      <c r="C15" s="26">
        <f t="shared" ref="C15:R15" si="2">100*((C11/C9)^(1/19)-1)</f>
        <v>0.21787522225247269</v>
      </c>
      <c r="D15" s="26">
        <f t="shared" si="2"/>
        <v>1.3015786661613848</v>
      </c>
      <c r="E15" s="26">
        <f t="shared" si="2"/>
        <v>1.0287776622670775</v>
      </c>
      <c r="F15" s="26">
        <f t="shared" si="2"/>
        <v>-0.5524165240275436</v>
      </c>
      <c r="G15" s="26">
        <f t="shared" si="2"/>
        <v>-4.2841938883497743E-2</v>
      </c>
      <c r="H15" s="26">
        <f t="shared" si="2"/>
        <v>0.39058618345773066</v>
      </c>
      <c r="I15" s="26">
        <f t="shared" si="2"/>
        <v>-0.58002168364141848</v>
      </c>
      <c r="J15" s="26">
        <f t="shared" si="2"/>
        <v>-0.52670407935150321</v>
      </c>
      <c r="K15" s="26">
        <f t="shared" si="2"/>
        <v>-0.96753054416436335</v>
      </c>
      <c r="L15" s="26">
        <f t="shared" si="2"/>
        <v>-9.9093982261755365E-2</v>
      </c>
      <c r="M15" s="26">
        <f t="shared" si="2"/>
        <v>0.51884324993285436</v>
      </c>
      <c r="N15" s="26">
        <f t="shared" si="2"/>
        <v>0.45961984815778845</v>
      </c>
      <c r="O15" s="26">
        <f t="shared" si="2"/>
        <v>-0.22172768997857917</v>
      </c>
      <c r="P15" s="26">
        <f t="shared" si="2"/>
        <v>-0.4080483814937419</v>
      </c>
      <c r="Q15" s="26">
        <f t="shared" si="2"/>
        <v>-0.85555755206474515</v>
      </c>
      <c r="R15" s="26">
        <f t="shared" si="2"/>
        <v>-0.89940719257723956</v>
      </c>
    </row>
    <row r="16" spans="1:18">
      <c r="A16" s="22" t="s">
        <v>545</v>
      </c>
      <c r="B16" s="26">
        <f>100*((B7/B6)^(1/10)-1)</f>
        <v>1.151781588463674</v>
      </c>
      <c r="C16" s="26">
        <f t="shared" ref="C16:R16" si="3">100*((C7/C6)^(1/10)-1)</f>
        <v>0.38813690296208847</v>
      </c>
      <c r="D16" s="26">
        <f t="shared" si="3"/>
        <v>0.64124673108547636</v>
      </c>
      <c r="E16" s="26">
        <f t="shared" si="3"/>
        <v>1.0427540922649747</v>
      </c>
      <c r="F16" s="26">
        <f t="shared" si="3"/>
        <v>0.2233783828641478</v>
      </c>
      <c r="G16" s="26">
        <f t="shared" si="3"/>
        <v>-0.55737354978110387</v>
      </c>
      <c r="H16" s="26">
        <f t="shared" si="3"/>
        <v>1.9700549439756188</v>
      </c>
      <c r="I16" s="26">
        <f t="shared" si="3"/>
        <v>-0.21430603229046774</v>
      </c>
      <c r="J16" s="26">
        <f t="shared" si="3"/>
        <v>3.3710344899118283E-2</v>
      </c>
      <c r="K16" s="26">
        <f t="shared" si="3"/>
        <v>-0.46100261508663642</v>
      </c>
      <c r="L16" s="26">
        <f t="shared" si="3"/>
        <v>0.28717874855608283</v>
      </c>
      <c r="M16" s="26">
        <f t="shared" si="3"/>
        <v>0.8188534774414391</v>
      </c>
      <c r="N16" s="26">
        <f t="shared" si="3"/>
        <v>1.1575799508643847</v>
      </c>
      <c r="O16" s="26">
        <f t="shared" si="3"/>
        <v>0.54061275620971294</v>
      </c>
      <c r="P16" s="26">
        <f t="shared" si="3"/>
        <v>1.4667970582049605E-2</v>
      </c>
      <c r="Q16" s="26">
        <f t="shared" si="3"/>
        <v>-1.442203934728381E-2</v>
      </c>
      <c r="R16" s="26">
        <f t="shared" si="3"/>
        <v>2.7998338205414974E-2</v>
      </c>
    </row>
    <row r="17" spans="1:18">
      <c r="A17" s="22" t="s">
        <v>546</v>
      </c>
      <c r="B17" s="26">
        <f>100*((B8/B6)^(1/10)-1)</f>
        <v>2.1138527714607447</v>
      </c>
      <c r="C17" s="26">
        <f t="shared" ref="C17:R17" si="4">100*((C8/C6)^(1/10)-1)</f>
        <v>0.46538810432628086</v>
      </c>
      <c r="D17" s="26">
        <f t="shared" si="4"/>
        <v>1.4808396841999638</v>
      </c>
      <c r="E17" s="26">
        <f t="shared" si="4"/>
        <v>1.6274713334624158</v>
      </c>
      <c r="F17" s="26">
        <f t="shared" si="4"/>
        <v>-0.3809000090633452</v>
      </c>
      <c r="G17" s="26">
        <f t="shared" si="4"/>
        <v>-1.1930125772326772</v>
      </c>
      <c r="H17" s="26">
        <f t="shared" si="4"/>
        <v>2.3072191546925414</v>
      </c>
      <c r="I17" s="26">
        <f t="shared" si="4"/>
        <v>-0.62973357788483897</v>
      </c>
      <c r="J17" s="26">
        <f t="shared" si="4"/>
        <v>-0.22794991899478534</v>
      </c>
      <c r="K17" s="26">
        <f t="shared" si="4"/>
        <v>-1.1565965296956859</v>
      </c>
      <c r="L17" s="26">
        <f t="shared" si="4"/>
        <v>0.18705999317665256</v>
      </c>
      <c r="M17" s="26">
        <f t="shared" si="4"/>
        <v>1.2470389624184675</v>
      </c>
      <c r="N17" s="26">
        <f t="shared" si="4"/>
        <v>2.064127699456253</v>
      </c>
      <c r="O17" s="26">
        <f t="shared" si="4"/>
        <v>0.98000495566978874</v>
      </c>
      <c r="P17" s="26">
        <f t="shared" si="4"/>
        <v>0.2948782039785991</v>
      </c>
      <c r="Q17" s="26">
        <f t="shared" si="4"/>
        <v>0.1692551200581871</v>
      </c>
      <c r="R17" s="26">
        <f t="shared" si="4"/>
        <v>-0.50805534921402051</v>
      </c>
    </row>
    <row r="18" spans="1:18">
      <c r="A18" s="22" t="s">
        <v>547</v>
      </c>
      <c r="B18" s="26">
        <f>100*((B10/B9)^(1/10)-1)</f>
        <v>1.0214823824390429</v>
      </c>
      <c r="C18" s="26">
        <f t="shared" ref="C18:R18" si="5">100*((C10/C9)^(1/10)-1)</f>
        <v>7.8209674440921084E-2</v>
      </c>
      <c r="D18" s="26">
        <f t="shared" si="5"/>
        <v>1.2700845405365202</v>
      </c>
      <c r="E18" s="26">
        <f t="shared" si="5"/>
        <v>1.0006017498465747</v>
      </c>
      <c r="F18" s="26">
        <f t="shared" si="5"/>
        <v>-0.88458305556305961</v>
      </c>
      <c r="G18" s="26">
        <f t="shared" si="5"/>
        <v>-0.1887174945960246</v>
      </c>
      <c r="H18" s="26">
        <f t="shared" si="5"/>
        <v>0.60269404398665127</v>
      </c>
      <c r="I18" s="26">
        <f t="shared" si="5"/>
        <v>-0.90134823898776473</v>
      </c>
      <c r="J18" s="26">
        <f t="shared" si="5"/>
        <v>-0.86360391529608505</v>
      </c>
      <c r="K18" s="26">
        <f t="shared" si="5"/>
        <v>-1.2719173483505375</v>
      </c>
      <c r="L18" s="26">
        <f t="shared" si="5"/>
        <v>-0.43366010456096227</v>
      </c>
      <c r="M18" s="26">
        <f t="shared" si="5"/>
        <v>0.52735705248194709</v>
      </c>
      <c r="N18" s="26">
        <f t="shared" si="5"/>
        <v>0.38997595619416625</v>
      </c>
      <c r="O18" s="26">
        <f t="shared" si="5"/>
        <v>-0.28185321563048982</v>
      </c>
      <c r="P18" s="26">
        <f t="shared" si="5"/>
        <v>-0.54078449022619823</v>
      </c>
      <c r="Q18" s="26">
        <f t="shared" si="5"/>
        <v>-0.84529671907209725</v>
      </c>
      <c r="R18" s="26">
        <f t="shared" si="5"/>
        <v>-0.94613575950561746</v>
      </c>
    </row>
    <row r="19" spans="1:18">
      <c r="A19" s="22" t="s">
        <v>548</v>
      </c>
      <c r="B19" s="26">
        <f>100*((B11/B10)^(1/9)-1)</f>
        <v>1.1334049778537025</v>
      </c>
      <c r="C19" s="26">
        <f t="shared" ref="C19:R19" si="6">100*((C11/C10)^(1/9)-1)</f>
        <v>0.37328777682021919</v>
      </c>
      <c r="D19" s="26">
        <f t="shared" si="6"/>
        <v>1.336583626472132</v>
      </c>
      <c r="E19" s="26">
        <f t="shared" si="6"/>
        <v>1.0600934504379822</v>
      </c>
      <c r="F19" s="26">
        <f t="shared" si="6"/>
        <v>-0.1820368412439044</v>
      </c>
      <c r="G19" s="26">
        <f t="shared" si="6"/>
        <v>0.11949207379142734</v>
      </c>
      <c r="H19" s="26">
        <f t="shared" si="6"/>
        <v>0.15543523828276395</v>
      </c>
      <c r="I19" s="26">
        <f t="shared" si="6"/>
        <v>-0.22177005111453374</v>
      </c>
      <c r="J19" s="26">
        <f t="shared" si="6"/>
        <v>-0.15102797263498724</v>
      </c>
      <c r="K19" s="26">
        <f t="shared" si="6"/>
        <v>-0.62822220763365522</v>
      </c>
      <c r="L19" s="26">
        <f t="shared" si="6"/>
        <v>0.27396484745894067</v>
      </c>
      <c r="M19" s="26">
        <f t="shared" si="6"/>
        <v>0.5093843149911681</v>
      </c>
      <c r="N19" s="26">
        <f t="shared" si="6"/>
        <v>0.5370586167182223</v>
      </c>
      <c r="O19" s="26">
        <f t="shared" si="6"/>
        <v>-0.15487903050227514</v>
      </c>
      <c r="P19" s="26">
        <f t="shared" si="6"/>
        <v>-0.26035604128836765</v>
      </c>
      <c r="Q19" s="26">
        <f t="shared" si="6"/>
        <v>-0.86695723226952737</v>
      </c>
      <c r="R19" s="26">
        <f t="shared" si="6"/>
        <v>-0.84746070794654571</v>
      </c>
    </row>
    <row r="22" spans="1:18">
      <c r="A22" s="22" t="s">
        <v>549</v>
      </c>
    </row>
    <row r="23" spans="1:18">
      <c r="A23" s="22" t="s">
        <v>750</v>
      </c>
    </row>
    <row r="25" spans="1:18">
      <c r="A25" s="22" t="s">
        <v>706</v>
      </c>
    </row>
    <row r="27" spans="1:18">
      <c r="B27" s="23" t="s">
        <v>537</v>
      </c>
      <c r="C27" s="23" t="s">
        <v>538</v>
      </c>
      <c r="D27" s="23" t="s">
        <v>539</v>
      </c>
      <c r="E27" s="23" t="s">
        <v>536</v>
      </c>
      <c r="F27" s="22" t="s">
        <v>121</v>
      </c>
    </row>
    <row r="28" spans="1:18">
      <c r="A28" s="100">
        <v>1981</v>
      </c>
      <c r="B28" s="24">
        <f t="shared" ref="B28:B33" si="7">F6+K6+J6+Q6</f>
        <v>183996</v>
      </c>
      <c r="C28" s="24">
        <f t="shared" ref="C28:C33" si="8">I6+R6+N6+E6+O6</f>
        <v>186503</v>
      </c>
      <c r="D28" s="24">
        <f t="shared" ref="D28:D33" si="9">M6+H6+G6+P6</f>
        <v>187465</v>
      </c>
      <c r="E28" s="24">
        <f t="shared" ref="E28:E33" si="10">L6+D6</f>
        <v>138439</v>
      </c>
      <c r="F28" s="24">
        <f>SUM(B28:E28)</f>
        <v>696403</v>
      </c>
    </row>
    <row r="29" spans="1:18">
      <c r="A29" s="100">
        <v>1991</v>
      </c>
      <c r="B29" s="24">
        <f t="shared" si="7"/>
        <v>184200</v>
      </c>
      <c r="C29" s="24">
        <f t="shared" si="8"/>
        <v>197430</v>
      </c>
      <c r="D29" s="24">
        <f t="shared" si="9"/>
        <v>195840</v>
      </c>
      <c r="E29" s="24">
        <f t="shared" si="10"/>
        <v>146440</v>
      </c>
      <c r="F29" s="24">
        <f t="shared" ref="F29:F33" si="11">SUM(B29:E29)</f>
        <v>723910</v>
      </c>
    </row>
    <row r="30" spans="1:18">
      <c r="A30" s="100" t="s">
        <v>540</v>
      </c>
      <c r="B30" s="24">
        <f t="shared" si="7"/>
        <v>175845</v>
      </c>
      <c r="C30" s="24">
        <f t="shared" si="8"/>
        <v>202860</v>
      </c>
      <c r="D30" s="24">
        <f t="shared" si="9"/>
        <v>194730</v>
      </c>
      <c r="E30" s="24">
        <f t="shared" si="10"/>
        <v>156065</v>
      </c>
      <c r="F30" s="24">
        <f t="shared" si="11"/>
        <v>729500</v>
      </c>
    </row>
    <row r="31" spans="1:18">
      <c r="A31" s="100" t="s">
        <v>541</v>
      </c>
      <c r="B31" s="24">
        <f t="shared" si="7"/>
        <v>182921</v>
      </c>
      <c r="C31" s="24">
        <f t="shared" si="8"/>
        <v>206145</v>
      </c>
      <c r="D31" s="24">
        <f t="shared" si="9"/>
        <v>200170</v>
      </c>
      <c r="E31" s="24">
        <f t="shared" si="10"/>
        <v>160584</v>
      </c>
      <c r="F31" s="24">
        <f t="shared" si="11"/>
        <v>749820</v>
      </c>
    </row>
    <row r="32" spans="1:18">
      <c r="A32" s="100">
        <v>2011</v>
      </c>
      <c r="B32" s="24">
        <f t="shared" si="7"/>
        <v>166217</v>
      </c>
      <c r="C32" s="24">
        <f t="shared" si="8"/>
        <v>210228</v>
      </c>
      <c r="D32" s="24">
        <f t="shared" si="9"/>
        <v>202786</v>
      </c>
      <c r="E32" s="24">
        <f t="shared" si="10"/>
        <v>176474</v>
      </c>
      <c r="F32" s="24">
        <f t="shared" si="11"/>
        <v>755705</v>
      </c>
    </row>
    <row r="33" spans="1:6">
      <c r="A33" s="100">
        <v>2020</v>
      </c>
      <c r="B33" s="24">
        <f t="shared" si="7"/>
        <v>161158</v>
      </c>
      <c r="C33" s="24">
        <f t="shared" si="8"/>
        <v>219251</v>
      </c>
      <c r="D33" s="24">
        <f t="shared" si="9"/>
        <v>205344</v>
      </c>
      <c r="E33" s="24">
        <f t="shared" si="10"/>
        <v>195723</v>
      </c>
      <c r="F33" s="24">
        <f t="shared" si="11"/>
        <v>781476</v>
      </c>
    </row>
    <row r="35" spans="1:6">
      <c r="A35" s="22" t="s">
        <v>542</v>
      </c>
      <c r="B35" s="26">
        <f>100*((B33/B28)^(1/39)-1)</f>
        <v>-0.33924062819241652</v>
      </c>
      <c r="C35" s="26">
        <f t="shared" ref="C35:F35" si="12">100*((C33/C28)^(1/39)-1)</f>
        <v>0.41565599525912322</v>
      </c>
      <c r="D35" s="26">
        <f t="shared" si="12"/>
        <v>0.2338485392740397</v>
      </c>
      <c r="E35" s="26">
        <f>100*((E33/E28)^(1/39)-1)</f>
        <v>0.89182661723745671</v>
      </c>
      <c r="F35" s="26">
        <f t="shared" si="12"/>
        <v>0.29596512339327141</v>
      </c>
    </row>
    <row r="36" spans="1:6">
      <c r="A36" s="22" t="s">
        <v>543</v>
      </c>
      <c r="B36" s="26">
        <f>100*((B30/B28)^(1/20)-1)</f>
        <v>-0.22629902205616448</v>
      </c>
      <c r="C36" s="26">
        <f t="shared" ref="C36:F36" si="13">100*((C30/C28)^(1/20)-1)</f>
        <v>0.42122848972534488</v>
      </c>
      <c r="D36" s="26">
        <f t="shared" si="13"/>
        <v>0.1902899339108366</v>
      </c>
      <c r="E36" s="26">
        <f>100*((E30/E28)^(1/20)-1)</f>
        <v>0.60101283678724027</v>
      </c>
      <c r="F36" s="26">
        <f t="shared" si="13"/>
        <v>0.23242394770579544</v>
      </c>
    </row>
    <row r="37" spans="1:6">
      <c r="A37" s="22" t="s">
        <v>544</v>
      </c>
      <c r="B37" s="26">
        <f>100*((B33/B31)^(1/19)-1)</f>
        <v>-0.6644621770715009</v>
      </c>
      <c r="C37" s="26">
        <f t="shared" ref="C37:F37" si="14">100*((C33/C31)^(1/19)-1)</f>
        <v>0.32493407296596555</v>
      </c>
      <c r="D37" s="26">
        <f t="shared" si="14"/>
        <v>0.13440401010580416</v>
      </c>
      <c r="E37" s="26">
        <f>100*((E33/E31)^(1/19)-1)</f>
        <v>1.0469330450468162</v>
      </c>
      <c r="F37" s="26">
        <f t="shared" si="14"/>
        <v>0.21787522225247269</v>
      </c>
    </row>
    <row r="38" spans="1:6">
      <c r="A38" s="22" t="s">
        <v>545</v>
      </c>
      <c r="B38" s="26">
        <f>100*((B29/B28)^(1/10)-1)</f>
        <v>1.1081669761203727E-2</v>
      </c>
      <c r="C38" s="26">
        <f t="shared" ref="C38:F39" si="15">100*((C29/C28)^(1/10)-1)</f>
        <v>0.57099164226401822</v>
      </c>
      <c r="D38" s="26">
        <f t="shared" si="15"/>
        <v>0.43801487315346943</v>
      </c>
      <c r="E38" s="26">
        <f>100*((E29/E28)^(1/10)-1)</f>
        <v>0.56344132181607165</v>
      </c>
      <c r="F38" s="26">
        <f t="shared" si="15"/>
        <v>0.38813690296208847</v>
      </c>
    </row>
    <row r="39" spans="1:6">
      <c r="A39" s="22" t="s">
        <v>546</v>
      </c>
      <c r="B39" s="26">
        <f>100*((B30/B29)^(1/10)-1)</f>
        <v>-0.46311628038289143</v>
      </c>
      <c r="C39" s="26">
        <f t="shared" si="15"/>
        <v>0.27168835379904888</v>
      </c>
      <c r="D39" s="26">
        <f t="shared" si="15"/>
        <v>-5.6824005148237156E-2</v>
      </c>
      <c r="E39" s="26">
        <f>100*((E30/E29)^(1/10)-1)</f>
        <v>0.63859838885498288</v>
      </c>
      <c r="F39" s="26">
        <f t="shared" si="15"/>
        <v>7.6952520235407107E-2</v>
      </c>
    </row>
    <row r="40" spans="1:6">
      <c r="A40" s="22" t="s">
        <v>547</v>
      </c>
      <c r="B40" s="26">
        <f>100*((B32/B31)^(1/10)-1)</f>
        <v>-0.95303161279106652</v>
      </c>
      <c r="C40" s="26">
        <f t="shared" ref="C40:F40" si="16">100*((C32/C31)^(1/10)-1)</f>
        <v>0.19632097143793548</v>
      </c>
      <c r="D40" s="26">
        <f t="shared" si="16"/>
        <v>0.1299266346228567</v>
      </c>
      <c r="E40" s="26">
        <f>100*((E32/E31)^(1/10)-1)</f>
        <v>0.94802946396961296</v>
      </c>
      <c r="F40" s="26">
        <f t="shared" si="16"/>
        <v>7.8209674440921084E-2</v>
      </c>
    </row>
    <row r="41" spans="1:6">
      <c r="A41" s="22" t="s">
        <v>548</v>
      </c>
      <c r="B41" s="26">
        <f>100*((B33/B32)^(1/9)-1)</f>
        <v>-0.34284331637793874</v>
      </c>
      <c r="C41" s="26">
        <f t="shared" ref="C41:F41" si="17">100*((C33/C32)^(1/9)-1)</f>
        <v>0.46803115143958518</v>
      </c>
      <c r="D41" s="26">
        <f t="shared" si="17"/>
        <v>0.13937910656667274</v>
      </c>
      <c r="E41" s="26">
        <f>100*((E33/E32)^(1/9)-1)</f>
        <v>1.156939565812376</v>
      </c>
      <c r="F41" s="26">
        <f t="shared" si="17"/>
        <v>0.37328777682021919</v>
      </c>
    </row>
    <row r="44" spans="1:6">
      <c r="A44" s="22" t="s">
        <v>549</v>
      </c>
    </row>
    <row r="45" spans="1:6">
      <c r="A45" s="22" t="s">
        <v>550</v>
      </c>
    </row>
    <row r="47" spans="1:6">
      <c r="A47" s="22" t="s">
        <v>751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4177-B023-4BD3-A101-4ECDBCC6A090}">
  <dimension ref="A1:P131"/>
  <sheetViews>
    <sheetView workbookViewId="0"/>
  </sheetViews>
  <sheetFormatPr baseColWidth="10" defaultColWidth="9.1640625" defaultRowHeight="14"/>
  <cols>
    <col min="1" max="9" width="9.1640625" style="28"/>
    <col min="10" max="10" width="10.5" style="28" customWidth="1"/>
    <col min="11" max="11" width="9.6640625" style="28" customWidth="1"/>
    <col min="12" max="16384" width="9.1640625" style="28"/>
  </cols>
  <sheetData>
    <row r="1" spans="1:8">
      <c r="A1" s="27" t="s">
        <v>707</v>
      </c>
    </row>
    <row r="3" spans="1:8">
      <c r="A3" s="28" t="s">
        <v>708</v>
      </c>
    </row>
    <row r="5" spans="1:8">
      <c r="A5" s="28" t="s">
        <v>515</v>
      </c>
    </row>
    <row r="6" spans="1:8">
      <c r="A6" s="193"/>
      <c r="B6" s="137" t="s">
        <v>245</v>
      </c>
      <c r="C6" s="137" t="s">
        <v>182</v>
      </c>
      <c r="D6" s="137" t="s">
        <v>183</v>
      </c>
      <c r="E6" s="137" t="s">
        <v>184</v>
      </c>
      <c r="F6" s="137" t="s">
        <v>183</v>
      </c>
      <c r="G6" s="137" t="s">
        <v>185</v>
      </c>
      <c r="H6" s="137" t="s">
        <v>183</v>
      </c>
    </row>
    <row r="7" spans="1:8">
      <c r="A7" s="193">
        <v>1981</v>
      </c>
      <c r="B7" s="30">
        <v>696403</v>
      </c>
      <c r="C7" s="30">
        <v>173580</v>
      </c>
      <c r="D7" s="31">
        <v>24.925222895363749</v>
      </c>
      <c r="E7" s="30">
        <v>452250</v>
      </c>
      <c r="F7" s="31">
        <v>64.940846033115889</v>
      </c>
      <c r="G7" s="30">
        <v>70530</v>
      </c>
      <c r="H7" s="31">
        <v>10.12775648582789</v>
      </c>
    </row>
    <row r="8" spans="1:8">
      <c r="A8" s="193" t="s">
        <v>516</v>
      </c>
      <c r="B8" s="30">
        <v>729500</v>
      </c>
      <c r="C8" s="30">
        <v>130080</v>
      </c>
      <c r="D8" s="31">
        <v>17.831391363947908</v>
      </c>
      <c r="E8" s="30">
        <v>500500</v>
      </c>
      <c r="F8" s="31">
        <v>68.608636052090475</v>
      </c>
      <c r="G8" s="30">
        <v>98920</v>
      </c>
      <c r="H8" s="31">
        <v>13.559972583961617</v>
      </c>
    </row>
    <row r="9" spans="1:8">
      <c r="A9" s="193" t="s">
        <v>517</v>
      </c>
      <c r="B9" s="30">
        <v>749820</v>
      </c>
      <c r="C9" s="30">
        <v>131607</v>
      </c>
      <c r="D9" s="31">
        <v>17.551812434984395</v>
      </c>
      <c r="E9" s="30">
        <v>518590</v>
      </c>
      <c r="F9" s="31">
        <v>69.161932197060622</v>
      </c>
      <c r="G9" s="30">
        <v>99623</v>
      </c>
      <c r="H9" s="31">
        <v>13.286255367954976</v>
      </c>
    </row>
    <row r="10" spans="1:8">
      <c r="A10" s="193">
        <v>2020</v>
      </c>
      <c r="B10" s="30">
        <v>781476</v>
      </c>
      <c r="C10" s="30">
        <v>112135</v>
      </c>
      <c r="D10" s="31">
        <v>14.349129083938598</v>
      </c>
      <c r="E10" s="30">
        <v>498079</v>
      </c>
      <c r="F10" s="31">
        <v>63.735674544067891</v>
      </c>
      <c r="G10" s="30">
        <v>171262</v>
      </c>
      <c r="H10" s="31">
        <v>21.91519637199351</v>
      </c>
    </row>
    <row r="11" spans="1:8">
      <c r="A11" s="193"/>
      <c r="B11" s="137"/>
      <c r="C11" s="137"/>
      <c r="D11" s="137"/>
      <c r="E11" s="137"/>
      <c r="F11" s="137"/>
      <c r="G11" s="137"/>
      <c r="H11" s="137"/>
    </row>
    <row r="12" spans="1:8">
      <c r="A12" s="193" t="s">
        <v>518</v>
      </c>
      <c r="B12" s="137"/>
      <c r="C12" s="137"/>
      <c r="D12" s="137"/>
      <c r="E12" s="137"/>
      <c r="F12" s="137"/>
      <c r="G12" s="137"/>
      <c r="H12" s="137"/>
    </row>
    <row r="13" spans="1:8">
      <c r="A13" s="193"/>
      <c r="B13" s="137" t="s">
        <v>245</v>
      </c>
      <c r="C13" s="137" t="s">
        <v>182</v>
      </c>
      <c r="D13" s="137" t="s">
        <v>183</v>
      </c>
      <c r="E13" s="137" t="s">
        <v>184</v>
      </c>
      <c r="F13" s="137" t="s">
        <v>183</v>
      </c>
      <c r="G13" s="137" t="s">
        <v>185</v>
      </c>
      <c r="H13" s="137" t="s">
        <v>183</v>
      </c>
    </row>
    <row r="14" spans="1:8">
      <c r="A14" s="193">
        <v>1981</v>
      </c>
      <c r="B14" s="30">
        <v>107640</v>
      </c>
      <c r="C14" s="30">
        <v>23585</v>
      </c>
      <c r="D14" s="31">
        <v>21.910999628390933</v>
      </c>
      <c r="E14" s="30">
        <v>71755</v>
      </c>
      <c r="F14" s="31">
        <v>66.6620215533259</v>
      </c>
      <c r="G14" s="30">
        <v>12295</v>
      </c>
      <c r="H14" s="31">
        <v>11.422333704942401</v>
      </c>
    </row>
    <row r="15" spans="1:8">
      <c r="A15" s="193" t="s">
        <v>516</v>
      </c>
      <c r="B15" s="30">
        <v>124685</v>
      </c>
      <c r="C15" s="30">
        <v>20400</v>
      </c>
      <c r="D15" s="31">
        <v>16.361230300356901</v>
      </c>
      <c r="E15" s="30">
        <v>86675</v>
      </c>
      <c r="F15" s="31">
        <v>69.515178249187954</v>
      </c>
      <c r="G15" s="30">
        <v>17615</v>
      </c>
      <c r="H15" s="31">
        <v>14.12760155592092</v>
      </c>
    </row>
    <row r="16" spans="1:8">
      <c r="A16" s="193" t="s">
        <v>517</v>
      </c>
      <c r="B16" s="30">
        <v>128324</v>
      </c>
      <c r="C16" s="30">
        <v>20666</v>
      </c>
      <c r="D16" s="31">
        <v>16.104547863221221</v>
      </c>
      <c r="E16" s="30">
        <v>89949</v>
      </c>
      <c r="F16" s="31">
        <v>70.095227704872045</v>
      </c>
      <c r="G16" s="30">
        <v>17709</v>
      </c>
      <c r="H16" s="31">
        <v>13.800224431906736</v>
      </c>
    </row>
    <row r="17" spans="1:8">
      <c r="A17" s="193">
        <v>2020</v>
      </c>
      <c r="B17" s="30">
        <v>164065</v>
      </c>
      <c r="C17" s="30">
        <v>24574</v>
      </c>
      <c r="D17" s="31">
        <v>14.978209855849816</v>
      </c>
      <c r="E17" s="30">
        <v>107318</v>
      </c>
      <c r="F17" s="31">
        <v>65.411879438027611</v>
      </c>
      <c r="G17" s="30">
        <v>32173</v>
      </c>
      <c r="H17" s="31">
        <v>19.609910706122573</v>
      </c>
    </row>
    <row r="18" spans="1:8">
      <c r="A18" s="193"/>
      <c r="B18" s="137"/>
      <c r="C18" s="137"/>
      <c r="D18" s="137"/>
      <c r="E18" s="137"/>
      <c r="F18" s="137"/>
      <c r="G18" s="137"/>
      <c r="H18" s="137"/>
    </row>
    <row r="19" spans="1:8">
      <c r="A19" s="193" t="s">
        <v>519</v>
      </c>
      <c r="B19" s="137"/>
      <c r="C19" s="137"/>
      <c r="D19" s="137"/>
      <c r="E19" s="137"/>
      <c r="F19" s="137"/>
      <c r="G19" s="137"/>
      <c r="H19" s="137"/>
    </row>
    <row r="20" spans="1:8">
      <c r="A20" s="193"/>
      <c r="B20" s="137" t="s">
        <v>245</v>
      </c>
      <c r="C20" s="137" t="s">
        <v>182</v>
      </c>
      <c r="D20" s="137" t="s">
        <v>183</v>
      </c>
      <c r="E20" s="137" t="s">
        <v>184</v>
      </c>
      <c r="F20" s="137" t="s">
        <v>183</v>
      </c>
      <c r="G20" s="137" t="s">
        <v>185</v>
      </c>
      <c r="H20" s="137" t="s">
        <v>183</v>
      </c>
    </row>
    <row r="21" spans="1:8">
      <c r="A21" s="193">
        <v>1981</v>
      </c>
      <c r="B21" s="30">
        <v>74213</v>
      </c>
      <c r="C21" s="30">
        <v>17615</v>
      </c>
      <c r="D21" s="31">
        <v>23.735733631573982</v>
      </c>
      <c r="E21" s="30">
        <v>49440</v>
      </c>
      <c r="F21" s="31">
        <v>66.619055960545992</v>
      </c>
      <c r="G21" s="30">
        <v>7145</v>
      </c>
      <c r="H21" s="31">
        <v>9.6276932612884529</v>
      </c>
    </row>
    <row r="22" spans="1:8">
      <c r="A22" s="193" t="s">
        <v>516</v>
      </c>
      <c r="B22" s="30">
        <v>87215</v>
      </c>
      <c r="C22" s="30">
        <v>15500</v>
      </c>
      <c r="D22" s="31">
        <v>17.772172218081753</v>
      </c>
      <c r="E22" s="30">
        <v>60875</v>
      </c>
      <c r="F22" s="31">
        <v>69.798773146821077</v>
      </c>
      <c r="G22" s="30">
        <v>10825</v>
      </c>
      <c r="H22" s="31">
        <v>12.411855758757094</v>
      </c>
    </row>
    <row r="23" spans="1:8">
      <c r="A23" s="193" t="s">
        <v>517</v>
      </c>
      <c r="B23" s="30">
        <v>88845</v>
      </c>
      <c r="C23" s="30">
        <v>15528</v>
      </c>
      <c r="D23" s="31">
        <v>17.47762957960493</v>
      </c>
      <c r="E23" s="30">
        <v>62485</v>
      </c>
      <c r="F23" s="31">
        <v>70.330350610613991</v>
      </c>
      <c r="G23" s="30">
        <v>10832</v>
      </c>
      <c r="H23" s="31">
        <v>12.19201980978108</v>
      </c>
    </row>
    <row r="24" spans="1:8">
      <c r="A24" s="193">
        <v>2020</v>
      </c>
      <c r="B24" s="30">
        <v>107917</v>
      </c>
      <c r="C24" s="30">
        <v>16701</v>
      </c>
      <c r="D24" s="31">
        <v>15.475782314185903</v>
      </c>
      <c r="E24" s="30">
        <v>71238</v>
      </c>
      <c r="F24" s="31">
        <v>66.011842434463517</v>
      </c>
      <c r="G24" s="30">
        <v>19978</v>
      </c>
      <c r="H24" s="31">
        <v>18.512375251350576</v>
      </c>
    </row>
    <row r="25" spans="1:8">
      <c r="A25" s="193"/>
      <c r="B25" s="137"/>
      <c r="C25" s="137"/>
      <c r="D25" s="137"/>
      <c r="E25" s="137"/>
      <c r="F25" s="137"/>
      <c r="G25" s="137"/>
      <c r="H25" s="137"/>
    </row>
    <row r="26" spans="1:8">
      <c r="A26" s="193" t="s">
        <v>520</v>
      </c>
      <c r="B26" s="137"/>
      <c r="C26" s="137"/>
      <c r="D26" s="137"/>
      <c r="E26" s="137"/>
      <c r="F26" s="137"/>
      <c r="G26" s="137"/>
      <c r="H26" s="137"/>
    </row>
    <row r="27" spans="1:8">
      <c r="A27" s="193"/>
      <c r="B27" s="137" t="s">
        <v>245</v>
      </c>
      <c r="C27" s="137" t="s">
        <v>182</v>
      </c>
      <c r="D27" s="137" t="s">
        <v>183</v>
      </c>
      <c r="E27" s="137" t="s">
        <v>184</v>
      </c>
      <c r="F27" s="137" t="s">
        <v>183</v>
      </c>
      <c r="G27" s="137" t="s">
        <v>185</v>
      </c>
      <c r="H27" s="137" t="s">
        <v>183</v>
      </c>
    </row>
    <row r="28" spans="1:8">
      <c r="A28" s="193">
        <v>1981</v>
      </c>
      <c r="B28" s="30">
        <v>86156</v>
      </c>
      <c r="C28" s="30">
        <v>23660</v>
      </c>
      <c r="D28" s="31">
        <v>27.461813454663634</v>
      </c>
      <c r="E28" s="30">
        <v>55495</v>
      </c>
      <c r="F28" s="31">
        <v>64.412228979989791</v>
      </c>
      <c r="G28" s="30">
        <v>6990</v>
      </c>
      <c r="H28" s="31">
        <v>8.1131900273921715</v>
      </c>
    </row>
    <row r="29" spans="1:8">
      <c r="A29" s="193" t="s">
        <v>516</v>
      </c>
      <c r="B29" s="30">
        <v>82930</v>
      </c>
      <c r="C29" s="30">
        <v>13325</v>
      </c>
      <c r="D29" s="31">
        <v>16.067767997105992</v>
      </c>
      <c r="E29" s="30">
        <v>58845</v>
      </c>
      <c r="F29" s="31">
        <v>70.957433980465453</v>
      </c>
      <c r="G29" s="30">
        <v>10770</v>
      </c>
      <c r="H29" s="31">
        <v>12.98685638490293</v>
      </c>
    </row>
    <row r="30" spans="1:8">
      <c r="A30" s="193" t="s">
        <v>517</v>
      </c>
      <c r="B30" s="30">
        <v>87557</v>
      </c>
      <c r="C30" s="30">
        <v>13893</v>
      </c>
      <c r="D30" s="31">
        <v>15.867377822447091</v>
      </c>
      <c r="E30" s="30">
        <v>62554</v>
      </c>
      <c r="F30" s="31">
        <v>71.443745217401229</v>
      </c>
      <c r="G30" s="30">
        <v>11110</v>
      </c>
      <c r="H30" s="31">
        <v>12.688876960151672</v>
      </c>
    </row>
    <row r="31" spans="1:8">
      <c r="A31" s="193">
        <v>2020</v>
      </c>
      <c r="B31" s="30">
        <v>78810</v>
      </c>
      <c r="C31" s="30">
        <v>8438</v>
      </c>
      <c r="D31" s="31">
        <v>10.706763101129299</v>
      </c>
      <c r="E31" s="30">
        <v>48510</v>
      </c>
      <c r="F31" s="31">
        <v>61.553102398172818</v>
      </c>
      <c r="G31" s="30">
        <v>21862</v>
      </c>
      <c r="H31" s="31">
        <v>27.740134500697881</v>
      </c>
    </row>
    <row r="32" spans="1:8">
      <c r="A32" s="193"/>
      <c r="B32" s="137"/>
      <c r="C32" s="137"/>
      <c r="D32" s="137"/>
      <c r="E32" s="137"/>
      <c r="F32" s="137"/>
      <c r="G32" s="137"/>
      <c r="H32" s="137"/>
    </row>
    <row r="33" spans="1:8">
      <c r="A33" s="193" t="s">
        <v>521</v>
      </c>
      <c r="B33" s="137"/>
      <c r="C33" s="137"/>
      <c r="D33" s="137"/>
      <c r="E33" s="137"/>
      <c r="F33" s="137"/>
      <c r="G33" s="137"/>
      <c r="H33" s="137"/>
    </row>
    <row r="34" spans="1:8">
      <c r="A34" s="193"/>
      <c r="B34" s="137" t="s">
        <v>245</v>
      </c>
      <c r="C34" s="137" t="s">
        <v>182</v>
      </c>
      <c r="D34" s="137" t="s">
        <v>183</v>
      </c>
      <c r="E34" s="137" t="s">
        <v>184</v>
      </c>
      <c r="F34" s="137" t="s">
        <v>183</v>
      </c>
      <c r="G34" s="137" t="s">
        <v>185</v>
      </c>
      <c r="H34" s="137" t="s">
        <v>183</v>
      </c>
    </row>
    <row r="35" spans="1:8">
      <c r="A35" s="193">
        <v>1981</v>
      </c>
      <c r="B35" s="30">
        <v>86148</v>
      </c>
      <c r="C35" s="30">
        <v>19030</v>
      </c>
      <c r="D35" s="31">
        <v>22.089891814087384</v>
      </c>
      <c r="E35" s="30">
        <v>56830</v>
      </c>
      <c r="F35" s="31">
        <v>65.967869248270418</v>
      </c>
      <c r="G35" s="30">
        <v>10295</v>
      </c>
      <c r="H35" s="31">
        <v>11.950364489018897</v>
      </c>
    </row>
    <row r="36" spans="1:8">
      <c r="A36" s="193" t="s">
        <v>516</v>
      </c>
      <c r="B36" s="30">
        <v>76405</v>
      </c>
      <c r="C36" s="30">
        <v>13420</v>
      </c>
      <c r="D36" s="31">
        <v>17.564295530397224</v>
      </c>
      <c r="E36" s="30">
        <v>51250</v>
      </c>
      <c r="F36" s="31">
        <v>67.07676199201623</v>
      </c>
      <c r="G36" s="30">
        <v>11745</v>
      </c>
      <c r="H36" s="31">
        <v>15.372030626267914</v>
      </c>
    </row>
    <row r="37" spans="1:8">
      <c r="A37" s="193" t="s">
        <v>517</v>
      </c>
      <c r="B37" s="30">
        <v>78558</v>
      </c>
      <c r="C37" s="30">
        <v>13594</v>
      </c>
      <c r="D37" s="31">
        <v>17.30441202678276</v>
      </c>
      <c r="E37" s="30">
        <v>53147</v>
      </c>
      <c r="F37" s="31">
        <v>67.653198910359222</v>
      </c>
      <c r="G37" s="30">
        <v>11817</v>
      </c>
      <c r="H37" s="31">
        <v>15.042389062858016</v>
      </c>
    </row>
    <row r="38" spans="1:8">
      <c r="A38" s="193">
        <v>2020</v>
      </c>
      <c r="B38" s="30">
        <v>77921</v>
      </c>
      <c r="C38" s="30">
        <v>11568</v>
      </c>
      <c r="D38" s="31">
        <v>14.845805366974243</v>
      </c>
      <c r="E38" s="30">
        <v>50960</v>
      </c>
      <c r="F38" s="31">
        <v>65.399571360737156</v>
      </c>
      <c r="G38" s="30">
        <v>15393</v>
      </c>
      <c r="H38" s="31">
        <v>19.754623272288601</v>
      </c>
    </row>
    <row r="39" spans="1:8">
      <c r="A39" s="193"/>
      <c r="B39" s="137"/>
      <c r="C39" s="137"/>
      <c r="D39" s="137"/>
      <c r="E39" s="137"/>
      <c r="F39" s="137"/>
      <c r="G39" s="137"/>
      <c r="H39" s="137"/>
    </row>
    <row r="40" spans="1:8">
      <c r="A40" s="193" t="s">
        <v>522</v>
      </c>
      <c r="B40" s="137"/>
      <c r="C40" s="137"/>
      <c r="D40" s="137"/>
      <c r="E40" s="137"/>
      <c r="F40" s="137"/>
      <c r="G40" s="137"/>
      <c r="H40" s="137"/>
    </row>
    <row r="41" spans="1:8">
      <c r="A41" s="193"/>
      <c r="B41" s="137" t="s">
        <v>245</v>
      </c>
      <c r="C41" s="137" t="s">
        <v>182</v>
      </c>
      <c r="D41" s="137" t="s">
        <v>183</v>
      </c>
      <c r="E41" s="137" t="s">
        <v>184</v>
      </c>
      <c r="F41" s="137" t="s">
        <v>183</v>
      </c>
      <c r="G41" s="137" t="s">
        <v>185</v>
      </c>
      <c r="H41" s="137" t="s">
        <v>183</v>
      </c>
    </row>
    <row r="42" spans="1:8">
      <c r="A42" s="193">
        <v>1981</v>
      </c>
      <c r="B42" s="30">
        <v>51114</v>
      </c>
      <c r="C42" s="30">
        <v>14345</v>
      </c>
      <c r="D42" s="31">
        <v>28.064718081151934</v>
      </c>
      <c r="E42" s="30">
        <v>32195</v>
      </c>
      <c r="F42" s="31">
        <v>62.986657275893101</v>
      </c>
      <c r="G42" s="30">
        <v>4580</v>
      </c>
      <c r="H42" s="31">
        <v>8.9603631099111798</v>
      </c>
    </row>
    <row r="43" spans="1:8">
      <c r="A43" s="193" t="s">
        <v>516</v>
      </c>
      <c r="B43" s="30">
        <v>64210</v>
      </c>
      <c r="C43" s="30">
        <v>13755</v>
      </c>
      <c r="D43" s="31">
        <v>21.42189690079427</v>
      </c>
      <c r="E43" s="30">
        <v>43385</v>
      </c>
      <c r="F43" s="31">
        <v>67.567357109484504</v>
      </c>
      <c r="G43" s="30">
        <v>7055</v>
      </c>
      <c r="H43" s="31">
        <v>10.987385142501168</v>
      </c>
    </row>
    <row r="44" spans="1:8">
      <c r="A44" s="193" t="s">
        <v>517</v>
      </c>
      <c r="B44" s="30">
        <v>65961</v>
      </c>
      <c r="C44" s="30">
        <v>13852</v>
      </c>
      <c r="D44" s="31">
        <v>21.000288048998652</v>
      </c>
      <c r="E44" s="30">
        <v>45003</v>
      </c>
      <c r="F44" s="31">
        <v>68.226679401464509</v>
      </c>
      <c r="G44" s="30">
        <v>7106</v>
      </c>
      <c r="H44" s="31">
        <v>10.773032549536847</v>
      </c>
    </row>
    <row r="45" spans="1:8">
      <c r="A45" s="193">
        <v>2020</v>
      </c>
      <c r="B45" s="30">
        <v>71032</v>
      </c>
      <c r="C45" s="30">
        <v>11728</v>
      </c>
      <c r="D45" s="31">
        <v>16.510868341029393</v>
      </c>
      <c r="E45" s="30">
        <v>44716</v>
      </c>
      <c r="F45" s="31">
        <v>62.95190899876112</v>
      </c>
      <c r="G45" s="30">
        <v>14588</v>
      </c>
      <c r="H45" s="31">
        <v>20.537222660209483</v>
      </c>
    </row>
    <row r="46" spans="1:8">
      <c r="A46" s="193"/>
      <c r="B46" s="137"/>
      <c r="C46" s="137"/>
      <c r="D46" s="137"/>
      <c r="E46" s="137"/>
      <c r="F46" s="137"/>
      <c r="G46" s="137"/>
      <c r="H46" s="137"/>
    </row>
    <row r="47" spans="1:8">
      <c r="A47" s="193" t="s">
        <v>523</v>
      </c>
      <c r="B47" s="137"/>
      <c r="C47" s="137"/>
      <c r="D47" s="137"/>
      <c r="E47" s="137"/>
      <c r="F47" s="137"/>
      <c r="G47" s="137"/>
      <c r="H47" s="137"/>
    </row>
    <row r="48" spans="1:8">
      <c r="A48" s="193"/>
      <c r="B48" s="137" t="s">
        <v>245</v>
      </c>
      <c r="C48" s="137" t="s">
        <v>182</v>
      </c>
      <c r="D48" s="137" t="s">
        <v>183</v>
      </c>
      <c r="E48" s="137" t="s">
        <v>184</v>
      </c>
      <c r="F48" s="137" t="s">
        <v>183</v>
      </c>
      <c r="G48" s="137" t="s">
        <v>185</v>
      </c>
      <c r="H48" s="137" t="s">
        <v>183</v>
      </c>
    </row>
    <row r="49" spans="1:8">
      <c r="A49" s="193">
        <v>1981</v>
      </c>
      <c r="B49" s="30">
        <v>54134</v>
      </c>
      <c r="C49" s="30">
        <v>15115</v>
      </c>
      <c r="D49" s="31">
        <v>27.921454169283628</v>
      </c>
      <c r="E49" s="30">
        <v>33935</v>
      </c>
      <c r="F49" s="31">
        <v>62.687035873942442</v>
      </c>
      <c r="G49" s="30">
        <v>5080</v>
      </c>
      <c r="H49" s="31">
        <v>9.3841208852107734</v>
      </c>
    </row>
    <row r="50" spans="1:8">
      <c r="A50" s="193" t="s">
        <v>516</v>
      </c>
      <c r="B50" s="30">
        <v>50820</v>
      </c>
      <c r="C50" s="30">
        <v>9005</v>
      </c>
      <c r="D50" s="31">
        <v>17.719401810310902</v>
      </c>
      <c r="E50" s="30">
        <v>34595</v>
      </c>
      <c r="F50" s="31">
        <v>68.073593073593074</v>
      </c>
      <c r="G50" s="30">
        <v>7220</v>
      </c>
      <c r="H50" s="31">
        <v>14.207005116096026</v>
      </c>
    </row>
    <row r="51" spans="1:8">
      <c r="A51" s="193" t="s">
        <v>517</v>
      </c>
      <c r="B51" s="30">
        <v>50690</v>
      </c>
      <c r="C51" s="30">
        <v>8875</v>
      </c>
      <c r="D51" s="31">
        <v>17.508384296705465</v>
      </c>
      <c r="E51" s="30">
        <v>34652</v>
      </c>
      <c r="F51" s="31">
        <v>68.360623397119753</v>
      </c>
      <c r="G51" s="30">
        <v>7163</v>
      </c>
      <c r="H51" s="31">
        <v>14.130992306174788</v>
      </c>
    </row>
    <row r="52" spans="1:8">
      <c r="A52" s="193">
        <v>2020</v>
      </c>
      <c r="B52" s="30">
        <v>45386</v>
      </c>
      <c r="C52" s="30">
        <v>5882</v>
      </c>
      <c r="D52" s="31">
        <v>12.959943594941171</v>
      </c>
      <c r="E52" s="30">
        <v>27768</v>
      </c>
      <c r="F52" s="31">
        <v>61.181862248270392</v>
      </c>
      <c r="G52" s="30">
        <v>11736</v>
      </c>
      <c r="H52" s="31">
        <v>25.858194156788436</v>
      </c>
    </row>
    <row r="53" spans="1:8">
      <c r="A53" s="193"/>
      <c r="B53" s="137"/>
      <c r="C53" s="137"/>
      <c r="D53" s="137"/>
      <c r="E53" s="137"/>
      <c r="F53" s="137"/>
      <c r="G53" s="137"/>
      <c r="H53" s="137"/>
    </row>
    <row r="54" spans="1:8">
      <c r="A54" s="193" t="s">
        <v>524</v>
      </c>
      <c r="B54" s="137"/>
      <c r="C54" s="137"/>
      <c r="D54" s="137"/>
      <c r="E54" s="137"/>
      <c r="F54" s="137"/>
      <c r="G54" s="137"/>
      <c r="H54" s="137"/>
    </row>
    <row r="55" spans="1:8">
      <c r="A55" s="193"/>
      <c r="B55" s="137" t="s">
        <v>245</v>
      </c>
      <c r="C55" s="137" t="s">
        <v>182</v>
      </c>
      <c r="D55" s="137" t="s">
        <v>183</v>
      </c>
      <c r="E55" s="137" t="s">
        <v>184</v>
      </c>
      <c r="F55" s="137" t="s">
        <v>183</v>
      </c>
      <c r="G55" s="137" t="s">
        <v>185</v>
      </c>
      <c r="H55" s="137" t="s">
        <v>183</v>
      </c>
    </row>
    <row r="56" spans="1:8">
      <c r="A56" s="193">
        <v>1981</v>
      </c>
      <c r="B56" s="30">
        <v>36432</v>
      </c>
      <c r="C56" s="30">
        <v>9080</v>
      </c>
      <c r="D56" s="31">
        <v>24.923144488361881</v>
      </c>
      <c r="E56" s="30">
        <v>24020</v>
      </c>
      <c r="F56" s="31">
        <v>65.931049626701807</v>
      </c>
      <c r="G56" s="30">
        <v>3330</v>
      </c>
      <c r="H56" s="31">
        <v>9.1403162055335976</v>
      </c>
    </row>
    <row r="57" spans="1:8">
      <c r="A57" s="193" t="s">
        <v>516</v>
      </c>
      <c r="B57" s="30">
        <v>35610</v>
      </c>
      <c r="C57" s="30">
        <v>5715</v>
      </c>
      <c r="D57" s="31">
        <v>16.048862679022747</v>
      </c>
      <c r="E57" s="30">
        <v>25085</v>
      </c>
      <c r="F57" s="31">
        <v>70.443695591126087</v>
      </c>
      <c r="G57" s="30">
        <v>4830</v>
      </c>
      <c r="H57" s="31">
        <v>13.563605728727886</v>
      </c>
    </row>
    <row r="58" spans="1:8">
      <c r="A58" s="193" t="s">
        <v>517</v>
      </c>
      <c r="B58" s="30">
        <v>36567</v>
      </c>
      <c r="C58" s="30">
        <v>5785</v>
      </c>
      <c r="D58" s="31">
        <v>15.820275111439276</v>
      </c>
      <c r="E58" s="30">
        <v>25946</v>
      </c>
      <c r="F58" s="31">
        <v>70.95468591899801</v>
      </c>
      <c r="G58" s="30">
        <v>4836</v>
      </c>
      <c r="H58" s="31">
        <v>13.225038969562721</v>
      </c>
    </row>
    <row r="59" spans="1:8">
      <c r="A59" s="193">
        <v>2020</v>
      </c>
      <c r="B59" s="30">
        <v>33076</v>
      </c>
      <c r="C59" s="30">
        <v>4136</v>
      </c>
      <c r="D59" s="31">
        <v>12.504535010279357</v>
      </c>
      <c r="E59" s="30">
        <v>20481</v>
      </c>
      <c r="F59" s="31">
        <v>61.921030354335471</v>
      </c>
      <c r="G59" s="30">
        <v>8459</v>
      </c>
      <c r="H59" s="31">
        <v>25.574434635385174</v>
      </c>
    </row>
    <row r="60" spans="1:8">
      <c r="A60" s="193"/>
      <c r="B60" s="137"/>
      <c r="C60" s="137"/>
      <c r="D60" s="137"/>
      <c r="E60" s="137"/>
      <c r="F60" s="137"/>
      <c r="G60" s="137"/>
      <c r="H60" s="137"/>
    </row>
    <row r="61" spans="1:8">
      <c r="A61" s="193" t="s">
        <v>525</v>
      </c>
      <c r="B61" s="137"/>
      <c r="C61" s="137"/>
      <c r="D61" s="137"/>
      <c r="E61" s="137"/>
      <c r="F61" s="137"/>
      <c r="G61" s="137"/>
      <c r="H61" s="137"/>
    </row>
    <row r="62" spans="1:8">
      <c r="A62" s="193"/>
      <c r="B62" s="137" t="s">
        <v>245</v>
      </c>
      <c r="C62" s="137" t="s">
        <v>182</v>
      </c>
      <c r="D62" s="137" t="s">
        <v>183</v>
      </c>
      <c r="E62" s="137" t="s">
        <v>184</v>
      </c>
      <c r="F62" s="137" t="s">
        <v>183</v>
      </c>
      <c r="G62" s="137" t="s">
        <v>185</v>
      </c>
      <c r="H62" s="137" t="s">
        <v>183</v>
      </c>
    </row>
    <row r="63" spans="1:8">
      <c r="A63" s="193">
        <v>1981</v>
      </c>
      <c r="B63" s="30">
        <v>40593</v>
      </c>
      <c r="C63" s="30">
        <v>10165</v>
      </c>
      <c r="D63" s="31">
        <v>25.041263271992708</v>
      </c>
      <c r="E63" s="30">
        <v>26605</v>
      </c>
      <c r="F63" s="31">
        <v>65.540856797970093</v>
      </c>
      <c r="G63" s="30">
        <v>3825</v>
      </c>
      <c r="H63" s="31">
        <v>9.4228068878870737</v>
      </c>
    </row>
    <row r="64" spans="1:8">
      <c r="A64" s="193" t="s">
        <v>516</v>
      </c>
      <c r="B64" s="30">
        <v>36135</v>
      </c>
      <c r="C64" s="30">
        <v>6215</v>
      </c>
      <c r="D64" s="31">
        <v>17.199391171993913</v>
      </c>
      <c r="E64" s="30">
        <v>24485</v>
      </c>
      <c r="F64" s="31">
        <v>67.759789677597894</v>
      </c>
      <c r="G64" s="30">
        <v>5440</v>
      </c>
      <c r="H64" s="31">
        <v>15.054656150546561</v>
      </c>
    </row>
    <row r="65" spans="1:8">
      <c r="A65" s="193" t="s">
        <v>517</v>
      </c>
      <c r="B65" s="30">
        <v>37061</v>
      </c>
      <c r="C65" s="30">
        <v>6261</v>
      </c>
      <c r="D65" s="31">
        <v>16.893769730984054</v>
      </c>
      <c r="E65" s="30">
        <v>25345</v>
      </c>
      <c r="F65" s="31">
        <v>68.387253447019773</v>
      </c>
      <c r="G65" s="30">
        <v>5455</v>
      </c>
      <c r="H65" s="31">
        <v>14.718976821996169</v>
      </c>
    </row>
    <row r="66" spans="1:8">
      <c r="A66" s="193">
        <v>2020</v>
      </c>
      <c r="B66" s="30">
        <v>30810</v>
      </c>
      <c r="C66" s="30">
        <v>3675</v>
      </c>
      <c r="D66" s="31">
        <v>11.92794547224927</v>
      </c>
      <c r="E66" s="30">
        <v>18889</v>
      </c>
      <c r="F66" s="31">
        <v>61.308016877637129</v>
      </c>
      <c r="G66" s="30">
        <v>8246</v>
      </c>
      <c r="H66" s="31">
        <v>26.7640376501136</v>
      </c>
    </row>
    <row r="67" spans="1:8">
      <c r="A67" s="193"/>
      <c r="B67" s="137"/>
      <c r="C67" s="137"/>
      <c r="D67" s="137"/>
      <c r="E67" s="137"/>
      <c r="F67" s="137"/>
      <c r="G67" s="137"/>
      <c r="H67" s="137"/>
    </row>
    <row r="68" spans="1:8">
      <c r="A68" s="193" t="s">
        <v>526</v>
      </c>
      <c r="B68" s="137"/>
      <c r="C68" s="137"/>
      <c r="D68" s="137"/>
      <c r="E68" s="137"/>
      <c r="F68" s="137"/>
      <c r="G68" s="137"/>
      <c r="H68" s="137"/>
    </row>
    <row r="69" spans="1:8">
      <c r="A69" s="193"/>
      <c r="B69" s="137" t="s">
        <v>245</v>
      </c>
      <c r="C69" s="137" t="s">
        <v>182</v>
      </c>
      <c r="D69" s="137" t="s">
        <v>183</v>
      </c>
      <c r="E69" s="137" t="s">
        <v>184</v>
      </c>
      <c r="F69" s="137" t="s">
        <v>183</v>
      </c>
      <c r="G69" s="137" t="s">
        <v>185</v>
      </c>
      <c r="H69" s="137" t="s">
        <v>183</v>
      </c>
    </row>
    <row r="70" spans="1:8">
      <c r="A70" s="193">
        <v>1981</v>
      </c>
      <c r="B70" s="30">
        <v>30799</v>
      </c>
      <c r="C70" s="30">
        <v>8140</v>
      </c>
      <c r="D70" s="31">
        <v>26.429429526932694</v>
      </c>
      <c r="E70" s="30">
        <v>19390</v>
      </c>
      <c r="F70" s="31">
        <v>62.956589499659081</v>
      </c>
      <c r="G70" s="30">
        <v>3275</v>
      </c>
      <c r="H70" s="31">
        <v>10.633462125393681</v>
      </c>
    </row>
    <row r="71" spans="1:8">
      <c r="A71" s="193" t="s">
        <v>516</v>
      </c>
      <c r="B71" s="30">
        <v>31380</v>
      </c>
      <c r="C71" s="30">
        <v>5300</v>
      </c>
      <c r="D71" s="31">
        <v>16.889738687061822</v>
      </c>
      <c r="E71" s="30">
        <v>21485</v>
      </c>
      <c r="F71" s="31">
        <v>68.467176545570425</v>
      </c>
      <c r="G71" s="30">
        <v>4585</v>
      </c>
      <c r="H71" s="31">
        <v>14.611217335882728</v>
      </c>
    </row>
    <row r="72" spans="1:8">
      <c r="A72" s="193" t="s">
        <v>517</v>
      </c>
      <c r="B72" s="30">
        <v>32260</v>
      </c>
      <c r="C72" s="30">
        <v>5365</v>
      </c>
      <c r="D72" s="31">
        <v>16.630502169869807</v>
      </c>
      <c r="E72" s="30">
        <v>22259</v>
      </c>
      <c r="F72" s="31">
        <v>68.998760074395534</v>
      </c>
      <c r="G72" s="30">
        <v>4636</v>
      </c>
      <c r="H72" s="31">
        <v>14.370737755734655</v>
      </c>
    </row>
    <row r="73" spans="1:8">
      <c r="A73" s="193">
        <v>2020</v>
      </c>
      <c r="B73" s="30">
        <v>31658</v>
      </c>
      <c r="C73" s="30">
        <v>4086</v>
      </c>
      <c r="D73" s="31">
        <v>12.906690252068987</v>
      </c>
      <c r="E73" s="30">
        <v>19182</v>
      </c>
      <c r="F73" s="31">
        <v>60.591319729610213</v>
      </c>
      <c r="G73" s="30">
        <v>8390</v>
      </c>
      <c r="H73" s="31">
        <v>26.501990018320804</v>
      </c>
    </row>
    <row r="74" spans="1:8">
      <c r="A74" s="193"/>
      <c r="B74" s="137"/>
      <c r="C74" s="137"/>
      <c r="D74" s="137"/>
      <c r="E74" s="137"/>
      <c r="F74" s="137"/>
      <c r="G74" s="137"/>
      <c r="H74" s="137"/>
    </row>
    <row r="75" spans="1:8">
      <c r="A75" s="193" t="s">
        <v>527</v>
      </c>
      <c r="B75" s="137"/>
      <c r="C75" s="137"/>
      <c r="D75" s="137"/>
      <c r="E75" s="137"/>
      <c r="F75" s="137"/>
      <c r="G75" s="137"/>
      <c r="H75" s="137"/>
    </row>
    <row r="76" spans="1:8">
      <c r="A76" s="193"/>
      <c r="B76" s="137" t="s">
        <v>245</v>
      </c>
      <c r="C76" s="137" t="s">
        <v>182</v>
      </c>
      <c r="D76" s="137" t="s">
        <v>183</v>
      </c>
      <c r="E76" s="137" t="s">
        <v>184</v>
      </c>
      <c r="F76" s="137" t="s">
        <v>183</v>
      </c>
      <c r="G76" s="137" t="s">
        <v>185</v>
      </c>
      <c r="H76" s="137" t="s">
        <v>183</v>
      </c>
    </row>
    <row r="77" spans="1:8">
      <c r="A77" s="193">
        <v>1981</v>
      </c>
      <c r="B77" s="30">
        <v>23632</v>
      </c>
      <c r="C77" s="30">
        <v>6480</v>
      </c>
      <c r="D77" s="31">
        <v>27.420446851726474</v>
      </c>
      <c r="E77" s="30">
        <v>15485</v>
      </c>
      <c r="F77" s="31">
        <v>65.525558564658084</v>
      </c>
      <c r="G77" s="30">
        <v>1670</v>
      </c>
      <c r="H77" s="31">
        <v>7.06668923493568</v>
      </c>
    </row>
    <row r="78" spans="1:8">
      <c r="A78" s="193" t="s">
        <v>516</v>
      </c>
      <c r="B78" s="30">
        <v>26750</v>
      </c>
      <c r="C78" s="30">
        <v>4955</v>
      </c>
      <c r="D78" s="31">
        <v>18.523364485981308</v>
      </c>
      <c r="E78" s="30">
        <v>18465</v>
      </c>
      <c r="F78" s="31">
        <v>69.028037383177576</v>
      </c>
      <c r="G78" s="30">
        <v>3330</v>
      </c>
      <c r="H78" s="31">
        <v>12.448598130841122</v>
      </c>
    </row>
    <row r="79" spans="1:8">
      <c r="A79" s="193" t="s">
        <v>517</v>
      </c>
      <c r="B79" s="30">
        <v>27516</v>
      </c>
      <c r="C79" s="30">
        <v>5022</v>
      </c>
      <c r="D79" s="31">
        <v>18.251199302224162</v>
      </c>
      <c r="E79" s="30">
        <v>19107</v>
      </c>
      <c r="F79" s="31">
        <v>69.439598778892275</v>
      </c>
      <c r="G79" s="30">
        <v>3387</v>
      </c>
      <c r="H79" s="31">
        <v>12.309201918883559</v>
      </c>
    </row>
    <row r="80" spans="1:8">
      <c r="A80" s="193">
        <v>2020</v>
      </c>
      <c r="B80" s="30">
        <v>30359</v>
      </c>
      <c r="C80" s="30">
        <v>4363</v>
      </c>
      <c r="D80" s="31">
        <v>14.371356105273559</v>
      </c>
      <c r="E80" s="30">
        <v>19354</v>
      </c>
      <c r="F80" s="31">
        <v>63.75045291346882</v>
      </c>
      <c r="G80" s="30">
        <v>6642</v>
      </c>
      <c r="H80" s="31">
        <v>21.878190981257617</v>
      </c>
    </row>
    <row r="81" spans="1:8">
      <c r="A81" s="193"/>
      <c r="B81" s="137"/>
      <c r="C81" s="137"/>
      <c r="D81" s="137"/>
      <c r="E81" s="137"/>
      <c r="F81" s="137"/>
      <c r="G81" s="137"/>
      <c r="H81" s="137"/>
    </row>
    <row r="82" spans="1:8">
      <c r="A82" s="193" t="s">
        <v>528</v>
      </c>
      <c r="B82" s="137"/>
      <c r="C82" s="137"/>
      <c r="D82" s="137"/>
      <c r="E82" s="137"/>
      <c r="F82" s="137"/>
      <c r="G82" s="137"/>
      <c r="H82" s="137"/>
    </row>
    <row r="83" spans="1:8">
      <c r="A83" s="193"/>
      <c r="B83" s="137" t="s">
        <v>245</v>
      </c>
      <c r="C83" s="137" t="s">
        <v>182</v>
      </c>
      <c r="D83" s="137" t="s">
        <v>183</v>
      </c>
      <c r="E83" s="137" t="s">
        <v>184</v>
      </c>
      <c r="F83" s="137" t="s">
        <v>183</v>
      </c>
      <c r="G83" s="137" t="s">
        <v>185</v>
      </c>
      <c r="H83" s="137" t="s">
        <v>183</v>
      </c>
    </row>
    <row r="84" spans="1:8">
      <c r="A84" s="193">
        <v>1981</v>
      </c>
      <c r="B84" s="30">
        <v>21012</v>
      </c>
      <c r="C84" s="30">
        <v>5490</v>
      </c>
      <c r="D84" s="31">
        <v>26.127926898914907</v>
      </c>
      <c r="E84" s="30">
        <v>14425</v>
      </c>
      <c r="F84" s="31">
        <v>68.651246906529607</v>
      </c>
      <c r="G84" s="30">
        <v>1095</v>
      </c>
      <c r="H84" s="31">
        <v>5.2113078241005137</v>
      </c>
    </row>
    <row r="85" spans="1:8">
      <c r="A85" s="193" t="s">
        <v>516</v>
      </c>
      <c r="B85" s="30">
        <v>25775</v>
      </c>
      <c r="C85" s="30">
        <v>5775</v>
      </c>
      <c r="D85" s="31">
        <v>22.405431619786615</v>
      </c>
      <c r="E85" s="30">
        <v>17830</v>
      </c>
      <c r="F85" s="31">
        <v>69.175557710960234</v>
      </c>
      <c r="G85" s="30">
        <v>2160</v>
      </c>
      <c r="H85" s="31">
        <v>8.3802133850630458</v>
      </c>
    </row>
    <row r="86" spans="1:8">
      <c r="A86" s="193" t="s">
        <v>517</v>
      </c>
      <c r="B86" s="30">
        <v>26506</v>
      </c>
      <c r="C86" s="30">
        <v>5857</v>
      </c>
      <c r="D86" s="31">
        <v>22.096883724439749</v>
      </c>
      <c r="E86" s="30">
        <v>18476</v>
      </c>
      <c r="F86" s="31">
        <v>69.704972459065871</v>
      </c>
      <c r="G86" s="30">
        <v>2173</v>
      </c>
      <c r="H86" s="31">
        <v>8.1981438164943778</v>
      </c>
    </row>
    <row r="87" spans="1:8">
      <c r="A87" s="193">
        <v>2020</v>
      </c>
      <c r="B87" s="30">
        <v>28919</v>
      </c>
      <c r="C87" s="30">
        <v>5230</v>
      </c>
      <c r="D87" s="31">
        <v>18.084996023375634</v>
      </c>
      <c r="E87" s="30">
        <v>19665</v>
      </c>
      <c r="F87" s="31">
        <v>68.000276634738412</v>
      </c>
      <c r="G87" s="30">
        <v>4024</v>
      </c>
      <c r="H87" s="31">
        <v>13.914727341885957</v>
      </c>
    </row>
    <row r="88" spans="1:8">
      <c r="A88" s="193"/>
      <c r="B88" s="137"/>
      <c r="C88" s="137"/>
      <c r="D88" s="137"/>
      <c r="E88" s="137"/>
      <c r="F88" s="137"/>
      <c r="G88" s="137"/>
      <c r="H88" s="137"/>
    </row>
    <row r="89" spans="1:8">
      <c r="A89" s="193" t="s">
        <v>529</v>
      </c>
      <c r="B89" s="137"/>
      <c r="C89" s="137"/>
      <c r="D89" s="137"/>
      <c r="E89" s="137"/>
      <c r="F89" s="137"/>
      <c r="G89" s="137"/>
      <c r="H89" s="137"/>
    </row>
    <row r="90" spans="1:8">
      <c r="A90" s="193"/>
      <c r="B90" s="137" t="s">
        <v>245</v>
      </c>
      <c r="C90" s="137" t="s">
        <v>182</v>
      </c>
      <c r="D90" s="137" t="s">
        <v>183</v>
      </c>
      <c r="E90" s="137" t="s">
        <v>184</v>
      </c>
      <c r="F90" s="137" t="s">
        <v>183</v>
      </c>
      <c r="G90" s="137" t="s">
        <v>185</v>
      </c>
      <c r="H90" s="137" t="s">
        <v>183</v>
      </c>
    </row>
    <row r="91" spans="1:8">
      <c r="A91" s="193">
        <v>1981</v>
      </c>
      <c r="B91" s="30">
        <v>24659</v>
      </c>
      <c r="C91" s="30">
        <v>6270</v>
      </c>
      <c r="D91" s="31">
        <v>25.426821850034472</v>
      </c>
      <c r="E91" s="30">
        <v>15275</v>
      </c>
      <c r="F91" s="31">
        <v>61.944928829230705</v>
      </c>
      <c r="G91" s="30">
        <v>3110</v>
      </c>
      <c r="H91" s="31">
        <v>12.612028062776268</v>
      </c>
    </row>
    <row r="92" spans="1:8">
      <c r="A92" s="193" t="s">
        <v>516</v>
      </c>
      <c r="B92" s="30">
        <v>27185</v>
      </c>
      <c r="C92" s="30">
        <v>5560</v>
      </c>
      <c r="D92" s="31">
        <v>20.452455398197536</v>
      </c>
      <c r="E92" s="30">
        <v>17870</v>
      </c>
      <c r="F92" s="31">
        <v>65.734780209674454</v>
      </c>
      <c r="G92" s="30">
        <v>3765</v>
      </c>
      <c r="H92" s="31">
        <v>13.849549383851389</v>
      </c>
    </row>
    <row r="93" spans="1:8">
      <c r="A93" s="193" t="s">
        <v>517</v>
      </c>
      <c r="B93" s="30">
        <v>27919</v>
      </c>
      <c r="C93" s="30">
        <v>5616</v>
      </c>
      <c r="D93" s="31">
        <v>20.11533364375515</v>
      </c>
      <c r="E93" s="30">
        <v>18532</v>
      </c>
      <c r="F93" s="31">
        <v>66.37773559224901</v>
      </c>
      <c r="G93" s="30">
        <v>3771</v>
      </c>
      <c r="H93" s="31">
        <v>13.506930763995845</v>
      </c>
    </row>
    <row r="94" spans="1:8">
      <c r="A94" s="193">
        <v>2020</v>
      </c>
      <c r="B94" s="30">
        <v>26766</v>
      </c>
      <c r="C94" s="30">
        <v>4215</v>
      </c>
      <c r="D94" s="31">
        <v>15.747590226406635</v>
      </c>
      <c r="E94" s="30">
        <v>16907</v>
      </c>
      <c r="F94" s="31">
        <v>63.165956810879472</v>
      </c>
      <c r="G94" s="30">
        <v>5644</v>
      </c>
      <c r="H94" s="31">
        <v>21.086452962713892</v>
      </c>
    </row>
    <row r="95" spans="1:8">
      <c r="A95" s="193"/>
      <c r="B95" s="137"/>
      <c r="C95" s="137"/>
      <c r="D95" s="137"/>
      <c r="E95" s="137"/>
      <c r="F95" s="137"/>
      <c r="G95" s="137"/>
      <c r="H95" s="137"/>
    </row>
    <row r="96" spans="1:8">
      <c r="A96" s="193" t="s">
        <v>530</v>
      </c>
      <c r="B96" s="137"/>
      <c r="C96" s="137"/>
      <c r="D96" s="137"/>
      <c r="E96" s="137"/>
      <c r="F96" s="137"/>
      <c r="G96" s="137"/>
      <c r="H96" s="137"/>
    </row>
    <row r="97" spans="1:8">
      <c r="A97" s="193"/>
      <c r="B97" s="137" t="s">
        <v>245</v>
      </c>
      <c r="C97" s="137" t="s">
        <v>182</v>
      </c>
      <c r="D97" s="137" t="s">
        <v>183</v>
      </c>
      <c r="E97" s="137" t="s">
        <v>184</v>
      </c>
      <c r="F97" s="137" t="s">
        <v>183</v>
      </c>
      <c r="G97" s="137" t="s">
        <v>185</v>
      </c>
      <c r="H97" s="137" t="s">
        <v>183</v>
      </c>
    </row>
    <row r="98" spans="1:8">
      <c r="A98" s="193">
        <v>1981</v>
      </c>
      <c r="B98" s="30">
        <v>26571</v>
      </c>
      <c r="C98" s="30">
        <v>6280</v>
      </c>
      <c r="D98" s="31">
        <v>23.63478980843777</v>
      </c>
      <c r="E98" s="30">
        <v>16425</v>
      </c>
      <c r="F98" s="31">
        <v>61.815513153437962</v>
      </c>
      <c r="G98" s="30">
        <v>3850</v>
      </c>
      <c r="H98" s="31">
        <v>14.48948101313462</v>
      </c>
    </row>
    <row r="99" spans="1:8">
      <c r="A99" s="193" t="s">
        <v>516</v>
      </c>
      <c r="B99" s="30">
        <v>27365</v>
      </c>
      <c r="C99" s="30">
        <v>5070</v>
      </c>
      <c r="D99" s="31">
        <v>18.527315914489311</v>
      </c>
      <c r="E99" s="30">
        <v>18000</v>
      </c>
      <c r="F99" s="31">
        <v>65.777452950849622</v>
      </c>
      <c r="G99" s="30">
        <v>4280</v>
      </c>
      <c r="H99" s="31">
        <v>15.640416590535356</v>
      </c>
    </row>
    <row r="100" spans="1:8">
      <c r="A100" s="193" t="s">
        <v>517</v>
      </c>
      <c r="B100" s="30">
        <v>28135</v>
      </c>
      <c r="C100" s="30">
        <v>5131</v>
      </c>
      <c r="D100" s="31">
        <v>18.237071263550739</v>
      </c>
      <c r="E100" s="30">
        <v>18698</v>
      </c>
      <c r="F100" s="31">
        <v>66.458148213968371</v>
      </c>
      <c r="G100" s="30">
        <v>4306</v>
      </c>
      <c r="H100" s="31">
        <v>15.304780522480895</v>
      </c>
    </row>
    <row r="101" spans="1:8">
      <c r="A101" s="193">
        <v>2020</v>
      </c>
      <c r="B101" s="30">
        <v>26032</v>
      </c>
      <c r="C101" s="30">
        <v>3803</v>
      </c>
      <c r="D101" s="31">
        <v>14.608942839582053</v>
      </c>
      <c r="E101" s="30">
        <v>16023</v>
      </c>
      <c r="F101" s="31">
        <v>61.551167793484943</v>
      </c>
      <c r="G101" s="30">
        <v>6206</v>
      </c>
      <c r="H101" s="31">
        <v>23.839889366933004</v>
      </c>
    </row>
    <row r="102" spans="1:8">
      <c r="A102" s="193"/>
      <c r="B102" s="137"/>
      <c r="C102" s="137"/>
      <c r="D102" s="137"/>
      <c r="E102" s="137"/>
      <c r="F102" s="137"/>
      <c r="G102" s="137"/>
      <c r="H102" s="137"/>
    </row>
    <row r="103" spans="1:8">
      <c r="A103" s="193" t="s">
        <v>531</v>
      </c>
      <c r="B103" s="137"/>
      <c r="C103" s="137"/>
      <c r="D103" s="137"/>
      <c r="E103" s="137"/>
      <c r="F103" s="137"/>
      <c r="G103" s="137"/>
      <c r="H103" s="137"/>
    </row>
    <row r="104" spans="1:8">
      <c r="A104" s="193"/>
      <c r="B104" s="137" t="s">
        <v>245</v>
      </c>
      <c r="C104" s="137" t="s">
        <v>182</v>
      </c>
      <c r="D104" s="137" t="s">
        <v>183</v>
      </c>
      <c r="E104" s="137" t="s">
        <v>184</v>
      </c>
      <c r="F104" s="137" t="s">
        <v>183</v>
      </c>
      <c r="G104" s="137" t="s">
        <v>185</v>
      </c>
      <c r="H104" s="137" t="s">
        <v>183</v>
      </c>
    </row>
    <row r="105" spans="1:8">
      <c r="A105" s="193">
        <v>1981</v>
      </c>
      <c r="B105" s="30">
        <v>20815</v>
      </c>
      <c r="C105" s="30">
        <v>5535</v>
      </c>
      <c r="D105" s="31">
        <v>26.591400432380496</v>
      </c>
      <c r="E105" s="30">
        <v>13045</v>
      </c>
      <c r="F105" s="31">
        <v>62.671150612539037</v>
      </c>
      <c r="G105" s="30">
        <v>2230</v>
      </c>
      <c r="H105" s="31">
        <v>10.713427816478502</v>
      </c>
    </row>
    <row r="106" spans="1:8">
      <c r="A106" s="193" t="s">
        <v>516</v>
      </c>
      <c r="B106" s="30">
        <v>21170</v>
      </c>
      <c r="C106" s="30">
        <v>4210</v>
      </c>
      <c r="D106" s="31">
        <v>19.886632026452528</v>
      </c>
      <c r="E106" s="30">
        <v>13895</v>
      </c>
      <c r="F106" s="31">
        <v>65.635333018422301</v>
      </c>
      <c r="G106" s="30">
        <v>3065</v>
      </c>
      <c r="H106" s="31">
        <v>14.478034955125176</v>
      </c>
    </row>
    <row r="107" spans="1:8">
      <c r="A107" s="193" t="s">
        <v>517</v>
      </c>
      <c r="B107" s="30">
        <v>21736</v>
      </c>
      <c r="C107" s="30">
        <v>4256</v>
      </c>
      <c r="D107" s="31">
        <v>19.58041958041958</v>
      </c>
      <c r="E107" s="30">
        <v>14411</v>
      </c>
      <c r="F107" s="31">
        <v>66.30014722119985</v>
      </c>
      <c r="G107" s="30">
        <v>3069</v>
      </c>
      <c r="H107" s="31">
        <v>14.119433198380566</v>
      </c>
    </row>
    <row r="108" spans="1:8">
      <c r="A108" s="193">
        <v>2020</v>
      </c>
      <c r="B108" s="30">
        <v>18462</v>
      </c>
      <c r="C108" s="30">
        <v>2598</v>
      </c>
      <c r="D108" s="31">
        <v>14.072148196295093</v>
      </c>
      <c r="E108" s="30">
        <v>11228</v>
      </c>
      <c r="F108" s="31">
        <v>60.816812913010509</v>
      </c>
      <c r="G108" s="30">
        <v>4636</v>
      </c>
      <c r="H108" s="31">
        <v>25.111038890694399</v>
      </c>
    </row>
    <row r="109" spans="1:8">
      <c r="A109" s="193"/>
      <c r="B109" s="137"/>
      <c r="C109" s="137"/>
      <c r="D109" s="137"/>
      <c r="E109" s="137"/>
      <c r="F109" s="137"/>
      <c r="G109" s="137"/>
      <c r="H109" s="137"/>
    </row>
    <row r="110" spans="1:8">
      <c r="A110" s="193" t="s">
        <v>532</v>
      </c>
      <c r="B110" s="137"/>
      <c r="C110" s="137"/>
      <c r="D110" s="137"/>
      <c r="E110" s="137"/>
      <c r="F110" s="137"/>
      <c r="G110" s="137"/>
      <c r="H110" s="137"/>
    </row>
    <row r="111" spans="1:8">
      <c r="A111" s="193"/>
      <c r="B111" s="137" t="s">
        <v>245</v>
      </c>
      <c r="C111" s="137" t="s">
        <v>182</v>
      </c>
      <c r="D111" s="137" t="s">
        <v>183</v>
      </c>
      <c r="E111" s="137" t="s">
        <v>184</v>
      </c>
      <c r="F111" s="137" t="s">
        <v>183</v>
      </c>
      <c r="G111" s="137" t="s">
        <v>185</v>
      </c>
      <c r="H111" s="137" t="s">
        <v>183</v>
      </c>
    </row>
    <row r="112" spans="1:8">
      <c r="A112" s="193">
        <v>1981</v>
      </c>
      <c r="B112" s="30">
        <v>12485</v>
      </c>
      <c r="C112" s="30">
        <v>2790</v>
      </c>
      <c r="D112" s="31">
        <v>22.346816179415299</v>
      </c>
      <c r="E112" s="30">
        <v>7930</v>
      </c>
      <c r="F112" s="31">
        <v>63.51621946335603</v>
      </c>
      <c r="G112" s="30">
        <v>1760</v>
      </c>
      <c r="H112" s="31">
        <v>14.096916299559471</v>
      </c>
    </row>
    <row r="113" spans="1:16">
      <c r="A113" s="193" t="s">
        <v>516</v>
      </c>
      <c r="B113" s="30">
        <v>11865</v>
      </c>
      <c r="C113" s="30">
        <v>1875</v>
      </c>
      <c r="D113" s="31">
        <v>15.802781289506953</v>
      </c>
      <c r="E113" s="30">
        <v>7760</v>
      </c>
      <c r="F113" s="31">
        <v>65.402444163506104</v>
      </c>
      <c r="G113" s="30">
        <v>2235</v>
      </c>
      <c r="H113" s="31">
        <v>18.83691529709229</v>
      </c>
    </row>
    <row r="114" spans="1:16">
      <c r="A114" s="193" t="s">
        <v>517</v>
      </c>
      <c r="B114" s="30">
        <v>12185</v>
      </c>
      <c r="C114" s="30">
        <v>1906</v>
      </c>
      <c r="D114" s="31">
        <v>15.642183011899878</v>
      </c>
      <c r="E114" s="30">
        <v>8026</v>
      </c>
      <c r="F114" s="31">
        <v>65.867870332375873</v>
      </c>
      <c r="G114" s="30">
        <v>2253</v>
      </c>
      <c r="H114" s="31">
        <v>18.48994665572425</v>
      </c>
    </row>
    <row r="115" spans="1:16">
      <c r="A115" s="193">
        <v>2020</v>
      </c>
      <c r="B115" s="30">
        <v>10263</v>
      </c>
      <c r="C115" s="30">
        <v>1138</v>
      </c>
      <c r="D115" s="31">
        <v>11.088375718600799</v>
      </c>
      <c r="E115" s="30">
        <v>5840</v>
      </c>
      <c r="F115" s="31">
        <v>56.903439540095491</v>
      </c>
      <c r="G115" s="30">
        <v>3285</v>
      </c>
      <c r="H115" s="31">
        <v>32.008184741303715</v>
      </c>
    </row>
    <row r="117" spans="1:16">
      <c r="A117" s="28" t="s">
        <v>533</v>
      </c>
    </row>
    <row r="118" spans="1:16">
      <c r="A118" s="28" t="s">
        <v>534</v>
      </c>
    </row>
    <row r="120" spans="1:16">
      <c r="A120" s="28" t="s">
        <v>710</v>
      </c>
    </row>
    <row r="123" spans="1:16">
      <c r="A123" s="28" t="s">
        <v>709</v>
      </c>
    </row>
    <row r="125" spans="1:16">
      <c r="B125" s="241" t="s">
        <v>121</v>
      </c>
      <c r="C125" s="241"/>
      <c r="D125" s="241"/>
      <c r="E125" s="241" t="s">
        <v>537</v>
      </c>
      <c r="F125" s="241"/>
      <c r="G125" s="241"/>
      <c r="H125" s="241" t="s">
        <v>538</v>
      </c>
      <c r="I125" s="241"/>
      <c r="J125" s="241"/>
      <c r="K125" s="241" t="s">
        <v>539</v>
      </c>
      <c r="L125" s="241"/>
      <c r="M125" s="241"/>
      <c r="N125" s="241" t="s">
        <v>536</v>
      </c>
      <c r="O125" s="241"/>
      <c r="P125" s="241"/>
    </row>
    <row r="126" spans="1:16">
      <c r="B126" s="28" t="s">
        <v>245</v>
      </c>
      <c r="C126" s="28" t="s">
        <v>185</v>
      </c>
      <c r="D126" s="28" t="s">
        <v>183</v>
      </c>
      <c r="E126" s="28" t="s">
        <v>245</v>
      </c>
      <c r="F126" s="28" t="s">
        <v>185</v>
      </c>
      <c r="G126" s="28" t="s">
        <v>183</v>
      </c>
      <c r="H126" s="28" t="s">
        <v>245</v>
      </c>
      <c r="I126" s="28" t="s">
        <v>185</v>
      </c>
      <c r="J126" s="28" t="s">
        <v>183</v>
      </c>
      <c r="K126" s="28" t="s">
        <v>245</v>
      </c>
      <c r="L126" s="28" t="s">
        <v>185</v>
      </c>
      <c r="M126" s="28" t="s">
        <v>183</v>
      </c>
      <c r="N126" s="28" t="s">
        <v>245</v>
      </c>
      <c r="O126" s="28" t="s">
        <v>185</v>
      </c>
      <c r="P126" s="28" t="s">
        <v>183</v>
      </c>
    </row>
    <row r="127" spans="1:16">
      <c r="A127" s="28">
        <v>1981</v>
      </c>
      <c r="B127" s="30">
        <v>696403</v>
      </c>
      <c r="C127" s="30">
        <v>70530</v>
      </c>
      <c r="D127" s="195">
        <v>10.12775648582789</v>
      </c>
      <c r="E127" s="30">
        <v>183996</v>
      </c>
      <c r="F127" s="30">
        <v>16375</v>
      </c>
      <c r="G127" s="195">
        <v>8.8996499923911383</v>
      </c>
      <c r="H127" s="30">
        <v>186503</v>
      </c>
      <c r="I127" s="30">
        <v>18190</v>
      </c>
      <c r="J127" s="195">
        <v>9.7531943185900491</v>
      </c>
      <c r="K127" s="30">
        <v>187465</v>
      </c>
      <c r="L127" s="30">
        <v>20395</v>
      </c>
      <c r="M127" s="195">
        <v>10.879364147974288</v>
      </c>
      <c r="N127" s="30">
        <v>138439</v>
      </c>
      <c r="O127" s="30">
        <v>15570</v>
      </c>
      <c r="P127" s="195">
        <v>11.246830734113942</v>
      </c>
    </row>
    <row r="128" spans="1:16">
      <c r="A128" s="28">
        <v>2001</v>
      </c>
      <c r="B128" s="30">
        <v>749820</v>
      </c>
      <c r="C128" s="30">
        <v>99623</v>
      </c>
      <c r="D128" s="195">
        <v>13.286255367954976</v>
      </c>
      <c r="E128" s="30">
        <v>182921</v>
      </c>
      <c r="F128" s="30">
        <v>24470</v>
      </c>
      <c r="G128" s="195">
        <v>13.377359625193389</v>
      </c>
      <c r="H128" s="30">
        <v>206145</v>
      </c>
      <c r="I128" s="30">
        <v>26192</v>
      </c>
      <c r="J128" s="195">
        <v>12.705619830701691</v>
      </c>
      <c r="K128" s="30">
        <v>200170</v>
      </c>
      <c r="L128" s="30">
        <v>26616</v>
      </c>
      <c r="M128" s="195">
        <v>13.296697806864165</v>
      </c>
      <c r="N128" s="30">
        <v>160584</v>
      </c>
      <c r="O128" s="30">
        <v>22345</v>
      </c>
      <c r="P128" s="195">
        <v>13.914835849150601</v>
      </c>
    </row>
    <row r="129" spans="1:16">
      <c r="A129" s="28">
        <v>2020</v>
      </c>
      <c r="B129" s="30">
        <v>781476</v>
      </c>
      <c r="C129" s="30">
        <v>171262</v>
      </c>
      <c r="D129" s="195">
        <v>21.91519637199351</v>
      </c>
      <c r="E129" s="30">
        <v>161158</v>
      </c>
      <c r="F129" s="30">
        <v>43203</v>
      </c>
      <c r="G129" s="195">
        <v>26.807853162734709</v>
      </c>
      <c r="H129" s="30">
        <v>219251</v>
      </c>
      <c r="I129" s="30">
        <v>44667</v>
      </c>
      <c r="J129" s="195">
        <v>20.372541060246018</v>
      </c>
      <c r="K129" s="30">
        <v>205344</v>
      </c>
      <c r="L129" s="30">
        <v>42829</v>
      </c>
      <c r="M129" s="195">
        <v>20.857195730091945</v>
      </c>
      <c r="N129" s="30">
        <v>195723</v>
      </c>
      <c r="O129" s="30">
        <v>40563</v>
      </c>
      <c r="P129" s="195">
        <v>20.72469765944728</v>
      </c>
    </row>
    <row r="131" spans="1:16">
      <c r="A131" s="28" t="s">
        <v>711</v>
      </c>
    </row>
  </sheetData>
  <mergeCells count="5">
    <mergeCell ref="B125:D125"/>
    <mergeCell ref="E125:G125"/>
    <mergeCell ref="H125:J125"/>
    <mergeCell ref="K125:M125"/>
    <mergeCell ref="N125:P125"/>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FCB72-4E3E-478D-9153-48B389D8C217}">
  <dimension ref="A1:GZ28"/>
  <sheetViews>
    <sheetView workbookViewId="0"/>
  </sheetViews>
  <sheetFormatPr baseColWidth="10" defaultColWidth="9.1640625" defaultRowHeight="14"/>
  <cols>
    <col min="1" max="1" width="17.33203125" style="28" customWidth="1"/>
    <col min="2" max="208" width="15.6640625" style="28" customWidth="1"/>
    <col min="209" max="16384" width="9.1640625" style="28"/>
  </cols>
  <sheetData>
    <row r="1" spans="1:208">
      <c r="A1" s="27" t="s">
        <v>17</v>
      </c>
    </row>
    <row r="3" spans="1:208">
      <c r="B3" s="241" t="s">
        <v>121</v>
      </c>
      <c r="C3" s="241"/>
      <c r="D3" s="241"/>
      <c r="E3" s="241"/>
      <c r="F3" s="241"/>
      <c r="G3" s="241"/>
      <c r="H3" s="241"/>
      <c r="I3" s="241"/>
      <c r="J3" s="241"/>
      <c r="K3" s="241"/>
      <c r="L3" s="241"/>
      <c r="M3" s="243"/>
      <c r="N3" s="242" t="s">
        <v>500</v>
      </c>
      <c r="O3" s="241"/>
      <c r="P3" s="241"/>
      <c r="Q3" s="241"/>
      <c r="R3" s="241"/>
      <c r="S3" s="241"/>
      <c r="T3" s="241"/>
      <c r="U3" s="241"/>
      <c r="V3" s="241"/>
      <c r="W3" s="241"/>
      <c r="X3" s="241"/>
      <c r="Y3" s="241"/>
      <c r="Z3" s="243"/>
      <c r="AA3" s="242" t="s">
        <v>509</v>
      </c>
      <c r="AB3" s="241"/>
      <c r="AC3" s="241"/>
      <c r="AD3" s="241"/>
      <c r="AE3" s="241"/>
      <c r="AF3" s="241"/>
      <c r="AG3" s="241"/>
      <c r="AH3" s="241"/>
      <c r="AI3" s="241"/>
      <c r="AJ3" s="241"/>
      <c r="AK3" s="241"/>
      <c r="AL3" s="241"/>
      <c r="AM3" s="243"/>
      <c r="AN3" s="242" t="s">
        <v>507</v>
      </c>
      <c r="AO3" s="241"/>
      <c r="AP3" s="241"/>
      <c r="AQ3" s="241"/>
      <c r="AR3" s="241"/>
      <c r="AS3" s="241"/>
      <c r="AT3" s="241"/>
      <c r="AU3" s="241"/>
      <c r="AV3" s="241"/>
      <c r="AW3" s="241"/>
      <c r="AX3" s="241"/>
      <c r="AY3" s="241"/>
      <c r="AZ3" s="243"/>
      <c r="BA3" s="29"/>
      <c r="BB3" s="29"/>
      <c r="BC3" s="241" t="s">
        <v>511</v>
      </c>
      <c r="BD3" s="241"/>
      <c r="BE3" s="241"/>
      <c r="BF3" s="241"/>
      <c r="BG3" s="241"/>
      <c r="BH3" s="241"/>
      <c r="BI3" s="241"/>
      <c r="BJ3" s="241"/>
      <c r="BK3" s="241"/>
      <c r="BL3" s="241"/>
      <c r="BM3" s="243"/>
      <c r="BN3" s="242" t="s">
        <v>501</v>
      </c>
      <c r="BO3" s="241"/>
      <c r="BP3" s="241"/>
      <c r="BQ3" s="241"/>
      <c r="BR3" s="241"/>
      <c r="BS3" s="241"/>
      <c r="BT3" s="241"/>
      <c r="BU3" s="241"/>
      <c r="BV3" s="241"/>
      <c r="BW3" s="241"/>
      <c r="BX3" s="241"/>
      <c r="BY3" s="241"/>
      <c r="BZ3" s="243"/>
      <c r="CA3" s="242" t="s">
        <v>506</v>
      </c>
      <c r="CB3" s="241"/>
      <c r="CC3" s="241"/>
      <c r="CD3" s="241"/>
      <c r="CE3" s="241"/>
      <c r="CF3" s="241"/>
      <c r="CG3" s="241"/>
      <c r="CH3" s="241"/>
      <c r="CI3" s="241"/>
      <c r="CJ3" s="241"/>
      <c r="CK3" s="241"/>
      <c r="CL3" s="241"/>
      <c r="CM3" s="243"/>
      <c r="CN3" s="242" t="s">
        <v>497</v>
      </c>
      <c r="CO3" s="241"/>
      <c r="CP3" s="241"/>
      <c r="CQ3" s="241"/>
      <c r="CR3" s="241"/>
      <c r="CS3" s="241"/>
      <c r="CT3" s="241"/>
      <c r="CU3" s="241"/>
      <c r="CV3" s="241"/>
      <c r="CW3" s="241"/>
      <c r="CX3" s="241"/>
      <c r="CY3" s="241"/>
      <c r="CZ3" s="241"/>
      <c r="DA3" s="242" t="s">
        <v>505</v>
      </c>
      <c r="DB3" s="241"/>
      <c r="DC3" s="241"/>
      <c r="DD3" s="241"/>
      <c r="DE3" s="241"/>
      <c r="DF3" s="241"/>
      <c r="DG3" s="241"/>
      <c r="DH3" s="241"/>
      <c r="DI3" s="241"/>
      <c r="DJ3" s="241"/>
      <c r="DK3" s="241"/>
      <c r="DL3" s="241"/>
      <c r="DM3" s="243"/>
      <c r="DN3" s="242" t="s">
        <v>502</v>
      </c>
      <c r="DO3" s="241"/>
      <c r="DP3" s="241"/>
      <c r="DQ3" s="241"/>
      <c r="DR3" s="241"/>
      <c r="DS3" s="241"/>
      <c r="DT3" s="241"/>
      <c r="DU3" s="241"/>
      <c r="DV3" s="241"/>
      <c r="DW3" s="241"/>
      <c r="DX3" s="241"/>
      <c r="DY3" s="241"/>
      <c r="DZ3" s="241"/>
      <c r="EA3" s="242" t="s">
        <v>498</v>
      </c>
      <c r="EB3" s="241"/>
      <c r="EC3" s="241"/>
      <c r="ED3" s="241"/>
      <c r="EE3" s="241"/>
      <c r="EF3" s="241"/>
      <c r="EG3" s="241"/>
      <c r="EH3" s="241"/>
      <c r="EI3" s="241"/>
      <c r="EJ3" s="241"/>
      <c r="EK3" s="241"/>
      <c r="EL3" s="241"/>
      <c r="EM3" s="243"/>
      <c r="EN3" s="242" t="s">
        <v>508</v>
      </c>
      <c r="EO3" s="241"/>
      <c r="EP3" s="241"/>
      <c r="EQ3" s="241"/>
      <c r="ER3" s="241"/>
      <c r="ES3" s="241"/>
      <c r="ET3" s="241"/>
      <c r="EU3" s="241"/>
      <c r="EV3" s="241"/>
      <c r="EW3" s="241"/>
      <c r="EX3" s="241"/>
      <c r="EY3" s="241"/>
      <c r="EZ3" s="241"/>
      <c r="FA3" s="242" t="s">
        <v>510</v>
      </c>
      <c r="FB3" s="241"/>
      <c r="FC3" s="241"/>
      <c r="FD3" s="241"/>
      <c r="FE3" s="241"/>
      <c r="FF3" s="241"/>
      <c r="FG3" s="241"/>
      <c r="FH3" s="241"/>
      <c r="FI3" s="241"/>
      <c r="FJ3" s="241"/>
      <c r="FK3" s="241"/>
      <c r="FL3" s="241"/>
      <c r="FM3" s="243"/>
      <c r="FN3" s="242" t="s">
        <v>503</v>
      </c>
      <c r="FO3" s="241"/>
      <c r="FP3" s="241"/>
      <c r="FQ3" s="241"/>
      <c r="FR3" s="241"/>
      <c r="FS3" s="241"/>
      <c r="FT3" s="241"/>
      <c r="FU3" s="241"/>
      <c r="FV3" s="241"/>
      <c r="FW3" s="241"/>
      <c r="FX3" s="241"/>
      <c r="FY3" s="241"/>
      <c r="FZ3" s="243"/>
      <c r="GA3" s="242" t="s">
        <v>504</v>
      </c>
      <c r="GB3" s="241"/>
      <c r="GC3" s="241"/>
      <c r="GD3" s="241"/>
      <c r="GE3" s="241"/>
      <c r="GF3" s="241"/>
      <c r="GG3" s="241"/>
      <c r="GH3" s="241"/>
      <c r="GI3" s="241"/>
      <c r="GJ3" s="241"/>
      <c r="GK3" s="241"/>
      <c r="GL3" s="241"/>
      <c r="GM3" s="243"/>
      <c r="GN3" s="242" t="s">
        <v>499</v>
      </c>
      <c r="GO3" s="241"/>
      <c r="GP3" s="241"/>
      <c r="GQ3" s="241"/>
      <c r="GR3" s="241"/>
      <c r="GS3" s="241"/>
      <c r="GT3" s="241"/>
      <c r="GU3" s="241"/>
      <c r="GV3" s="241"/>
      <c r="GW3" s="241"/>
      <c r="GX3" s="241"/>
      <c r="GY3" s="241"/>
      <c r="GZ3" s="241"/>
    </row>
    <row r="4" spans="1:208" ht="45">
      <c r="B4" s="111" t="s">
        <v>198</v>
      </c>
      <c r="C4" s="111" t="s">
        <v>180</v>
      </c>
      <c r="D4" s="111" t="s">
        <v>176</v>
      </c>
      <c r="E4" s="111" t="s">
        <v>177</v>
      </c>
      <c r="F4" s="111" t="s">
        <v>199</v>
      </c>
      <c r="G4" s="111" t="s">
        <v>200</v>
      </c>
      <c r="H4" s="111" t="s">
        <v>201</v>
      </c>
      <c r="I4" s="111" t="s">
        <v>202</v>
      </c>
      <c r="J4" s="111" t="s">
        <v>203</v>
      </c>
      <c r="K4" s="111" t="s">
        <v>551</v>
      </c>
      <c r="L4" s="111" t="s">
        <v>225</v>
      </c>
      <c r="M4" s="112" t="s">
        <v>205</v>
      </c>
      <c r="N4" s="113" t="s">
        <v>198</v>
      </c>
      <c r="O4" s="111" t="s">
        <v>180</v>
      </c>
      <c r="P4" s="111" t="s">
        <v>176</v>
      </c>
      <c r="Q4" s="111" t="s">
        <v>177</v>
      </c>
      <c r="R4" s="111" t="s">
        <v>199</v>
      </c>
      <c r="S4" s="111" t="s">
        <v>200</v>
      </c>
      <c r="T4" s="111" t="s">
        <v>201</v>
      </c>
      <c r="U4" s="111" t="s">
        <v>202</v>
      </c>
      <c r="V4" s="111" t="s">
        <v>203</v>
      </c>
      <c r="W4" s="111" t="s">
        <v>551</v>
      </c>
      <c r="X4" s="111" t="s">
        <v>225</v>
      </c>
      <c r="Y4" s="111" t="s">
        <v>552</v>
      </c>
      <c r="Z4" s="112" t="s">
        <v>205</v>
      </c>
      <c r="AA4" s="113" t="s">
        <v>198</v>
      </c>
      <c r="AB4" s="111" t="s">
        <v>180</v>
      </c>
      <c r="AC4" s="111" t="s">
        <v>176</v>
      </c>
      <c r="AD4" s="111" t="s">
        <v>177</v>
      </c>
      <c r="AE4" s="111" t="s">
        <v>199</v>
      </c>
      <c r="AF4" s="111" t="s">
        <v>200</v>
      </c>
      <c r="AG4" s="111" t="s">
        <v>201</v>
      </c>
      <c r="AH4" s="111" t="s">
        <v>202</v>
      </c>
      <c r="AI4" s="111" t="s">
        <v>203</v>
      </c>
      <c r="AJ4" s="111" t="s">
        <v>551</v>
      </c>
      <c r="AK4" s="111" t="s">
        <v>225</v>
      </c>
      <c r="AL4" s="111" t="s">
        <v>552</v>
      </c>
      <c r="AM4" s="112" t="s">
        <v>205</v>
      </c>
      <c r="AN4" s="113" t="s">
        <v>198</v>
      </c>
      <c r="AO4" s="111" t="s">
        <v>180</v>
      </c>
      <c r="AP4" s="111" t="s">
        <v>176</v>
      </c>
      <c r="AQ4" s="111" t="s">
        <v>177</v>
      </c>
      <c r="AR4" s="111" t="s">
        <v>199</v>
      </c>
      <c r="AS4" s="111" t="s">
        <v>200</v>
      </c>
      <c r="AT4" s="111" t="s">
        <v>201</v>
      </c>
      <c r="AU4" s="111" t="s">
        <v>202</v>
      </c>
      <c r="AV4" s="111" t="s">
        <v>203</v>
      </c>
      <c r="AW4" s="111" t="s">
        <v>551</v>
      </c>
      <c r="AX4" s="111" t="s">
        <v>225</v>
      </c>
      <c r="AY4" s="111" t="s">
        <v>552</v>
      </c>
      <c r="AZ4" s="112" t="s">
        <v>205</v>
      </c>
      <c r="BA4" s="113" t="s">
        <v>198</v>
      </c>
      <c r="BB4" s="111" t="s">
        <v>180</v>
      </c>
      <c r="BC4" s="111" t="s">
        <v>176</v>
      </c>
      <c r="BD4" s="111" t="s">
        <v>177</v>
      </c>
      <c r="BE4" s="111" t="s">
        <v>199</v>
      </c>
      <c r="BF4" s="111" t="s">
        <v>200</v>
      </c>
      <c r="BG4" s="111" t="s">
        <v>201</v>
      </c>
      <c r="BH4" s="111" t="s">
        <v>202</v>
      </c>
      <c r="BI4" s="111" t="s">
        <v>203</v>
      </c>
      <c r="BJ4" s="111" t="s">
        <v>551</v>
      </c>
      <c r="BK4" s="111" t="s">
        <v>225</v>
      </c>
      <c r="BL4" s="111" t="s">
        <v>552</v>
      </c>
      <c r="BM4" s="112" t="s">
        <v>205</v>
      </c>
      <c r="BN4" s="113" t="s">
        <v>198</v>
      </c>
      <c r="BO4" s="111" t="s">
        <v>180</v>
      </c>
      <c r="BP4" s="111" t="s">
        <v>176</v>
      </c>
      <c r="BQ4" s="111" t="s">
        <v>177</v>
      </c>
      <c r="BR4" s="111" t="s">
        <v>199</v>
      </c>
      <c r="BS4" s="111" t="s">
        <v>200</v>
      </c>
      <c r="BT4" s="111" t="s">
        <v>201</v>
      </c>
      <c r="BU4" s="111" t="s">
        <v>202</v>
      </c>
      <c r="BV4" s="111" t="s">
        <v>203</v>
      </c>
      <c r="BW4" s="111" t="s">
        <v>551</v>
      </c>
      <c r="BX4" s="111" t="s">
        <v>225</v>
      </c>
      <c r="BY4" s="111" t="s">
        <v>552</v>
      </c>
      <c r="BZ4" s="112" t="s">
        <v>205</v>
      </c>
      <c r="CA4" s="113" t="s">
        <v>198</v>
      </c>
      <c r="CB4" s="111" t="s">
        <v>180</v>
      </c>
      <c r="CC4" s="111" t="s">
        <v>176</v>
      </c>
      <c r="CD4" s="111" t="s">
        <v>177</v>
      </c>
      <c r="CE4" s="111" t="s">
        <v>199</v>
      </c>
      <c r="CF4" s="111" t="s">
        <v>200</v>
      </c>
      <c r="CG4" s="111" t="s">
        <v>201</v>
      </c>
      <c r="CH4" s="111" t="s">
        <v>202</v>
      </c>
      <c r="CI4" s="111" t="s">
        <v>203</v>
      </c>
      <c r="CJ4" s="111" t="s">
        <v>551</v>
      </c>
      <c r="CK4" s="111" t="s">
        <v>225</v>
      </c>
      <c r="CL4" s="111" t="s">
        <v>552</v>
      </c>
      <c r="CM4" s="112" t="s">
        <v>205</v>
      </c>
      <c r="CN4" s="113" t="s">
        <v>198</v>
      </c>
      <c r="CO4" s="111" t="s">
        <v>180</v>
      </c>
      <c r="CP4" s="111" t="s">
        <v>176</v>
      </c>
      <c r="CQ4" s="111" t="s">
        <v>177</v>
      </c>
      <c r="CR4" s="111" t="s">
        <v>199</v>
      </c>
      <c r="CS4" s="111" t="s">
        <v>200</v>
      </c>
      <c r="CT4" s="111" t="s">
        <v>201</v>
      </c>
      <c r="CU4" s="111" t="s">
        <v>202</v>
      </c>
      <c r="CV4" s="111" t="s">
        <v>203</v>
      </c>
      <c r="CW4" s="111" t="s">
        <v>551</v>
      </c>
      <c r="CX4" s="111" t="s">
        <v>225</v>
      </c>
      <c r="CY4" s="111" t="s">
        <v>552</v>
      </c>
      <c r="CZ4" s="111" t="s">
        <v>205</v>
      </c>
      <c r="DA4" s="113" t="s">
        <v>198</v>
      </c>
      <c r="DB4" s="111" t="s">
        <v>180</v>
      </c>
      <c r="DC4" s="111" t="s">
        <v>176</v>
      </c>
      <c r="DD4" s="111" t="s">
        <v>177</v>
      </c>
      <c r="DE4" s="111" t="s">
        <v>199</v>
      </c>
      <c r="DF4" s="111" t="s">
        <v>200</v>
      </c>
      <c r="DG4" s="111" t="s">
        <v>201</v>
      </c>
      <c r="DH4" s="111" t="s">
        <v>202</v>
      </c>
      <c r="DI4" s="111" t="s">
        <v>203</v>
      </c>
      <c r="DJ4" s="111" t="s">
        <v>551</v>
      </c>
      <c r="DK4" s="111" t="s">
        <v>225</v>
      </c>
      <c r="DL4" s="111" t="s">
        <v>552</v>
      </c>
      <c r="DM4" s="112" t="s">
        <v>205</v>
      </c>
      <c r="DN4" s="113" t="s">
        <v>198</v>
      </c>
      <c r="DO4" s="111" t="s">
        <v>180</v>
      </c>
      <c r="DP4" s="111" t="s">
        <v>176</v>
      </c>
      <c r="DQ4" s="111" t="s">
        <v>177</v>
      </c>
      <c r="DR4" s="111" t="s">
        <v>199</v>
      </c>
      <c r="DS4" s="111" t="s">
        <v>200</v>
      </c>
      <c r="DT4" s="111" t="s">
        <v>201</v>
      </c>
      <c r="DU4" s="111" t="s">
        <v>202</v>
      </c>
      <c r="DV4" s="111" t="s">
        <v>203</v>
      </c>
      <c r="DW4" s="111" t="s">
        <v>551</v>
      </c>
      <c r="DX4" s="111" t="s">
        <v>225</v>
      </c>
      <c r="DY4" s="111" t="s">
        <v>552</v>
      </c>
      <c r="DZ4" s="111" t="s">
        <v>205</v>
      </c>
      <c r="EA4" s="113" t="s">
        <v>198</v>
      </c>
      <c r="EB4" s="111" t="s">
        <v>180</v>
      </c>
      <c r="EC4" s="111" t="s">
        <v>176</v>
      </c>
      <c r="ED4" s="111" t="s">
        <v>177</v>
      </c>
      <c r="EE4" s="111" t="s">
        <v>199</v>
      </c>
      <c r="EF4" s="111" t="s">
        <v>200</v>
      </c>
      <c r="EG4" s="111" t="s">
        <v>201</v>
      </c>
      <c r="EH4" s="111" t="s">
        <v>202</v>
      </c>
      <c r="EI4" s="111" t="s">
        <v>203</v>
      </c>
      <c r="EJ4" s="111" t="s">
        <v>551</v>
      </c>
      <c r="EK4" s="111" t="s">
        <v>225</v>
      </c>
      <c r="EL4" s="111" t="s">
        <v>552</v>
      </c>
      <c r="EM4" s="112" t="s">
        <v>205</v>
      </c>
      <c r="EN4" s="113" t="s">
        <v>198</v>
      </c>
      <c r="EO4" s="111" t="s">
        <v>180</v>
      </c>
      <c r="EP4" s="111" t="s">
        <v>176</v>
      </c>
      <c r="EQ4" s="111" t="s">
        <v>177</v>
      </c>
      <c r="ER4" s="111" t="s">
        <v>199</v>
      </c>
      <c r="ES4" s="111" t="s">
        <v>200</v>
      </c>
      <c r="ET4" s="111" t="s">
        <v>201</v>
      </c>
      <c r="EU4" s="111" t="s">
        <v>202</v>
      </c>
      <c r="EV4" s="111" t="s">
        <v>203</v>
      </c>
      <c r="EW4" s="111" t="s">
        <v>551</v>
      </c>
      <c r="EX4" s="111" t="s">
        <v>225</v>
      </c>
      <c r="EY4" s="111" t="s">
        <v>552</v>
      </c>
      <c r="EZ4" s="111" t="s">
        <v>205</v>
      </c>
      <c r="FA4" s="113" t="s">
        <v>198</v>
      </c>
      <c r="FB4" s="111" t="s">
        <v>180</v>
      </c>
      <c r="FC4" s="111" t="s">
        <v>176</v>
      </c>
      <c r="FD4" s="111" t="s">
        <v>177</v>
      </c>
      <c r="FE4" s="111" t="s">
        <v>199</v>
      </c>
      <c r="FF4" s="111" t="s">
        <v>200</v>
      </c>
      <c r="FG4" s="111" t="s">
        <v>201</v>
      </c>
      <c r="FH4" s="111" t="s">
        <v>202</v>
      </c>
      <c r="FI4" s="111" t="s">
        <v>203</v>
      </c>
      <c r="FJ4" s="111" t="s">
        <v>551</v>
      </c>
      <c r="FK4" s="111" t="s">
        <v>225</v>
      </c>
      <c r="FL4" s="111" t="s">
        <v>552</v>
      </c>
      <c r="FM4" s="112" t="s">
        <v>205</v>
      </c>
      <c r="FN4" s="113" t="s">
        <v>198</v>
      </c>
      <c r="FO4" s="111" t="s">
        <v>180</v>
      </c>
      <c r="FP4" s="111" t="s">
        <v>176</v>
      </c>
      <c r="FQ4" s="111" t="s">
        <v>177</v>
      </c>
      <c r="FR4" s="111" t="s">
        <v>199</v>
      </c>
      <c r="FS4" s="111" t="s">
        <v>200</v>
      </c>
      <c r="FT4" s="111" t="s">
        <v>201</v>
      </c>
      <c r="FU4" s="111" t="s">
        <v>202</v>
      </c>
      <c r="FV4" s="111" t="s">
        <v>203</v>
      </c>
      <c r="FW4" s="111" t="s">
        <v>551</v>
      </c>
      <c r="FX4" s="111" t="s">
        <v>225</v>
      </c>
      <c r="FY4" s="111" t="s">
        <v>552</v>
      </c>
      <c r="FZ4" s="112" t="s">
        <v>205</v>
      </c>
      <c r="GA4" s="111" t="s">
        <v>198</v>
      </c>
      <c r="GB4" s="111" t="s">
        <v>180</v>
      </c>
      <c r="GC4" s="111" t="s">
        <v>176</v>
      </c>
      <c r="GD4" s="111" t="s">
        <v>177</v>
      </c>
      <c r="GE4" s="111" t="s">
        <v>199</v>
      </c>
      <c r="GF4" s="111" t="s">
        <v>200</v>
      </c>
      <c r="GG4" s="111" t="s">
        <v>201</v>
      </c>
      <c r="GH4" s="111" t="s">
        <v>202</v>
      </c>
      <c r="GI4" s="111" t="s">
        <v>203</v>
      </c>
      <c r="GJ4" s="111" t="s">
        <v>551</v>
      </c>
      <c r="GK4" s="111" t="s">
        <v>225</v>
      </c>
      <c r="GL4" s="111" t="s">
        <v>552</v>
      </c>
      <c r="GM4" s="112" t="s">
        <v>205</v>
      </c>
      <c r="GN4" s="113" t="s">
        <v>198</v>
      </c>
      <c r="GO4" s="111" t="s">
        <v>180</v>
      </c>
      <c r="GP4" s="111" t="s">
        <v>176</v>
      </c>
      <c r="GQ4" s="111" t="s">
        <v>177</v>
      </c>
      <c r="GR4" s="111" t="s">
        <v>199</v>
      </c>
      <c r="GS4" s="111" t="s">
        <v>200</v>
      </c>
      <c r="GT4" s="111" t="s">
        <v>201</v>
      </c>
      <c r="GU4" s="111" t="s">
        <v>202</v>
      </c>
      <c r="GV4" s="111" t="s">
        <v>203</v>
      </c>
      <c r="GW4" s="111" t="s">
        <v>551</v>
      </c>
      <c r="GX4" s="111" t="s">
        <v>225</v>
      </c>
      <c r="GY4" s="111" t="s">
        <v>552</v>
      </c>
      <c r="GZ4" s="111" t="s">
        <v>205</v>
      </c>
    </row>
    <row r="5" spans="1:208">
      <c r="A5" s="28">
        <v>2002</v>
      </c>
      <c r="B5" s="30">
        <f>C5+F5+L5</f>
        <v>88</v>
      </c>
      <c r="C5" s="30">
        <f>D5-E5</f>
        <v>906</v>
      </c>
      <c r="D5" s="30">
        <v>6971</v>
      </c>
      <c r="E5" s="30">
        <v>6065</v>
      </c>
      <c r="F5" s="30">
        <f>G5+H5+I5-J5-K5</f>
        <v>400</v>
      </c>
      <c r="G5" s="30">
        <v>765</v>
      </c>
      <c r="H5" s="30">
        <v>415</v>
      </c>
      <c r="I5" s="30">
        <v>423</v>
      </c>
      <c r="J5" s="30">
        <v>686</v>
      </c>
      <c r="K5" s="30">
        <v>517</v>
      </c>
      <c r="L5" s="30">
        <v>-1218</v>
      </c>
      <c r="M5" s="114">
        <v>-536</v>
      </c>
      <c r="N5" s="115">
        <f>O5+R5+X5+Y5</f>
        <v>-455</v>
      </c>
      <c r="O5" s="30">
        <f>P5-Q5</f>
        <v>-13</v>
      </c>
      <c r="P5" s="30">
        <v>811</v>
      </c>
      <c r="Q5" s="30">
        <v>824</v>
      </c>
      <c r="R5" s="30">
        <f>S5+T5+U5-V5-W5</f>
        <v>121</v>
      </c>
      <c r="S5" s="30">
        <v>119</v>
      </c>
      <c r="T5" s="30">
        <v>27</v>
      </c>
      <c r="U5" s="30">
        <v>84</v>
      </c>
      <c r="V5" s="30">
        <v>61</v>
      </c>
      <c r="W5" s="30">
        <v>48</v>
      </c>
      <c r="X5" s="30">
        <v>-101</v>
      </c>
      <c r="Y5" s="30">
        <v>-462</v>
      </c>
      <c r="Z5" s="114">
        <v>-158</v>
      </c>
      <c r="AA5" s="30">
        <f>AB5+AE5+AK5+AL5</f>
        <v>-45</v>
      </c>
      <c r="AB5" s="30">
        <f>AC5-AD5</f>
        <v>-34</v>
      </c>
      <c r="AC5" s="30">
        <v>246</v>
      </c>
      <c r="AD5" s="30">
        <v>280</v>
      </c>
      <c r="AE5" s="30">
        <f>AF5+AG5+AH5-AI5-AJ5</f>
        <v>-4</v>
      </c>
      <c r="AF5" s="30">
        <v>3</v>
      </c>
      <c r="AG5" s="30">
        <v>9</v>
      </c>
      <c r="AH5" s="30">
        <v>33</v>
      </c>
      <c r="AI5" s="30">
        <v>27</v>
      </c>
      <c r="AJ5" s="30">
        <v>22</v>
      </c>
      <c r="AK5" s="30">
        <v>9</v>
      </c>
      <c r="AL5" s="30">
        <v>-16</v>
      </c>
      <c r="AM5" s="114">
        <v>36</v>
      </c>
      <c r="AN5" s="115">
        <f>AO5+AR5+AX5+AY5</f>
        <v>160</v>
      </c>
      <c r="AO5" s="30">
        <f>AP5-AQ5</f>
        <v>163</v>
      </c>
      <c r="AP5" s="30">
        <v>278</v>
      </c>
      <c r="AQ5" s="30">
        <v>115</v>
      </c>
      <c r="AR5" s="30">
        <f>AS5+AT5+AU5-AV5-AW5</f>
        <v>36</v>
      </c>
      <c r="AS5" s="30">
        <v>6</v>
      </c>
      <c r="AT5" s="30">
        <v>60</v>
      </c>
      <c r="AU5" s="30">
        <v>15</v>
      </c>
      <c r="AV5" s="30">
        <v>28</v>
      </c>
      <c r="AW5" s="30">
        <v>17</v>
      </c>
      <c r="AX5" s="30">
        <v>-68</v>
      </c>
      <c r="AY5" s="30">
        <v>29</v>
      </c>
      <c r="AZ5" s="114">
        <v>-117</v>
      </c>
      <c r="BA5" s="30">
        <f>BB5+BE5+BK5+BL5</f>
        <v>-45</v>
      </c>
      <c r="BB5" s="30">
        <f>BC5-BD5</f>
        <v>-58</v>
      </c>
      <c r="BC5" s="30">
        <v>84</v>
      </c>
      <c r="BD5" s="30">
        <v>142</v>
      </c>
      <c r="BE5" s="30">
        <f>BF5+BG5+BH5-BI5-BJ5</f>
        <v>-6</v>
      </c>
      <c r="BF5" s="30">
        <v>5</v>
      </c>
      <c r="BG5" s="30">
        <v>0</v>
      </c>
      <c r="BH5" s="30">
        <v>4</v>
      </c>
      <c r="BI5" s="30">
        <v>8</v>
      </c>
      <c r="BJ5" s="30">
        <v>7</v>
      </c>
      <c r="BK5" s="30">
        <v>48</v>
      </c>
      <c r="BL5" s="30">
        <v>-29</v>
      </c>
      <c r="BM5" s="114">
        <v>17</v>
      </c>
      <c r="BN5" s="115">
        <f>BO5+BR5+BX5+BY5</f>
        <v>532</v>
      </c>
      <c r="BO5" s="30">
        <f>BP5-BQ5</f>
        <v>306</v>
      </c>
      <c r="BP5" s="30">
        <v>691</v>
      </c>
      <c r="BQ5" s="30">
        <v>385</v>
      </c>
      <c r="BR5" s="30">
        <f>BS5+BT5+BU5-BV5-BW5</f>
        <v>-39</v>
      </c>
      <c r="BS5" s="30">
        <v>17</v>
      </c>
      <c r="BT5" s="30">
        <v>30</v>
      </c>
      <c r="BU5" s="30">
        <v>20</v>
      </c>
      <c r="BV5" s="30">
        <v>61</v>
      </c>
      <c r="BW5" s="30">
        <v>45</v>
      </c>
      <c r="BX5" s="30">
        <v>-98</v>
      </c>
      <c r="BY5" s="30">
        <v>363</v>
      </c>
      <c r="BZ5" s="114">
        <v>-226</v>
      </c>
      <c r="CA5" s="30">
        <f>CB5+CE5+CK5+CL5</f>
        <v>124</v>
      </c>
      <c r="CB5" s="30">
        <f>CC5-CD5</f>
        <v>74</v>
      </c>
      <c r="CC5" s="30">
        <v>266</v>
      </c>
      <c r="CD5" s="30">
        <v>192</v>
      </c>
      <c r="CE5" s="30">
        <f>CF5+CG5+CH5-CI5-CJ5</f>
        <v>-14</v>
      </c>
      <c r="CF5" s="30">
        <v>0</v>
      </c>
      <c r="CG5" s="30">
        <v>13</v>
      </c>
      <c r="CH5" s="30">
        <v>0</v>
      </c>
      <c r="CI5" s="30">
        <v>15</v>
      </c>
      <c r="CJ5" s="30">
        <v>12</v>
      </c>
      <c r="CK5" s="30">
        <v>4</v>
      </c>
      <c r="CL5" s="30">
        <v>60</v>
      </c>
      <c r="CM5" s="114">
        <v>-57</v>
      </c>
      <c r="CN5" s="30">
        <f>CO5+CR5+CX5+CY5</f>
        <v>1704</v>
      </c>
      <c r="CO5" s="30">
        <f>CP5-CQ5</f>
        <v>190</v>
      </c>
      <c r="CP5" s="30">
        <v>1200</v>
      </c>
      <c r="CQ5" s="30">
        <v>1010</v>
      </c>
      <c r="CR5" s="30">
        <f>CS5+CT5+CU5-CV5-CW5</f>
        <v>175</v>
      </c>
      <c r="CS5" s="30">
        <v>204</v>
      </c>
      <c r="CT5" s="30">
        <v>113</v>
      </c>
      <c r="CU5" s="30">
        <v>65</v>
      </c>
      <c r="CV5" s="30">
        <v>120</v>
      </c>
      <c r="CW5" s="30">
        <v>87</v>
      </c>
      <c r="CX5" s="30">
        <v>182</v>
      </c>
      <c r="CY5" s="30">
        <v>1157</v>
      </c>
      <c r="CZ5" s="30">
        <v>2</v>
      </c>
      <c r="DA5" s="115">
        <f>DB5+DE5+DK5+DL5</f>
        <v>-103</v>
      </c>
      <c r="DB5" s="30">
        <f>DC5-DD5</f>
        <v>3</v>
      </c>
      <c r="DC5" s="30">
        <v>276</v>
      </c>
      <c r="DD5" s="30">
        <v>273</v>
      </c>
      <c r="DE5" s="30">
        <f>DF5+DG5+DH5-DI5-DJ5</f>
        <v>-9</v>
      </c>
      <c r="DF5" s="30">
        <v>14</v>
      </c>
      <c r="DG5" s="30">
        <v>7</v>
      </c>
      <c r="DH5" s="30">
        <v>15</v>
      </c>
      <c r="DI5" s="30">
        <v>23</v>
      </c>
      <c r="DJ5" s="30">
        <v>22</v>
      </c>
      <c r="DK5" s="30">
        <v>32</v>
      </c>
      <c r="DL5" s="30">
        <v>-129</v>
      </c>
      <c r="DM5" s="114">
        <v>144</v>
      </c>
      <c r="DN5" s="30">
        <f>DO5+DR5+DX5+DY5</f>
        <v>-477</v>
      </c>
      <c r="DO5" s="30">
        <f>DP5-DQ5</f>
        <v>-14</v>
      </c>
      <c r="DP5" s="30">
        <v>460</v>
      </c>
      <c r="DQ5" s="30">
        <v>474</v>
      </c>
      <c r="DR5" s="30">
        <f>DS5+DT5+DU5-DV5-DW5</f>
        <v>-22</v>
      </c>
      <c r="DS5" s="30">
        <v>21</v>
      </c>
      <c r="DT5" s="30">
        <v>20</v>
      </c>
      <c r="DU5" s="30">
        <v>6</v>
      </c>
      <c r="DV5" s="30">
        <v>37</v>
      </c>
      <c r="DW5" s="30">
        <v>32</v>
      </c>
      <c r="DX5" s="30">
        <v>-183</v>
      </c>
      <c r="DY5" s="30">
        <v>-258</v>
      </c>
      <c r="DZ5" s="30">
        <v>-6</v>
      </c>
      <c r="EA5" s="115">
        <f>EB5+EE5+EK5+EL5</f>
        <v>738</v>
      </c>
      <c r="EB5" s="30">
        <f>EC5-ED5</f>
        <v>302</v>
      </c>
      <c r="EC5" s="30">
        <v>928</v>
      </c>
      <c r="ED5" s="30">
        <v>626</v>
      </c>
      <c r="EE5" s="30">
        <f>EF5+EG5+EH5-EI5-EJ5</f>
        <v>169</v>
      </c>
      <c r="EF5" s="30">
        <v>283</v>
      </c>
      <c r="EG5" s="30">
        <v>89</v>
      </c>
      <c r="EH5" s="30">
        <v>90</v>
      </c>
      <c r="EI5" s="30">
        <v>168</v>
      </c>
      <c r="EJ5" s="30">
        <v>125</v>
      </c>
      <c r="EK5" s="30">
        <v>-126</v>
      </c>
      <c r="EL5" s="30">
        <v>393</v>
      </c>
      <c r="EM5" s="114">
        <v>76</v>
      </c>
      <c r="EN5" s="30">
        <f>EO5+ER5+EX5+EY5</f>
        <v>108</v>
      </c>
      <c r="EO5" s="30">
        <f>EP5-EQ5</f>
        <v>38</v>
      </c>
      <c r="EP5" s="30">
        <v>270</v>
      </c>
      <c r="EQ5" s="30">
        <v>232</v>
      </c>
      <c r="ER5" s="30">
        <f>ES5+ET5+EU5-EV5-EW5</f>
        <v>43</v>
      </c>
      <c r="ES5" s="30">
        <v>42</v>
      </c>
      <c r="ET5" s="30">
        <v>13</v>
      </c>
      <c r="EU5" s="30">
        <v>19</v>
      </c>
      <c r="EV5" s="30">
        <v>17</v>
      </c>
      <c r="EW5" s="30">
        <v>14</v>
      </c>
      <c r="EX5" s="30">
        <v>18</v>
      </c>
      <c r="EY5" s="30">
        <v>9</v>
      </c>
      <c r="EZ5" s="30">
        <v>-110</v>
      </c>
      <c r="FA5" s="115">
        <f>FB5+FE5+FK5+FL5</f>
        <v>-193</v>
      </c>
      <c r="FB5" s="30">
        <f>FC5-FD5</f>
        <v>37</v>
      </c>
      <c r="FC5" s="30">
        <v>203</v>
      </c>
      <c r="FD5" s="30">
        <v>166</v>
      </c>
      <c r="FE5" s="30">
        <f>FF5+FG5+FH5-FI5-FJ5</f>
        <v>-29</v>
      </c>
      <c r="FF5" s="30">
        <v>0</v>
      </c>
      <c r="FG5" s="30">
        <v>1</v>
      </c>
      <c r="FH5" s="30">
        <v>8</v>
      </c>
      <c r="FI5" s="30">
        <v>22</v>
      </c>
      <c r="FJ5" s="30">
        <v>16</v>
      </c>
      <c r="FK5" s="30">
        <v>-27</v>
      </c>
      <c r="FL5" s="30">
        <v>-174</v>
      </c>
      <c r="FM5" s="114">
        <v>-43</v>
      </c>
      <c r="FN5" s="115">
        <f>FO5+FR5+FX5+FY5</f>
        <v>-205</v>
      </c>
      <c r="FO5" s="30">
        <f>FP5-FQ5</f>
        <v>-16</v>
      </c>
      <c r="FP5" s="30">
        <v>278</v>
      </c>
      <c r="FQ5" s="30">
        <v>294</v>
      </c>
      <c r="FR5" s="30">
        <f>FS5+FT5+FU5-FV5-FW5</f>
        <v>54</v>
      </c>
      <c r="FS5" s="30">
        <v>24</v>
      </c>
      <c r="FT5" s="30">
        <v>24</v>
      </c>
      <c r="FU5" s="30">
        <v>52</v>
      </c>
      <c r="FV5" s="30">
        <v>24</v>
      </c>
      <c r="FW5" s="30">
        <v>22</v>
      </c>
      <c r="FX5" s="30">
        <v>-188</v>
      </c>
      <c r="FY5" s="30">
        <v>-55</v>
      </c>
      <c r="FZ5" s="114">
        <v>31</v>
      </c>
      <c r="GA5" s="30">
        <f>GB5+GE5+GK5+GL5</f>
        <v>-671</v>
      </c>
      <c r="GB5" s="30">
        <f>GC5-GD5</f>
        <v>-53</v>
      </c>
      <c r="GC5" s="30">
        <v>298</v>
      </c>
      <c r="GD5" s="30">
        <v>351</v>
      </c>
      <c r="GE5" s="30">
        <f>GF5+GG5+GH5-GI5-GJ5</f>
        <v>-10</v>
      </c>
      <c r="GF5" s="30">
        <v>10</v>
      </c>
      <c r="GG5" s="30">
        <v>2</v>
      </c>
      <c r="GH5" s="30">
        <v>8</v>
      </c>
      <c r="GI5" s="30">
        <v>18</v>
      </c>
      <c r="GJ5" s="30">
        <v>12</v>
      </c>
      <c r="GK5" s="30">
        <v>-284</v>
      </c>
      <c r="GL5" s="30">
        <v>-324</v>
      </c>
      <c r="GM5" s="114">
        <v>-31</v>
      </c>
      <c r="GN5" s="30">
        <f>GO5+GR5+GX5+GY5</f>
        <v>-1084</v>
      </c>
      <c r="GO5" s="30">
        <f>GP5-GQ5</f>
        <v>-19</v>
      </c>
      <c r="GP5" s="30">
        <v>682</v>
      </c>
      <c r="GQ5" s="30">
        <v>701</v>
      </c>
      <c r="GR5" s="30">
        <f>GS5+GT5+GU5-GV5-GW5</f>
        <v>-65</v>
      </c>
      <c r="GS5" s="30">
        <v>17</v>
      </c>
      <c r="GT5" s="30">
        <v>7</v>
      </c>
      <c r="GU5" s="30">
        <v>4</v>
      </c>
      <c r="GV5" s="30">
        <v>57</v>
      </c>
      <c r="GW5" s="30">
        <v>36</v>
      </c>
      <c r="GX5" s="30">
        <v>-436</v>
      </c>
      <c r="GY5" s="30">
        <v>-564</v>
      </c>
      <c r="GZ5" s="30">
        <v>-94</v>
      </c>
    </row>
    <row r="6" spans="1:208">
      <c r="A6" s="28">
        <v>2003</v>
      </c>
      <c r="B6" s="30">
        <f t="shared" ref="B6:B23" si="0">C6+F6+L6</f>
        <v>604</v>
      </c>
      <c r="C6" s="30">
        <f t="shared" ref="C6:C23" si="1">D6-E6</f>
        <v>923</v>
      </c>
      <c r="D6" s="30">
        <v>7104</v>
      </c>
      <c r="E6" s="30">
        <v>6181</v>
      </c>
      <c r="F6" s="30">
        <f t="shared" ref="F6:F23" si="2">G6+H6+I6-J6-K6</f>
        <v>524</v>
      </c>
      <c r="G6" s="30">
        <v>645</v>
      </c>
      <c r="H6" s="30">
        <v>423</v>
      </c>
      <c r="I6" s="30">
        <v>395</v>
      </c>
      <c r="J6" s="30">
        <v>422</v>
      </c>
      <c r="K6" s="30">
        <v>517</v>
      </c>
      <c r="L6" s="30">
        <v>-843</v>
      </c>
      <c r="M6" s="114">
        <v>-535</v>
      </c>
      <c r="N6" s="115">
        <f t="shared" ref="N6:N23" si="3">O6+R6+X6+Y6</f>
        <v>-196</v>
      </c>
      <c r="O6" s="30">
        <f t="shared" ref="O6:O23" si="4">P6-Q6</f>
        <v>-63</v>
      </c>
      <c r="P6" s="30">
        <v>762</v>
      </c>
      <c r="Q6" s="30">
        <v>825</v>
      </c>
      <c r="R6" s="30">
        <f t="shared" ref="R6:R23" si="5">S6+T6+U6-V6-W6</f>
        <v>224</v>
      </c>
      <c r="S6" s="30">
        <v>175</v>
      </c>
      <c r="T6" s="30">
        <v>34</v>
      </c>
      <c r="U6" s="30">
        <v>93</v>
      </c>
      <c r="V6" s="30">
        <v>36</v>
      </c>
      <c r="W6" s="30">
        <v>42</v>
      </c>
      <c r="X6" s="30">
        <v>-112</v>
      </c>
      <c r="Y6" s="30">
        <v>-245</v>
      </c>
      <c r="Z6" s="114">
        <v>-174</v>
      </c>
      <c r="AA6" s="30">
        <f t="shared" ref="AA6:AA23" si="6">AB6+AE6+AK6+AL6</f>
        <v>-72</v>
      </c>
      <c r="AB6" s="30">
        <f t="shared" ref="AB6:AB23" si="7">AC6-AD6</f>
        <v>-17</v>
      </c>
      <c r="AC6" s="30">
        <v>277</v>
      </c>
      <c r="AD6" s="30">
        <v>294</v>
      </c>
      <c r="AE6" s="30">
        <f t="shared" ref="AE6:AE23" si="8">AF6+AG6+AH6-AI6-AJ6</f>
        <v>2</v>
      </c>
      <c r="AF6" s="30">
        <v>16</v>
      </c>
      <c r="AG6" s="30">
        <v>18</v>
      </c>
      <c r="AH6" s="30">
        <v>33</v>
      </c>
      <c r="AI6" s="30">
        <v>29</v>
      </c>
      <c r="AJ6" s="30">
        <v>36</v>
      </c>
      <c r="AK6" s="30">
        <v>8</v>
      </c>
      <c r="AL6" s="30">
        <v>-65</v>
      </c>
      <c r="AM6" s="114">
        <v>32</v>
      </c>
      <c r="AN6" s="115">
        <f t="shared" ref="AN6:AN23" si="9">AO6+AR6+AX6+AY6</f>
        <v>169</v>
      </c>
      <c r="AO6" s="30">
        <f t="shared" ref="AO6:AO23" si="10">AP6-AQ6</f>
        <v>191</v>
      </c>
      <c r="AP6" s="30">
        <v>310</v>
      </c>
      <c r="AQ6" s="30">
        <v>119</v>
      </c>
      <c r="AR6" s="30">
        <f t="shared" ref="AR6:AR23" si="11">AS6+AT6+AU6-AV6-AW6</f>
        <v>1</v>
      </c>
      <c r="AS6" s="30">
        <v>5</v>
      </c>
      <c r="AT6" s="30">
        <v>22</v>
      </c>
      <c r="AU6" s="30">
        <v>14</v>
      </c>
      <c r="AV6" s="30">
        <v>18</v>
      </c>
      <c r="AW6" s="30">
        <v>22</v>
      </c>
      <c r="AX6" s="30">
        <v>-135</v>
      </c>
      <c r="AY6" s="30">
        <v>112</v>
      </c>
      <c r="AZ6" s="114">
        <v>-111</v>
      </c>
      <c r="BA6" s="30">
        <f t="shared" ref="BA6:BA23" si="12">BB6+BE6+BK6+BL6</f>
        <v>-29</v>
      </c>
      <c r="BB6" s="30">
        <f t="shared" ref="BB6:BB23" si="13">BC6-BD6</f>
        <v>-51</v>
      </c>
      <c r="BC6" s="30">
        <v>98</v>
      </c>
      <c r="BD6" s="30">
        <v>149</v>
      </c>
      <c r="BE6" s="30">
        <f t="shared" ref="BE6:BE23" si="14">BF6+BG6+BH6-BI6-BJ6</f>
        <v>21</v>
      </c>
      <c r="BF6" s="30">
        <v>9</v>
      </c>
      <c r="BG6" s="30">
        <v>10</v>
      </c>
      <c r="BH6" s="30">
        <v>4</v>
      </c>
      <c r="BI6" s="30">
        <v>1</v>
      </c>
      <c r="BJ6" s="30">
        <v>1</v>
      </c>
      <c r="BK6" s="30">
        <v>35</v>
      </c>
      <c r="BL6" s="30">
        <v>-34</v>
      </c>
      <c r="BM6" s="114">
        <v>16</v>
      </c>
      <c r="BN6" s="115">
        <f t="shared" ref="BN6:BN23" si="15">BO6+BR6+BX6+BY6</f>
        <v>421</v>
      </c>
      <c r="BO6" s="30">
        <f t="shared" ref="BO6:BO23" si="16">BP6-BQ6</f>
        <v>341</v>
      </c>
      <c r="BP6" s="30">
        <v>733</v>
      </c>
      <c r="BQ6" s="30">
        <v>392</v>
      </c>
      <c r="BR6" s="30">
        <f t="shared" ref="BR6:BR23" si="17">BS6+BT6+BU6-BV6-BW6</f>
        <v>-53</v>
      </c>
      <c r="BS6" s="30">
        <v>32</v>
      </c>
      <c r="BT6" s="30">
        <v>15</v>
      </c>
      <c r="BU6" s="30">
        <v>21</v>
      </c>
      <c r="BV6" s="30">
        <v>54</v>
      </c>
      <c r="BW6" s="30">
        <v>67</v>
      </c>
      <c r="BX6" s="30">
        <v>86</v>
      </c>
      <c r="BY6" s="30">
        <v>47</v>
      </c>
      <c r="BZ6" s="114">
        <v>-218</v>
      </c>
      <c r="CA6" s="30">
        <f t="shared" ref="CA6:CA23" si="18">CB6+CE6+CK6+CL6</f>
        <v>290</v>
      </c>
      <c r="CB6" s="30">
        <f t="shared" ref="CB6:CB23" si="19">CC6-CD6</f>
        <v>116</v>
      </c>
      <c r="CC6" s="30">
        <v>290</v>
      </c>
      <c r="CD6" s="30">
        <v>174</v>
      </c>
      <c r="CE6" s="30">
        <f t="shared" ref="CE6:CE23" si="20">CF6+CG6+CH6-CI6-CJ6</f>
        <v>-34</v>
      </c>
      <c r="CF6" s="30">
        <v>3</v>
      </c>
      <c r="CG6" s="30">
        <v>6</v>
      </c>
      <c r="CH6" s="30">
        <v>0</v>
      </c>
      <c r="CI6" s="30">
        <v>19</v>
      </c>
      <c r="CJ6" s="30">
        <v>24</v>
      </c>
      <c r="CK6" s="30">
        <v>8</v>
      </c>
      <c r="CL6" s="30">
        <v>200</v>
      </c>
      <c r="CM6" s="114">
        <v>-58</v>
      </c>
      <c r="CN6" s="30">
        <f t="shared" ref="CN6:CN23" si="21">CO6+CR6+CX6+CY6</f>
        <v>1616</v>
      </c>
      <c r="CO6" s="30">
        <f t="shared" ref="CO6:CO23" si="22">CP6-CQ6</f>
        <v>205</v>
      </c>
      <c r="CP6" s="30">
        <v>1270</v>
      </c>
      <c r="CQ6" s="30">
        <v>1065</v>
      </c>
      <c r="CR6" s="30">
        <f t="shared" ref="CR6:CR23" si="23">CS6+CT6+CU6-CV6-CW6</f>
        <v>166</v>
      </c>
      <c r="CS6" s="30">
        <v>135</v>
      </c>
      <c r="CT6" s="30">
        <v>80</v>
      </c>
      <c r="CU6" s="30">
        <v>62</v>
      </c>
      <c r="CV6" s="30">
        <v>51</v>
      </c>
      <c r="CW6" s="30">
        <v>60</v>
      </c>
      <c r="CX6" s="30">
        <v>241</v>
      </c>
      <c r="CY6" s="30">
        <v>1004</v>
      </c>
      <c r="CZ6" s="30">
        <v>-8</v>
      </c>
      <c r="DA6" s="115">
        <f t="shared" ref="DA6:DA23" si="24">DB6+DE6+DK6+DL6</f>
        <v>-135</v>
      </c>
      <c r="DB6" s="30">
        <f t="shared" ref="DB6:DB23" si="25">DC6-DD6</f>
        <v>27</v>
      </c>
      <c r="DC6" s="30">
        <v>303</v>
      </c>
      <c r="DD6" s="30">
        <v>276</v>
      </c>
      <c r="DE6" s="30">
        <f t="shared" ref="DE6:DE23" si="26">DF6+DG6+DH6-DI6-DJ6</f>
        <v>1</v>
      </c>
      <c r="DF6" s="30">
        <v>5</v>
      </c>
      <c r="DG6" s="30">
        <v>14</v>
      </c>
      <c r="DH6" s="30">
        <v>13</v>
      </c>
      <c r="DI6" s="30">
        <v>15</v>
      </c>
      <c r="DJ6" s="30">
        <v>16</v>
      </c>
      <c r="DK6" s="30">
        <v>11</v>
      </c>
      <c r="DL6" s="30">
        <v>-174</v>
      </c>
      <c r="DM6" s="114">
        <v>146</v>
      </c>
      <c r="DN6" s="30">
        <f t="shared" ref="DN6:DN23" si="27">DO6+DR6+DX6+DY6</f>
        <v>-373</v>
      </c>
      <c r="DO6" s="30">
        <f t="shared" ref="DO6:DO23" si="28">DP6-DQ6</f>
        <v>-39</v>
      </c>
      <c r="DP6" s="30">
        <v>429</v>
      </c>
      <c r="DQ6" s="30">
        <v>468</v>
      </c>
      <c r="DR6" s="30">
        <f t="shared" ref="DR6:DR23" si="29">DS6+DT6+DU6-DV6-DW6</f>
        <v>54</v>
      </c>
      <c r="DS6" s="30">
        <v>12</v>
      </c>
      <c r="DT6" s="30">
        <v>50</v>
      </c>
      <c r="DU6" s="30">
        <v>6</v>
      </c>
      <c r="DV6" s="30">
        <v>6</v>
      </c>
      <c r="DW6" s="30">
        <v>8</v>
      </c>
      <c r="DX6" s="30">
        <v>-138</v>
      </c>
      <c r="DY6" s="30">
        <v>-250</v>
      </c>
      <c r="DZ6" s="30">
        <v>-5</v>
      </c>
      <c r="EA6" s="115">
        <f t="shared" ref="EA6:EA23" si="30">EB6+EE6+EK6+EL6</f>
        <v>526</v>
      </c>
      <c r="EB6" s="30">
        <f t="shared" ref="EB6:EB23" si="31">EC6-ED6</f>
        <v>206</v>
      </c>
      <c r="EC6" s="30">
        <v>908</v>
      </c>
      <c r="ED6" s="30">
        <v>702</v>
      </c>
      <c r="EE6" s="30">
        <f t="shared" ref="EE6:EE23" si="32">EF6+EG6+EH6-EI6-EJ6</f>
        <v>133</v>
      </c>
      <c r="EF6" s="30">
        <v>165</v>
      </c>
      <c r="EG6" s="30">
        <v>110</v>
      </c>
      <c r="EH6" s="30">
        <v>69</v>
      </c>
      <c r="EI6" s="30">
        <v>93</v>
      </c>
      <c r="EJ6" s="30">
        <v>118</v>
      </c>
      <c r="EK6" s="30">
        <v>-111</v>
      </c>
      <c r="EL6" s="30">
        <v>298</v>
      </c>
      <c r="EM6" s="114">
        <v>88</v>
      </c>
      <c r="EN6" s="30">
        <f t="shared" ref="EN6:EN23" si="33">EO6+ER6+EX6+EY6</f>
        <v>-53</v>
      </c>
      <c r="EO6" s="30">
        <f t="shared" ref="EO6:EO23" si="34">EP6-EQ6</f>
        <v>46</v>
      </c>
      <c r="EP6" s="30">
        <v>286</v>
      </c>
      <c r="EQ6" s="30">
        <v>240</v>
      </c>
      <c r="ER6" s="30">
        <f t="shared" ref="ER6:ER23" si="35">ES6+ET6+EU6-EV6-EW6</f>
        <v>-30</v>
      </c>
      <c r="ES6" s="30">
        <v>16</v>
      </c>
      <c r="ET6" s="30">
        <v>14</v>
      </c>
      <c r="EU6" s="30">
        <v>17</v>
      </c>
      <c r="EV6" s="30">
        <v>35</v>
      </c>
      <c r="EW6" s="30">
        <v>42</v>
      </c>
      <c r="EX6" s="30">
        <v>-8</v>
      </c>
      <c r="EY6" s="30">
        <v>-61</v>
      </c>
      <c r="EZ6" s="30">
        <v>-100</v>
      </c>
      <c r="FA6" s="115">
        <f t="shared" ref="FA6:FA23" si="36">FB6+FE6+FK6+FL6</f>
        <v>4</v>
      </c>
      <c r="FB6" s="30">
        <f t="shared" ref="FB6:FB23" si="37">FC6-FD6</f>
        <v>20</v>
      </c>
      <c r="FC6" s="30">
        <v>222</v>
      </c>
      <c r="FD6" s="30">
        <v>202</v>
      </c>
      <c r="FE6" s="30">
        <f t="shared" ref="FE6:FE23" si="38">FF6+FG6+FH6-FI6-FJ6</f>
        <v>-19</v>
      </c>
      <c r="FF6" s="30">
        <v>7</v>
      </c>
      <c r="FG6" s="30">
        <v>12</v>
      </c>
      <c r="FH6" s="30">
        <v>8</v>
      </c>
      <c r="FI6" s="30">
        <v>22</v>
      </c>
      <c r="FJ6" s="30">
        <v>24</v>
      </c>
      <c r="FK6" s="30">
        <v>8</v>
      </c>
      <c r="FL6" s="30">
        <v>-5</v>
      </c>
      <c r="FM6" s="114">
        <v>-50</v>
      </c>
      <c r="FN6" s="115">
        <f t="shared" ref="FN6:FN23" si="39">FO6+FR6+FX6+FY6</f>
        <v>-351</v>
      </c>
      <c r="FO6" s="30">
        <f t="shared" ref="FO6:FO23" si="40">FP6-FQ6</f>
        <v>-39</v>
      </c>
      <c r="FP6" s="30">
        <v>283</v>
      </c>
      <c r="FQ6" s="30">
        <v>322</v>
      </c>
      <c r="FR6" s="30">
        <f t="shared" ref="FR6:FR23" si="41">FS6+FT6+FU6-FV6-FW6</f>
        <v>11</v>
      </c>
      <c r="FS6" s="30">
        <v>17</v>
      </c>
      <c r="FT6" s="30">
        <v>14</v>
      </c>
      <c r="FU6" s="30">
        <v>46</v>
      </c>
      <c r="FV6" s="30">
        <v>27</v>
      </c>
      <c r="FW6" s="30">
        <v>39</v>
      </c>
      <c r="FX6" s="30">
        <v>-169</v>
      </c>
      <c r="FY6" s="30">
        <v>-154</v>
      </c>
      <c r="FZ6" s="114">
        <v>35</v>
      </c>
      <c r="GA6" s="30">
        <f t="shared" ref="GA6:GA23" si="42">GB6+GE6+GK6+GL6</f>
        <v>-297</v>
      </c>
      <c r="GB6" s="30">
        <f t="shared" ref="GB6:GB23" si="43">GC6-GD6</f>
        <v>-58</v>
      </c>
      <c r="GC6" s="30">
        <v>278</v>
      </c>
      <c r="GD6" s="30">
        <v>336</v>
      </c>
      <c r="GE6" s="30">
        <f t="shared" ref="GE6:GE23" si="44">GF6+GG6+GH6-GI6-GJ6</f>
        <v>16</v>
      </c>
      <c r="GF6" s="30">
        <v>24</v>
      </c>
      <c r="GG6" s="30">
        <v>4</v>
      </c>
      <c r="GH6" s="30">
        <v>6</v>
      </c>
      <c r="GI6" s="30">
        <v>8</v>
      </c>
      <c r="GJ6" s="30">
        <v>10</v>
      </c>
      <c r="GK6" s="30">
        <v>-125</v>
      </c>
      <c r="GL6" s="30">
        <v>-130</v>
      </c>
      <c r="GM6" s="114">
        <v>-31</v>
      </c>
      <c r="GN6" s="30">
        <f t="shared" ref="GN6:GN23" si="45">GO6+GR6+GX6+GY6</f>
        <v>-916</v>
      </c>
      <c r="GO6" s="30">
        <f t="shared" ref="GO6:GO23" si="46">GP6-GQ6</f>
        <v>38</v>
      </c>
      <c r="GP6" s="30">
        <v>655</v>
      </c>
      <c r="GQ6" s="30">
        <v>617</v>
      </c>
      <c r="GR6" s="30">
        <f t="shared" ref="GR6:GR23" si="47">GS6+GT6+GU6-GV6-GW6</f>
        <v>31</v>
      </c>
      <c r="GS6" s="30">
        <v>24</v>
      </c>
      <c r="GT6" s="30">
        <v>20</v>
      </c>
      <c r="GU6" s="30">
        <v>3</v>
      </c>
      <c r="GV6" s="30">
        <v>8</v>
      </c>
      <c r="GW6" s="30">
        <v>8</v>
      </c>
      <c r="GX6" s="30">
        <v>-442</v>
      </c>
      <c r="GY6" s="30">
        <v>-543</v>
      </c>
      <c r="GZ6" s="30">
        <v>-97</v>
      </c>
    </row>
    <row r="7" spans="1:208">
      <c r="A7" s="28">
        <v>2004</v>
      </c>
      <c r="B7" s="30">
        <f t="shared" si="0"/>
        <v>515</v>
      </c>
      <c r="C7" s="30">
        <f t="shared" si="1"/>
        <v>699</v>
      </c>
      <c r="D7" s="30">
        <v>7072</v>
      </c>
      <c r="E7" s="30">
        <v>6373</v>
      </c>
      <c r="F7" s="30">
        <f t="shared" si="2"/>
        <v>576</v>
      </c>
      <c r="G7" s="30">
        <v>760</v>
      </c>
      <c r="H7" s="30">
        <v>449</v>
      </c>
      <c r="I7" s="30">
        <v>335</v>
      </c>
      <c r="J7" s="30">
        <v>450</v>
      </c>
      <c r="K7" s="30">
        <v>518</v>
      </c>
      <c r="L7" s="30">
        <v>-760</v>
      </c>
      <c r="M7" s="114">
        <v>-537</v>
      </c>
      <c r="N7" s="115">
        <f t="shared" si="3"/>
        <v>-228</v>
      </c>
      <c r="O7" s="30">
        <f t="shared" si="4"/>
        <v>-78</v>
      </c>
      <c r="P7" s="30">
        <v>777</v>
      </c>
      <c r="Q7" s="30">
        <v>855</v>
      </c>
      <c r="R7" s="30">
        <f t="shared" si="5"/>
        <v>156</v>
      </c>
      <c r="S7" s="30">
        <v>152</v>
      </c>
      <c r="T7" s="30">
        <v>31</v>
      </c>
      <c r="U7" s="30">
        <v>64</v>
      </c>
      <c r="V7" s="30">
        <v>41</v>
      </c>
      <c r="W7" s="30">
        <v>50</v>
      </c>
      <c r="X7" s="30">
        <v>-103</v>
      </c>
      <c r="Y7" s="30">
        <v>-203</v>
      </c>
      <c r="Z7" s="114">
        <v>-181</v>
      </c>
      <c r="AA7" s="30">
        <f t="shared" si="6"/>
        <v>-25</v>
      </c>
      <c r="AB7" s="30">
        <f t="shared" si="7"/>
        <v>-38</v>
      </c>
      <c r="AC7" s="30">
        <v>253</v>
      </c>
      <c r="AD7" s="30">
        <v>291</v>
      </c>
      <c r="AE7" s="30">
        <f t="shared" si="8"/>
        <v>43</v>
      </c>
      <c r="AF7" s="30">
        <v>27</v>
      </c>
      <c r="AG7" s="30">
        <v>35</v>
      </c>
      <c r="AH7" s="30">
        <v>24</v>
      </c>
      <c r="AI7" s="30">
        <v>21</v>
      </c>
      <c r="AJ7" s="30">
        <v>22</v>
      </c>
      <c r="AK7" s="30">
        <v>49</v>
      </c>
      <c r="AL7" s="30">
        <v>-79</v>
      </c>
      <c r="AM7" s="114">
        <v>35</v>
      </c>
      <c r="AN7" s="115">
        <f t="shared" si="9"/>
        <v>216</v>
      </c>
      <c r="AO7" s="30">
        <f t="shared" si="10"/>
        <v>172</v>
      </c>
      <c r="AP7" s="30">
        <v>309</v>
      </c>
      <c r="AQ7" s="30">
        <v>137</v>
      </c>
      <c r="AR7" s="30">
        <f t="shared" si="11"/>
        <v>-17</v>
      </c>
      <c r="AS7" s="30">
        <v>17</v>
      </c>
      <c r="AT7" s="30">
        <v>22</v>
      </c>
      <c r="AU7" s="30">
        <v>12</v>
      </c>
      <c r="AV7" s="30">
        <v>36</v>
      </c>
      <c r="AW7" s="30">
        <v>32</v>
      </c>
      <c r="AX7" s="30">
        <v>16</v>
      </c>
      <c r="AY7" s="30">
        <v>45</v>
      </c>
      <c r="AZ7" s="114">
        <v>-112</v>
      </c>
      <c r="BA7" s="30">
        <f t="shared" si="12"/>
        <v>-8</v>
      </c>
      <c r="BB7" s="30">
        <f t="shared" si="13"/>
        <v>-77</v>
      </c>
      <c r="BC7" s="30">
        <v>85</v>
      </c>
      <c r="BD7" s="30">
        <v>162</v>
      </c>
      <c r="BE7" s="30">
        <f t="shared" si="14"/>
        <v>7</v>
      </c>
      <c r="BF7" s="30">
        <v>2</v>
      </c>
      <c r="BG7" s="30">
        <v>2</v>
      </c>
      <c r="BH7" s="30">
        <v>3</v>
      </c>
      <c r="BI7" s="30">
        <v>0</v>
      </c>
      <c r="BJ7" s="30">
        <v>0</v>
      </c>
      <c r="BK7" s="30">
        <v>35</v>
      </c>
      <c r="BL7" s="30">
        <v>27</v>
      </c>
      <c r="BM7" s="114">
        <v>19</v>
      </c>
      <c r="BN7" s="115">
        <f t="shared" si="15"/>
        <v>463</v>
      </c>
      <c r="BO7" s="30">
        <f t="shared" si="16"/>
        <v>255</v>
      </c>
      <c r="BP7" s="30">
        <v>672</v>
      </c>
      <c r="BQ7" s="30">
        <v>417</v>
      </c>
      <c r="BR7" s="30">
        <f t="shared" si="17"/>
        <v>-15</v>
      </c>
      <c r="BS7" s="30">
        <v>36</v>
      </c>
      <c r="BT7" s="30">
        <v>44</v>
      </c>
      <c r="BU7" s="30">
        <v>16</v>
      </c>
      <c r="BV7" s="30">
        <v>50</v>
      </c>
      <c r="BW7" s="30">
        <v>61</v>
      </c>
      <c r="BX7" s="30">
        <v>45</v>
      </c>
      <c r="BY7" s="30">
        <v>178</v>
      </c>
      <c r="BZ7" s="114">
        <v>-206</v>
      </c>
      <c r="CA7" s="30">
        <f t="shared" si="18"/>
        <v>149</v>
      </c>
      <c r="CB7" s="30">
        <f t="shared" si="19"/>
        <v>77</v>
      </c>
      <c r="CC7" s="30">
        <v>272</v>
      </c>
      <c r="CD7" s="30">
        <v>195</v>
      </c>
      <c r="CE7" s="30">
        <f t="shared" si="20"/>
        <v>-3</v>
      </c>
      <c r="CF7" s="30">
        <v>6</v>
      </c>
      <c r="CG7" s="30">
        <v>22</v>
      </c>
      <c r="CH7" s="30">
        <v>0</v>
      </c>
      <c r="CI7" s="30">
        <v>15</v>
      </c>
      <c r="CJ7" s="30">
        <v>16</v>
      </c>
      <c r="CK7" s="30">
        <v>62</v>
      </c>
      <c r="CL7" s="30">
        <v>13</v>
      </c>
      <c r="CM7" s="114">
        <v>-55</v>
      </c>
      <c r="CN7" s="30">
        <f t="shared" si="21"/>
        <v>1823</v>
      </c>
      <c r="CO7" s="30">
        <f t="shared" si="22"/>
        <v>186</v>
      </c>
      <c r="CP7" s="30">
        <v>1296</v>
      </c>
      <c r="CQ7" s="30">
        <v>1110</v>
      </c>
      <c r="CR7" s="30">
        <f t="shared" si="23"/>
        <v>212</v>
      </c>
      <c r="CS7" s="30">
        <v>239</v>
      </c>
      <c r="CT7" s="30">
        <v>92</v>
      </c>
      <c r="CU7" s="30">
        <v>53</v>
      </c>
      <c r="CV7" s="30">
        <v>77</v>
      </c>
      <c r="CW7" s="30">
        <v>95</v>
      </c>
      <c r="CX7" s="30">
        <v>177</v>
      </c>
      <c r="CY7" s="30">
        <v>1248</v>
      </c>
      <c r="CZ7" s="30">
        <v>8</v>
      </c>
      <c r="DA7" s="115">
        <f t="shared" si="24"/>
        <v>-165</v>
      </c>
      <c r="DB7" s="30">
        <f t="shared" si="25"/>
        <v>-13</v>
      </c>
      <c r="DC7" s="30">
        <v>288</v>
      </c>
      <c r="DD7" s="30">
        <v>301</v>
      </c>
      <c r="DE7" s="30">
        <f t="shared" si="26"/>
        <v>37</v>
      </c>
      <c r="DF7" s="30">
        <v>11</v>
      </c>
      <c r="DG7" s="30">
        <v>17</v>
      </c>
      <c r="DH7" s="30">
        <v>11</v>
      </c>
      <c r="DI7" s="30">
        <v>1</v>
      </c>
      <c r="DJ7" s="30">
        <v>1</v>
      </c>
      <c r="DK7" s="30">
        <v>2</v>
      </c>
      <c r="DL7" s="30">
        <v>-191</v>
      </c>
      <c r="DM7" s="114">
        <v>150</v>
      </c>
      <c r="DN7" s="30">
        <f t="shared" si="27"/>
        <v>-339</v>
      </c>
      <c r="DO7" s="30">
        <f t="shared" si="28"/>
        <v>-66</v>
      </c>
      <c r="DP7" s="30">
        <v>432</v>
      </c>
      <c r="DQ7" s="30">
        <v>498</v>
      </c>
      <c r="DR7" s="30">
        <f t="shared" si="29"/>
        <v>13</v>
      </c>
      <c r="DS7" s="30">
        <v>9</v>
      </c>
      <c r="DT7" s="30">
        <v>11</v>
      </c>
      <c r="DU7" s="30">
        <v>4</v>
      </c>
      <c r="DV7" s="30">
        <v>5</v>
      </c>
      <c r="DW7" s="30">
        <v>6</v>
      </c>
      <c r="DX7" s="30">
        <v>-117</v>
      </c>
      <c r="DY7" s="30">
        <v>-169</v>
      </c>
      <c r="DZ7" s="30">
        <v>-9</v>
      </c>
      <c r="EA7" s="115">
        <f t="shared" si="30"/>
        <v>495</v>
      </c>
      <c r="EB7" s="30">
        <f t="shared" si="31"/>
        <v>299</v>
      </c>
      <c r="EC7" s="30">
        <v>982</v>
      </c>
      <c r="ED7" s="30">
        <v>683</v>
      </c>
      <c r="EE7" s="30">
        <f t="shared" si="32"/>
        <v>110</v>
      </c>
      <c r="EF7" s="30">
        <v>195</v>
      </c>
      <c r="EG7" s="30">
        <v>110</v>
      </c>
      <c r="EH7" s="30">
        <v>75</v>
      </c>
      <c r="EI7" s="30">
        <v>125</v>
      </c>
      <c r="EJ7" s="30">
        <v>145</v>
      </c>
      <c r="EK7" s="30">
        <v>-55</v>
      </c>
      <c r="EL7" s="30">
        <v>141</v>
      </c>
      <c r="EM7" s="114">
        <v>66</v>
      </c>
      <c r="EN7" s="30">
        <f t="shared" si="33"/>
        <v>-22</v>
      </c>
      <c r="EO7" s="30">
        <f t="shared" si="34"/>
        <v>34</v>
      </c>
      <c r="EP7" s="30">
        <v>310</v>
      </c>
      <c r="EQ7" s="30">
        <v>276</v>
      </c>
      <c r="ER7" s="30">
        <f t="shared" si="35"/>
        <v>11</v>
      </c>
      <c r="ES7" s="30">
        <v>20</v>
      </c>
      <c r="ET7" s="30">
        <v>20</v>
      </c>
      <c r="EU7" s="30">
        <v>14</v>
      </c>
      <c r="EV7" s="30">
        <v>20</v>
      </c>
      <c r="EW7" s="30">
        <v>23</v>
      </c>
      <c r="EX7" s="30">
        <v>-44</v>
      </c>
      <c r="EY7" s="30">
        <v>-23</v>
      </c>
      <c r="EZ7" s="30">
        <v>-93</v>
      </c>
      <c r="FA7" s="115">
        <f t="shared" si="36"/>
        <v>-182</v>
      </c>
      <c r="FB7" s="30">
        <f t="shared" si="37"/>
        <v>-3</v>
      </c>
      <c r="FC7" s="30">
        <v>216</v>
      </c>
      <c r="FD7" s="30">
        <v>219</v>
      </c>
      <c r="FE7" s="30">
        <f t="shared" si="38"/>
        <v>-12</v>
      </c>
      <c r="FF7" s="30">
        <v>2</v>
      </c>
      <c r="FG7" s="30">
        <v>4</v>
      </c>
      <c r="FH7" s="30">
        <v>7</v>
      </c>
      <c r="FI7" s="30">
        <v>12</v>
      </c>
      <c r="FJ7" s="30">
        <v>13</v>
      </c>
      <c r="FK7" s="30">
        <v>-40</v>
      </c>
      <c r="FL7" s="30">
        <v>-127</v>
      </c>
      <c r="FM7" s="114">
        <v>-62</v>
      </c>
      <c r="FN7" s="115">
        <f t="shared" si="39"/>
        <v>-262</v>
      </c>
      <c r="FO7" s="30">
        <f t="shared" si="40"/>
        <v>5</v>
      </c>
      <c r="FP7" s="30">
        <v>314</v>
      </c>
      <c r="FQ7" s="30">
        <v>309</v>
      </c>
      <c r="FR7" s="30">
        <f t="shared" si="41"/>
        <v>79</v>
      </c>
      <c r="FS7" s="30">
        <v>33</v>
      </c>
      <c r="FT7" s="30">
        <v>31</v>
      </c>
      <c r="FU7" s="30">
        <v>42</v>
      </c>
      <c r="FV7" s="30">
        <v>13</v>
      </c>
      <c r="FW7" s="30">
        <v>14</v>
      </c>
      <c r="FX7" s="30">
        <v>-211</v>
      </c>
      <c r="FY7" s="30">
        <v>-135</v>
      </c>
      <c r="FZ7" s="114">
        <v>37</v>
      </c>
      <c r="GA7" s="30">
        <f t="shared" si="42"/>
        <v>-565</v>
      </c>
      <c r="GB7" s="30">
        <f t="shared" si="43"/>
        <v>-39</v>
      </c>
      <c r="GC7" s="30">
        <v>271</v>
      </c>
      <c r="GD7" s="30">
        <v>310</v>
      </c>
      <c r="GE7" s="30">
        <f t="shared" si="44"/>
        <v>-29</v>
      </c>
      <c r="GF7" s="30">
        <v>4</v>
      </c>
      <c r="GG7" s="30">
        <v>6</v>
      </c>
      <c r="GH7" s="30">
        <v>6</v>
      </c>
      <c r="GI7" s="30">
        <v>20</v>
      </c>
      <c r="GJ7" s="30">
        <v>25</v>
      </c>
      <c r="GK7" s="30">
        <v>-229</v>
      </c>
      <c r="GL7" s="30">
        <v>-268</v>
      </c>
      <c r="GM7" s="114">
        <v>-32</v>
      </c>
      <c r="GN7" s="30">
        <f t="shared" si="45"/>
        <v>-835</v>
      </c>
      <c r="GO7" s="30">
        <f t="shared" si="46"/>
        <v>-15</v>
      </c>
      <c r="GP7" s="30">
        <v>595</v>
      </c>
      <c r="GQ7" s="30">
        <v>610</v>
      </c>
      <c r="GR7" s="30">
        <f t="shared" si="47"/>
        <v>-16</v>
      </c>
      <c r="GS7" s="30">
        <v>7</v>
      </c>
      <c r="GT7" s="30">
        <v>2</v>
      </c>
      <c r="GU7" s="30">
        <v>4</v>
      </c>
      <c r="GV7" s="30">
        <v>14</v>
      </c>
      <c r="GW7" s="30">
        <v>15</v>
      </c>
      <c r="GX7" s="30">
        <v>-347</v>
      </c>
      <c r="GY7" s="30">
        <v>-457</v>
      </c>
      <c r="GZ7" s="30">
        <v>-102</v>
      </c>
    </row>
    <row r="8" spans="1:208">
      <c r="A8" s="28">
        <v>2005</v>
      </c>
      <c r="B8" s="30">
        <f t="shared" si="0"/>
        <v>-826</v>
      </c>
      <c r="C8" s="30">
        <f t="shared" si="1"/>
        <v>683</v>
      </c>
      <c r="D8" s="30">
        <v>6874</v>
      </c>
      <c r="E8" s="30">
        <v>6191</v>
      </c>
      <c r="F8" s="30">
        <f t="shared" si="2"/>
        <v>565</v>
      </c>
      <c r="G8" s="30">
        <v>865</v>
      </c>
      <c r="H8" s="30">
        <v>428</v>
      </c>
      <c r="I8" s="30">
        <v>356</v>
      </c>
      <c r="J8" s="30">
        <v>566</v>
      </c>
      <c r="K8" s="30">
        <v>518</v>
      </c>
      <c r="L8" s="30">
        <v>-2074</v>
      </c>
      <c r="M8" s="114">
        <v>-536</v>
      </c>
      <c r="N8" s="115">
        <f t="shared" si="3"/>
        <v>-590</v>
      </c>
      <c r="O8" s="30">
        <f t="shared" si="4"/>
        <v>-75</v>
      </c>
      <c r="P8" s="30">
        <v>751</v>
      </c>
      <c r="Q8" s="30">
        <v>826</v>
      </c>
      <c r="R8" s="30">
        <f t="shared" si="5"/>
        <v>206</v>
      </c>
      <c r="S8" s="30">
        <v>138</v>
      </c>
      <c r="T8" s="30">
        <v>41</v>
      </c>
      <c r="U8" s="30">
        <v>78</v>
      </c>
      <c r="V8" s="30">
        <v>29</v>
      </c>
      <c r="W8" s="30">
        <v>22</v>
      </c>
      <c r="X8" s="30">
        <v>-308</v>
      </c>
      <c r="Y8" s="30">
        <v>-413</v>
      </c>
      <c r="Z8" s="114">
        <v>-196</v>
      </c>
      <c r="AA8" s="30">
        <f t="shared" si="6"/>
        <v>-82</v>
      </c>
      <c r="AB8" s="30">
        <f t="shared" si="7"/>
        <v>-60</v>
      </c>
      <c r="AC8" s="30">
        <v>237</v>
      </c>
      <c r="AD8" s="30">
        <v>297</v>
      </c>
      <c r="AE8" s="30">
        <f t="shared" si="8"/>
        <v>36</v>
      </c>
      <c r="AF8" s="30">
        <v>30</v>
      </c>
      <c r="AG8" s="30">
        <v>25</v>
      </c>
      <c r="AH8" s="30">
        <v>26</v>
      </c>
      <c r="AI8" s="30">
        <v>24</v>
      </c>
      <c r="AJ8" s="30">
        <v>21</v>
      </c>
      <c r="AK8" s="30">
        <v>-18</v>
      </c>
      <c r="AL8" s="30">
        <v>-40</v>
      </c>
      <c r="AM8" s="114">
        <v>38</v>
      </c>
      <c r="AN8" s="115">
        <f t="shared" si="9"/>
        <v>-18</v>
      </c>
      <c r="AO8" s="30">
        <f t="shared" si="10"/>
        <v>204</v>
      </c>
      <c r="AP8" s="30">
        <v>327</v>
      </c>
      <c r="AQ8" s="30">
        <v>123</v>
      </c>
      <c r="AR8" s="30">
        <f t="shared" si="11"/>
        <v>-20</v>
      </c>
      <c r="AS8" s="30">
        <v>29</v>
      </c>
      <c r="AT8" s="30">
        <v>20</v>
      </c>
      <c r="AU8" s="30">
        <v>10</v>
      </c>
      <c r="AV8" s="30">
        <v>40</v>
      </c>
      <c r="AW8" s="30">
        <v>39</v>
      </c>
      <c r="AX8" s="30">
        <v>-183</v>
      </c>
      <c r="AY8" s="30">
        <v>-19</v>
      </c>
      <c r="AZ8" s="114">
        <v>-121</v>
      </c>
      <c r="BA8" s="30">
        <f t="shared" si="12"/>
        <v>-64</v>
      </c>
      <c r="BB8" s="30">
        <f t="shared" si="13"/>
        <v>-51</v>
      </c>
      <c r="BC8" s="30">
        <v>103</v>
      </c>
      <c r="BD8" s="30">
        <v>154</v>
      </c>
      <c r="BE8" s="30">
        <f t="shared" si="14"/>
        <v>2</v>
      </c>
      <c r="BF8" s="30">
        <v>11</v>
      </c>
      <c r="BG8" s="30">
        <v>8</v>
      </c>
      <c r="BH8" s="30">
        <v>3</v>
      </c>
      <c r="BI8" s="30">
        <v>11</v>
      </c>
      <c r="BJ8" s="30">
        <v>9</v>
      </c>
      <c r="BK8" s="30">
        <v>18</v>
      </c>
      <c r="BL8" s="30">
        <v>-33</v>
      </c>
      <c r="BM8" s="114">
        <v>13</v>
      </c>
      <c r="BN8" s="115">
        <f t="shared" si="15"/>
        <v>464</v>
      </c>
      <c r="BO8" s="30">
        <f t="shared" si="16"/>
        <v>266</v>
      </c>
      <c r="BP8" s="30">
        <v>666</v>
      </c>
      <c r="BQ8" s="30">
        <v>400</v>
      </c>
      <c r="BR8" s="30">
        <f t="shared" si="17"/>
        <v>26</v>
      </c>
      <c r="BS8" s="30">
        <v>46</v>
      </c>
      <c r="BT8" s="30">
        <v>46</v>
      </c>
      <c r="BU8" s="30">
        <v>15</v>
      </c>
      <c r="BV8" s="30">
        <v>41</v>
      </c>
      <c r="BW8" s="30">
        <v>40</v>
      </c>
      <c r="BX8" s="30">
        <v>-141</v>
      </c>
      <c r="BY8" s="30">
        <v>313</v>
      </c>
      <c r="BZ8" s="114">
        <v>-191</v>
      </c>
      <c r="CA8" s="30">
        <f t="shared" si="18"/>
        <v>192</v>
      </c>
      <c r="CB8" s="30">
        <f t="shared" si="19"/>
        <v>78</v>
      </c>
      <c r="CC8" s="30">
        <v>268</v>
      </c>
      <c r="CD8" s="30">
        <v>190</v>
      </c>
      <c r="CE8" s="30">
        <f t="shared" si="20"/>
        <v>36</v>
      </c>
      <c r="CF8" s="30">
        <v>28</v>
      </c>
      <c r="CG8" s="30">
        <v>27</v>
      </c>
      <c r="CH8" s="30">
        <v>0</v>
      </c>
      <c r="CI8" s="30">
        <v>10</v>
      </c>
      <c r="CJ8" s="30">
        <v>9</v>
      </c>
      <c r="CK8" s="30">
        <v>-46</v>
      </c>
      <c r="CL8" s="30">
        <v>124</v>
      </c>
      <c r="CM8" s="114">
        <v>-45</v>
      </c>
      <c r="CN8" s="30">
        <f t="shared" si="21"/>
        <v>1056</v>
      </c>
      <c r="CO8" s="30">
        <f t="shared" si="22"/>
        <v>175</v>
      </c>
      <c r="CP8" s="30">
        <v>1224</v>
      </c>
      <c r="CQ8" s="30">
        <v>1049</v>
      </c>
      <c r="CR8" s="30">
        <f t="shared" si="23"/>
        <v>113</v>
      </c>
      <c r="CS8" s="30">
        <v>217</v>
      </c>
      <c r="CT8" s="30">
        <v>83</v>
      </c>
      <c r="CU8" s="30">
        <v>55</v>
      </c>
      <c r="CV8" s="30">
        <v>126</v>
      </c>
      <c r="CW8" s="30">
        <v>116</v>
      </c>
      <c r="CX8" s="30">
        <v>-84</v>
      </c>
      <c r="CY8" s="30">
        <v>852</v>
      </c>
      <c r="CZ8" s="30">
        <v>41</v>
      </c>
      <c r="DA8" s="115">
        <f t="shared" si="24"/>
        <v>-188</v>
      </c>
      <c r="DB8" s="30">
        <f t="shared" si="25"/>
        <v>-42</v>
      </c>
      <c r="DC8" s="30">
        <v>237</v>
      </c>
      <c r="DD8" s="30">
        <v>279</v>
      </c>
      <c r="DE8" s="30">
        <f t="shared" si="26"/>
        <v>28</v>
      </c>
      <c r="DF8" s="30">
        <v>18</v>
      </c>
      <c r="DG8" s="30">
        <v>15</v>
      </c>
      <c r="DH8" s="30">
        <v>10</v>
      </c>
      <c r="DI8" s="30">
        <v>9</v>
      </c>
      <c r="DJ8" s="30">
        <v>6</v>
      </c>
      <c r="DK8" s="30">
        <v>27</v>
      </c>
      <c r="DL8" s="30">
        <v>-201</v>
      </c>
      <c r="DM8" s="114">
        <v>148</v>
      </c>
      <c r="DN8" s="30">
        <f t="shared" si="27"/>
        <v>-384</v>
      </c>
      <c r="DO8" s="30">
        <f t="shared" si="28"/>
        <v>-40</v>
      </c>
      <c r="DP8" s="30">
        <v>426</v>
      </c>
      <c r="DQ8" s="30">
        <v>466</v>
      </c>
      <c r="DR8" s="30">
        <f t="shared" si="29"/>
        <v>12</v>
      </c>
      <c r="DS8" s="30">
        <v>29</v>
      </c>
      <c r="DT8" s="30">
        <v>16</v>
      </c>
      <c r="DU8" s="30">
        <v>6</v>
      </c>
      <c r="DV8" s="30">
        <v>22</v>
      </c>
      <c r="DW8" s="30">
        <v>17</v>
      </c>
      <c r="DX8" s="30">
        <v>-160</v>
      </c>
      <c r="DY8" s="30">
        <v>-196</v>
      </c>
      <c r="DZ8" s="30">
        <v>-21</v>
      </c>
      <c r="EA8" s="115">
        <f t="shared" si="30"/>
        <v>368</v>
      </c>
      <c r="EB8" s="30">
        <f t="shared" si="31"/>
        <v>288</v>
      </c>
      <c r="EC8" s="30">
        <v>952</v>
      </c>
      <c r="ED8" s="30">
        <v>664</v>
      </c>
      <c r="EE8" s="30">
        <f t="shared" si="32"/>
        <v>110</v>
      </c>
      <c r="EF8" s="30">
        <v>245</v>
      </c>
      <c r="EG8" s="30">
        <v>94</v>
      </c>
      <c r="EH8" s="30">
        <v>81</v>
      </c>
      <c r="EI8" s="30">
        <v>160</v>
      </c>
      <c r="EJ8" s="30">
        <v>150</v>
      </c>
      <c r="EK8" s="30">
        <v>-199</v>
      </c>
      <c r="EL8" s="30">
        <v>169</v>
      </c>
      <c r="EM8" s="114">
        <v>53</v>
      </c>
      <c r="EN8" s="30">
        <f t="shared" si="33"/>
        <v>-81</v>
      </c>
      <c r="EO8" s="30">
        <f t="shared" si="34"/>
        <v>21</v>
      </c>
      <c r="EP8" s="30">
        <v>279</v>
      </c>
      <c r="EQ8" s="30">
        <v>258</v>
      </c>
      <c r="ER8" s="30">
        <f t="shared" si="35"/>
        <v>37</v>
      </c>
      <c r="ES8" s="30">
        <v>40</v>
      </c>
      <c r="ET8" s="30">
        <v>19</v>
      </c>
      <c r="EU8" s="30">
        <v>16</v>
      </c>
      <c r="EV8" s="30">
        <v>20</v>
      </c>
      <c r="EW8" s="30">
        <v>18</v>
      </c>
      <c r="EX8" s="30">
        <v>-163</v>
      </c>
      <c r="EY8" s="30">
        <v>24</v>
      </c>
      <c r="EZ8" s="30">
        <v>-89</v>
      </c>
      <c r="FA8" s="115">
        <f t="shared" si="36"/>
        <v>3</v>
      </c>
      <c r="FB8" s="30">
        <f t="shared" si="37"/>
        <v>19</v>
      </c>
      <c r="FC8" s="30">
        <v>215</v>
      </c>
      <c r="FD8" s="30">
        <v>196</v>
      </c>
      <c r="FE8" s="30">
        <f t="shared" si="38"/>
        <v>-3</v>
      </c>
      <c r="FF8" s="30">
        <v>3</v>
      </c>
      <c r="FG8" s="30">
        <v>5</v>
      </c>
      <c r="FH8" s="30">
        <v>8</v>
      </c>
      <c r="FI8" s="30">
        <v>12</v>
      </c>
      <c r="FJ8" s="30">
        <v>7</v>
      </c>
      <c r="FK8" s="30">
        <v>-71</v>
      </c>
      <c r="FL8" s="30">
        <v>58</v>
      </c>
      <c r="FM8" s="114">
        <v>-76</v>
      </c>
      <c r="FN8" s="115">
        <f t="shared" si="39"/>
        <v>-354</v>
      </c>
      <c r="FO8" s="30">
        <f t="shared" si="40"/>
        <v>-6</v>
      </c>
      <c r="FP8" s="30">
        <v>309</v>
      </c>
      <c r="FQ8" s="30">
        <v>315</v>
      </c>
      <c r="FR8" s="30">
        <f t="shared" si="41"/>
        <v>4</v>
      </c>
      <c r="FS8" s="30">
        <v>17</v>
      </c>
      <c r="FT8" s="30">
        <v>15</v>
      </c>
      <c r="FU8" s="30">
        <v>39</v>
      </c>
      <c r="FV8" s="30">
        <v>31</v>
      </c>
      <c r="FW8" s="30">
        <v>36</v>
      </c>
      <c r="FX8" s="30">
        <v>-220</v>
      </c>
      <c r="FY8" s="30">
        <v>-132</v>
      </c>
      <c r="FZ8" s="114">
        <v>43</v>
      </c>
      <c r="GA8" s="30">
        <f t="shared" si="42"/>
        <v>-424</v>
      </c>
      <c r="GB8" s="30">
        <f t="shared" si="43"/>
        <v>-65</v>
      </c>
      <c r="GC8" s="30">
        <v>264</v>
      </c>
      <c r="GD8" s="30">
        <v>329</v>
      </c>
      <c r="GE8" s="30">
        <f t="shared" si="44"/>
        <v>-2</v>
      </c>
      <c r="GF8" s="30">
        <v>7</v>
      </c>
      <c r="GG8" s="30">
        <v>6</v>
      </c>
      <c r="GH8" s="30">
        <v>7</v>
      </c>
      <c r="GI8" s="30">
        <v>11</v>
      </c>
      <c r="GJ8" s="30">
        <v>11</v>
      </c>
      <c r="GK8" s="30">
        <v>-172</v>
      </c>
      <c r="GL8" s="30">
        <v>-185</v>
      </c>
      <c r="GM8" s="114">
        <v>-33</v>
      </c>
      <c r="GN8" s="30">
        <f t="shared" si="45"/>
        <v>-724</v>
      </c>
      <c r="GO8" s="30">
        <f t="shared" si="46"/>
        <v>-29</v>
      </c>
      <c r="GP8" s="30">
        <v>616</v>
      </c>
      <c r="GQ8" s="30">
        <v>645</v>
      </c>
      <c r="GR8" s="30">
        <f t="shared" si="47"/>
        <v>-20</v>
      </c>
      <c r="GS8" s="30">
        <v>7</v>
      </c>
      <c r="GT8" s="30">
        <v>8</v>
      </c>
      <c r="GU8" s="30">
        <v>2</v>
      </c>
      <c r="GV8" s="30">
        <v>20</v>
      </c>
      <c r="GW8" s="30">
        <v>17</v>
      </c>
      <c r="GX8" s="30">
        <v>-354</v>
      </c>
      <c r="GY8" s="30">
        <v>-321</v>
      </c>
      <c r="GZ8" s="30">
        <v>-100</v>
      </c>
    </row>
    <row r="9" spans="1:208">
      <c r="A9" s="28">
        <v>2006</v>
      </c>
      <c r="B9" s="30">
        <f t="shared" si="0"/>
        <v>-1931</v>
      </c>
      <c r="C9" s="30">
        <f t="shared" si="1"/>
        <v>882</v>
      </c>
      <c r="D9" s="30">
        <v>6869</v>
      </c>
      <c r="E9" s="30">
        <v>5987</v>
      </c>
      <c r="F9" s="30">
        <f t="shared" si="2"/>
        <v>674</v>
      </c>
      <c r="G9" s="30">
        <v>1386</v>
      </c>
      <c r="H9" s="30">
        <v>424</v>
      </c>
      <c r="I9" s="30">
        <v>118</v>
      </c>
      <c r="J9" s="30">
        <v>739</v>
      </c>
      <c r="K9" s="30">
        <v>515</v>
      </c>
      <c r="L9" s="30">
        <v>-3487</v>
      </c>
      <c r="M9" s="114">
        <v>-505</v>
      </c>
      <c r="N9" s="115">
        <f t="shared" si="3"/>
        <v>-67</v>
      </c>
      <c r="O9" s="30">
        <f t="shared" si="4"/>
        <v>-56</v>
      </c>
      <c r="P9" s="30">
        <v>754</v>
      </c>
      <c r="Q9" s="30">
        <v>810</v>
      </c>
      <c r="R9" s="30">
        <f t="shared" si="5"/>
        <v>776</v>
      </c>
      <c r="S9" s="30">
        <v>387</v>
      </c>
      <c r="T9" s="30">
        <v>47</v>
      </c>
      <c r="U9" s="30">
        <v>457</v>
      </c>
      <c r="V9" s="30">
        <v>88</v>
      </c>
      <c r="W9" s="30">
        <v>27</v>
      </c>
      <c r="X9" s="30">
        <v>-530</v>
      </c>
      <c r="Y9" s="30">
        <v>-257</v>
      </c>
      <c r="Z9" s="114">
        <v>-210</v>
      </c>
      <c r="AA9" s="30">
        <f t="shared" si="6"/>
        <v>-497</v>
      </c>
      <c r="AB9" s="30">
        <f t="shared" si="7"/>
        <v>-13</v>
      </c>
      <c r="AC9" s="30">
        <v>255</v>
      </c>
      <c r="AD9" s="30">
        <v>268</v>
      </c>
      <c r="AE9" s="30">
        <f t="shared" si="8"/>
        <v>-214</v>
      </c>
      <c r="AF9" s="30">
        <v>36</v>
      </c>
      <c r="AG9" s="30">
        <v>28</v>
      </c>
      <c r="AH9" s="30">
        <v>-234</v>
      </c>
      <c r="AI9" s="30">
        <v>24</v>
      </c>
      <c r="AJ9" s="30">
        <v>20</v>
      </c>
      <c r="AK9" s="30">
        <v>-166</v>
      </c>
      <c r="AL9" s="30">
        <v>-104</v>
      </c>
      <c r="AM9" s="114">
        <v>19</v>
      </c>
      <c r="AN9" s="115">
        <f t="shared" si="9"/>
        <v>-275</v>
      </c>
      <c r="AO9" s="30">
        <f t="shared" si="10"/>
        <v>225</v>
      </c>
      <c r="AP9" s="30">
        <v>346</v>
      </c>
      <c r="AQ9" s="30">
        <v>121</v>
      </c>
      <c r="AR9" s="30">
        <f t="shared" si="11"/>
        <v>-164</v>
      </c>
      <c r="AS9" s="30">
        <v>8</v>
      </c>
      <c r="AT9" s="30">
        <v>24</v>
      </c>
      <c r="AU9" s="30">
        <v>-124</v>
      </c>
      <c r="AV9" s="30">
        <v>31</v>
      </c>
      <c r="AW9" s="30">
        <v>41</v>
      </c>
      <c r="AX9" s="30">
        <v>-246</v>
      </c>
      <c r="AY9" s="30">
        <v>-90</v>
      </c>
      <c r="AZ9" s="114">
        <v>-91</v>
      </c>
      <c r="BA9" s="30">
        <f t="shared" si="12"/>
        <v>-263</v>
      </c>
      <c r="BB9" s="30">
        <f t="shared" si="13"/>
        <v>-59</v>
      </c>
      <c r="BC9" s="30">
        <v>73</v>
      </c>
      <c r="BD9" s="30">
        <v>132</v>
      </c>
      <c r="BE9" s="30">
        <f t="shared" si="14"/>
        <v>-41</v>
      </c>
      <c r="BF9" s="30">
        <v>4</v>
      </c>
      <c r="BG9" s="30">
        <v>3</v>
      </c>
      <c r="BH9" s="30">
        <v>-39</v>
      </c>
      <c r="BI9" s="30">
        <v>0</v>
      </c>
      <c r="BJ9" s="30">
        <v>9</v>
      </c>
      <c r="BK9" s="30">
        <v>-77</v>
      </c>
      <c r="BL9" s="30">
        <v>-86</v>
      </c>
      <c r="BM9" s="114">
        <v>12</v>
      </c>
      <c r="BN9" s="115">
        <f t="shared" si="15"/>
        <v>330</v>
      </c>
      <c r="BO9" s="30">
        <f t="shared" si="16"/>
        <v>319</v>
      </c>
      <c r="BP9" s="30">
        <v>723</v>
      </c>
      <c r="BQ9" s="30">
        <v>404</v>
      </c>
      <c r="BR9" s="30">
        <f t="shared" si="17"/>
        <v>79</v>
      </c>
      <c r="BS9" s="30">
        <v>133</v>
      </c>
      <c r="BT9" s="30">
        <v>49</v>
      </c>
      <c r="BU9" s="30">
        <v>29</v>
      </c>
      <c r="BV9" s="30">
        <v>93</v>
      </c>
      <c r="BW9" s="30">
        <v>39</v>
      </c>
      <c r="BX9" s="30">
        <v>-356</v>
      </c>
      <c r="BY9" s="30">
        <v>288</v>
      </c>
      <c r="BZ9" s="114">
        <v>-136</v>
      </c>
      <c r="CA9" s="30">
        <f t="shared" si="18"/>
        <v>140</v>
      </c>
      <c r="CB9" s="30">
        <f t="shared" si="19"/>
        <v>76</v>
      </c>
      <c r="CC9" s="30">
        <v>273</v>
      </c>
      <c r="CD9" s="30">
        <v>197</v>
      </c>
      <c r="CE9" s="30">
        <f t="shared" si="20"/>
        <v>36</v>
      </c>
      <c r="CF9" s="30">
        <v>22</v>
      </c>
      <c r="CG9" s="30">
        <v>12</v>
      </c>
      <c r="CH9" s="30">
        <v>16</v>
      </c>
      <c r="CI9" s="30">
        <v>5</v>
      </c>
      <c r="CJ9" s="30">
        <v>9</v>
      </c>
      <c r="CK9" s="30">
        <v>17</v>
      </c>
      <c r="CL9" s="30">
        <v>11</v>
      </c>
      <c r="CM9" s="114">
        <v>-46</v>
      </c>
      <c r="CN9" s="30">
        <f t="shared" si="21"/>
        <v>1665</v>
      </c>
      <c r="CO9" s="30">
        <f t="shared" si="22"/>
        <v>284</v>
      </c>
      <c r="CP9" s="30">
        <v>1348</v>
      </c>
      <c r="CQ9" s="30">
        <v>1064</v>
      </c>
      <c r="CR9" s="30">
        <f t="shared" si="23"/>
        <v>326</v>
      </c>
      <c r="CS9" s="30">
        <v>207</v>
      </c>
      <c r="CT9" s="30">
        <v>51</v>
      </c>
      <c r="CU9" s="30">
        <v>253</v>
      </c>
      <c r="CV9" s="30">
        <v>97</v>
      </c>
      <c r="CW9" s="30">
        <v>88</v>
      </c>
      <c r="CX9" s="30">
        <v>-141</v>
      </c>
      <c r="CY9" s="30">
        <v>1196</v>
      </c>
      <c r="CZ9" s="30">
        <v>-22</v>
      </c>
      <c r="DA9" s="115">
        <f t="shared" si="24"/>
        <v>-331</v>
      </c>
      <c r="DB9" s="30">
        <f t="shared" si="25"/>
        <v>8</v>
      </c>
      <c r="DC9" s="30">
        <v>263</v>
      </c>
      <c r="DD9" s="30">
        <v>255</v>
      </c>
      <c r="DE9" s="30">
        <f t="shared" si="26"/>
        <v>-116</v>
      </c>
      <c r="DF9" s="30">
        <v>6</v>
      </c>
      <c r="DG9" s="30">
        <v>10</v>
      </c>
      <c r="DH9" s="30">
        <v>-125</v>
      </c>
      <c r="DI9" s="30">
        <v>0</v>
      </c>
      <c r="DJ9" s="30">
        <v>7</v>
      </c>
      <c r="DK9" s="30">
        <v>-33</v>
      </c>
      <c r="DL9" s="30">
        <v>-190</v>
      </c>
      <c r="DM9" s="114">
        <v>92</v>
      </c>
      <c r="DN9" s="30">
        <f t="shared" si="27"/>
        <v>-703</v>
      </c>
      <c r="DO9" s="30">
        <f t="shared" si="28"/>
        <v>19</v>
      </c>
      <c r="DP9" s="30">
        <v>434</v>
      </c>
      <c r="DQ9" s="30">
        <v>415</v>
      </c>
      <c r="DR9" s="30">
        <f t="shared" si="29"/>
        <v>-6</v>
      </c>
      <c r="DS9" s="30">
        <v>17</v>
      </c>
      <c r="DT9" s="30">
        <v>5</v>
      </c>
      <c r="DU9" s="30">
        <v>0</v>
      </c>
      <c r="DV9" s="30">
        <v>13</v>
      </c>
      <c r="DW9" s="30">
        <v>15</v>
      </c>
      <c r="DX9" s="30">
        <v>-302</v>
      </c>
      <c r="DY9" s="30">
        <v>-414</v>
      </c>
      <c r="DZ9" s="30">
        <v>-28</v>
      </c>
      <c r="EA9" s="115">
        <f t="shared" si="30"/>
        <v>929</v>
      </c>
      <c r="EB9" s="30">
        <f t="shared" si="31"/>
        <v>284</v>
      </c>
      <c r="EC9" s="30">
        <v>917</v>
      </c>
      <c r="ED9" s="30">
        <v>633</v>
      </c>
      <c r="EE9" s="30">
        <f t="shared" si="32"/>
        <v>576</v>
      </c>
      <c r="EF9" s="30">
        <v>434</v>
      </c>
      <c r="EG9" s="30">
        <v>120</v>
      </c>
      <c r="EH9" s="30">
        <v>432</v>
      </c>
      <c r="EI9" s="30">
        <v>240</v>
      </c>
      <c r="EJ9" s="30">
        <v>170</v>
      </c>
      <c r="EK9" s="30">
        <v>-466</v>
      </c>
      <c r="EL9" s="30">
        <v>535</v>
      </c>
      <c r="EM9" s="114">
        <v>113</v>
      </c>
      <c r="EN9" s="30">
        <f t="shared" si="33"/>
        <v>-243</v>
      </c>
      <c r="EO9" s="30">
        <f t="shared" si="34"/>
        <v>27</v>
      </c>
      <c r="EP9" s="30">
        <v>288</v>
      </c>
      <c r="EQ9" s="30">
        <v>261</v>
      </c>
      <c r="ER9" s="30">
        <f t="shared" si="35"/>
        <v>-38</v>
      </c>
      <c r="ES9" s="30">
        <v>28</v>
      </c>
      <c r="ET9" s="30">
        <v>31</v>
      </c>
      <c r="EU9" s="30">
        <v>-21</v>
      </c>
      <c r="EV9" s="30">
        <v>58</v>
      </c>
      <c r="EW9" s="30">
        <v>18</v>
      </c>
      <c r="EX9" s="30">
        <v>-214</v>
      </c>
      <c r="EY9" s="30">
        <v>-18</v>
      </c>
      <c r="EZ9" s="30">
        <v>-67</v>
      </c>
      <c r="FA9" s="115">
        <f t="shared" si="36"/>
        <v>-365</v>
      </c>
      <c r="FB9" s="30">
        <f t="shared" si="37"/>
        <v>-25</v>
      </c>
      <c r="FC9" s="30">
        <v>178</v>
      </c>
      <c r="FD9" s="30">
        <v>203</v>
      </c>
      <c r="FE9" s="30">
        <f t="shared" si="38"/>
        <v>-87</v>
      </c>
      <c r="FF9" s="30">
        <v>23</v>
      </c>
      <c r="FG9" s="30">
        <v>7</v>
      </c>
      <c r="FH9" s="30">
        <v>-66</v>
      </c>
      <c r="FI9" s="30">
        <v>43</v>
      </c>
      <c r="FJ9" s="30">
        <v>8</v>
      </c>
      <c r="FK9" s="30">
        <v>-138</v>
      </c>
      <c r="FL9" s="30">
        <v>-115</v>
      </c>
      <c r="FM9" s="114">
        <v>-69</v>
      </c>
      <c r="FN9" s="115">
        <f t="shared" si="39"/>
        <v>-838</v>
      </c>
      <c r="FO9" s="30">
        <f t="shared" si="40"/>
        <v>-50</v>
      </c>
      <c r="FP9" s="30">
        <v>260</v>
      </c>
      <c r="FQ9" s="30">
        <v>310</v>
      </c>
      <c r="FR9" s="30">
        <f t="shared" si="41"/>
        <v>-423</v>
      </c>
      <c r="FS9" s="30">
        <v>30</v>
      </c>
      <c r="FT9" s="30">
        <v>21</v>
      </c>
      <c r="FU9" s="30">
        <v>-424</v>
      </c>
      <c r="FV9" s="30">
        <v>17</v>
      </c>
      <c r="FW9" s="30">
        <v>33</v>
      </c>
      <c r="FX9" s="30">
        <v>-221</v>
      </c>
      <c r="FY9" s="30">
        <v>-144</v>
      </c>
      <c r="FZ9" s="114">
        <v>31</v>
      </c>
      <c r="GA9" s="30">
        <f t="shared" si="42"/>
        <v>-544</v>
      </c>
      <c r="GB9" s="30">
        <f t="shared" si="43"/>
        <v>-51</v>
      </c>
      <c r="GC9" s="30">
        <v>251</v>
      </c>
      <c r="GD9" s="30">
        <v>302</v>
      </c>
      <c r="GE9" s="30">
        <f t="shared" si="44"/>
        <v>-58</v>
      </c>
      <c r="GF9" s="30">
        <v>17</v>
      </c>
      <c r="GG9" s="30">
        <v>5</v>
      </c>
      <c r="GH9" s="30">
        <v>-60</v>
      </c>
      <c r="GI9" s="30">
        <v>9</v>
      </c>
      <c r="GJ9" s="30">
        <v>11</v>
      </c>
      <c r="GK9" s="30">
        <v>-237</v>
      </c>
      <c r="GL9" s="30">
        <v>-198</v>
      </c>
      <c r="GM9" s="114">
        <v>-31</v>
      </c>
      <c r="GN9" s="30">
        <f t="shared" si="45"/>
        <v>-869</v>
      </c>
      <c r="GO9" s="30">
        <f t="shared" si="46"/>
        <v>-106</v>
      </c>
      <c r="GP9" s="30">
        <v>506</v>
      </c>
      <c r="GQ9" s="30">
        <v>612</v>
      </c>
      <c r="GR9" s="30">
        <f t="shared" si="47"/>
        <v>28</v>
      </c>
      <c r="GS9" s="30">
        <v>34</v>
      </c>
      <c r="GT9" s="30">
        <v>11</v>
      </c>
      <c r="GU9" s="30">
        <v>24</v>
      </c>
      <c r="GV9" s="30">
        <v>21</v>
      </c>
      <c r="GW9" s="30">
        <v>20</v>
      </c>
      <c r="GX9" s="30">
        <v>-377</v>
      </c>
      <c r="GY9" s="30">
        <v>-414</v>
      </c>
      <c r="GZ9" s="30">
        <v>-72</v>
      </c>
    </row>
    <row r="10" spans="1:208">
      <c r="A10" s="28">
        <v>2007</v>
      </c>
      <c r="B10" s="30">
        <f t="shared" si="0"/>
        <v>102</v>
      </c>
      <c r="C10" s="30">
        <f t="shared" si="1"/>
        <v>933</v>
      </c>
      <c r="D10" s="30">
        <v>7127</v>
      </c>
      <c r="E10" s="30">
        <v>6194</v>
      </c>
      <c r="F10" s="30">
        <f t="shared" si="2"/>
        <v>1801</v>
      </c>
      <c r="G10" s="30">
        <v>1616</v>
      </c>
      <c r="H10" s="30">
        <v>467</v>
      </c>
      <c r="I10" s="30">
        <v>368</v>
      </c>
      <c r="J10" s="30">
        <v>467</v>
      </c>
      <c r="K10" s="30">
        <v>183</v>
      </c>
      <c r="L10" s="30">
        <v>-2632</v>
      </c>
      <c r="M10" s="114">
        <v>-290</v>
      </c>
      <c r="N10" s="115">
        <f t="shared" si="3"/>
        <v>30</v>
      </c>
      <c r="O10" s="30">
        <f t="shared" si="4"/>
        <v>37</v>
      </c>
      <c r="P10" s="30">
        <v>833</v>
      </c>
      <c r="Q10" s="30">
        <v>796</v>
      </c>
      <c r="R10" s="30">
        <f t="shared" si="5"/>
        <v>449</v>
      </c>
      <c r="S10" s="30">
        <v>420</v>
      </c>
      <c r="T10" s="30">
        <v>64</v>
      </c>
      <c r="U10" s="30">
        <v>2</v>
      </c>
      <c r="V10" s="30">
        <v>26</v>
      </c>
      <c r="W10" s="30">
        <v>11</v>
      </c>
      <c r="X10" s="30">
        <v>-317</v>
      </c>
      <c r="Y10" s="30">
        <v>-139</v>
      </c>
      <c r="Z10" s="114">
        <v>-46</v>
      </c>
      <c r="AA10" s="30">
        <f t="shared" si="6"/>
        <v>-167</v>
      </c>
      <c r="AB10" s="30">
        <f t="shared" si="7"/>
        <v>-18</v>
      </c>
      <c r="AC10" s="30">
        <v>244</v>
      </c>
      <c r="AD10" s="30">
        <v>262</v>
      </c>
      <c r="AE10" s="30">
        <f t="shared" si="8"/>
        <v>71</v>
      </c>
      <c r="AF10" s="30">
        <v>53</v>
      </c>
      <c r="AG10" s="30">
        <v>14</v>
      </c>
      <c r="AH10" s="30">
        <v>29</v>
      </c>
      <c r="AI10" s="30">
        <v>22</v>
      </c>
      <c r="AJ10" s="30">
        <v>3</v>
      </c>
      <c r="AK10" s="30">
        <v>-111</v>
      </c>
      <c r="AL10" s="30">
        <v>-109</v>
      </c>
      <c r="AM10" s="114">
        <v>-83</v>
      </c>
      <c r="AN10" s="115">
        <f t="shared" si="9"/>
        <v>99</v>
      </c>
      <c r="AO10" s="30">
        <f t="shared" si="10"/>
        <v>221</v>
      </c>
      <c r="AP10" s="30">
        <v>358</v>
      </c>
      <c r="AQ10" s="30">
        <v>137</v>
      </c>
      <c r="AR10" s="30">
        <f t="shared" si="11"/>
        <v>1</v>
      </c>
      <c r="AS10" s="30">
        <v>7</v>
      </c>
      <c r="AT10" s="30">
        <v>8</v>
      </c>
      <c r="AU10" s="30">
        <v>1</v>
      </c>
      <c r="AV10" s="30">
        <v>10</v>
      </c>
      <c r="AW10" s="30">
        <v>5</v>
      </c>
      <c r="AX10" s="30">
        <v>-86</v>
      </c>
      <c r="AY10" s="30">
        <v>-37</v>
      </c>
      <c r="AZ10" s="114">
        <v>11</v>
      </c>
      <c r="BA10" s="30">
        <f t="shared" si="12"/>
        <v>-206</v>
      </c>
      <c r="BB10" s="30">
        <f t="shared" si="13"/>
        <v>-96</v>
      </c>
      <c r="BC10" s="30">
        <v>86</v>
      </c>
      <c r="BD10" s="30">
        <v>182</v>
      </c>
      <c r="BE10" s="30">
        <f t="shared" si="14"/>
        <v>10</v>
      </c>
      <c r="BF10" s="30">
        <v>6</v>
      </c>
      <c r="BG10" s="30">
        <v>5</v>
      </c>
      <c r="BH10" s="30">
        <v>0</v>
      </c>
      <c r="BI10" s="30">
        <v>1</v>
      </c>
      <c r="BJ10" s="30">
        <v>0</v>
      </c>
      <c r="BK10" s="30">
        <v>-71</v>
      </c>
      <c r="BL10" s="30">
        <v>-49</v>
      </c>
      <c r="BM10" s="114">
        <v>-29</v>
      </c>
      <c r="BN10" s="115">
        <f t="shared" si="15"/>
        <v>475</v>
      </c>
      <c r="BO10" s="30">
        <f t="shared" si="16"/>
        <v>270</v>
      </c>
      <c r="BP10" s="30">
        <v>689</v>
      </c>
      <c r="BQ10" s="30">
        <v>419</v>
      </c>
      <c r="BR10" s="30">
        <f t="shared" si="17"/>
        <v>160</v>
      </c>
      <c r="BS10" s="30">
        <v>114</v>
      </c>
      <c r="BT10" s="30">
        <v>45</v>
      </c>
      <c r="BU10" s="30">
        <v>57</v>
      </c>
      <c r="BV10" s="30">
        <v>40</v>
      </c>
      <c r="BW10" s="30">
        <v>16</v>
      </c>
      <c r="BX10" s="30">
        <v>-190</v>
      </c>
      <c r="BY10" s="30">
        <v>235</v>
      </c>
      <c r="BZ10" s="114">
        <v>71</v>
      </c>
      <c r="CA10" s="30">
        <f t="shared" si="18"/>
        <v>118</v>
      </c>
      <c r="CB10" s="30">
        <f t="shared" si="19"/>
        <v>45</v>
      </c>
      <c r="CC10" s="30">
        <v>251</v>
      </c>
      <c r="CD10" s="30">
        <v>206</v>
      </c>
      <c r="CE10" s="30">
        <f t="shared" si="20"/>
        <v>7</v>
      </c>
      <c r="CF10" s="30">
        <v>12</v>
      </c>
      <c r="CG10" s="30">
        <v>5</v>
      </c>
      <c r="CH10" s="30">
        <v>3</v>
      </c>
      <c r="CI10" s="30">
        <v>9</v>
      </c>
      <c r="CJ10" s="30">
        <v>4</v>
      </c>
      <c r="CK10" s="30">
        <v>-34</v>
      </c>
      <c r="CL10" s="30">
        <v>100</v>
      </c>
      <c r="CM10" s="114">
        <v>7</v>
      </c>
      <c r="CN10" s="30">
        <f t="shared" si="21"/>
        <v>1590</v>
      </c>
      <c r="CO10" s="30">
        <f t="shared" si="22"/>
        <v>347</v>
      </c>
      <c r="CP10" s="30">
        <v>1422</v>
      </c>
      <c r="CQ10" s="30">
        <v>1075</v>
      </c>
      <c r="CR10" s="30">
        <f t="shared" si="23"/>
        <v>453</v>
      </c>
      <c r="CS10" s="30">
        <v>306</v>
      </c>
      <c r="CT10" s="30">
        <v>63</v>
      </c>
      <c r="CU10" s="30">
        <v>208</v>
      </c>
      <c r="CV10" s="30">
        <v>85</v>
      </c>
      <c r="CW10" s="30">
        <v>39</v>
      </c>
      <c r="CX10" s="30">
        <v>-125</v>
      </c>
      <c r="CY10" s="30">
        <v>915</v>
      </c>
      <c r="CZ10" s="30">
        <v>-376</v>
      </c>
      <c r="DA10" s="115">
        <f t="shared" si="24"/>
        <v>-177</v>
      </c>
      <c r="DB10" s="30">
        <f t="shared" si="25"/>
        <v>7</v>
      </c>
      <c r="DC10" s="30">
        <v>252</v>
      </c>
      <c r="DD10" s="30">
        <v>245</v>
      </c>
      <c r="DE10" s="30">
        <f t="shared" si="26"/>
        <v>32</v>
      </c>
      <c r="DF10" s="30">
        <v>21</v>
      </c>
      <c r="DG10" s="30">
        <v>20</v>
      </c>
      <c r="DH10" s="30">
        <v>1</v>
      </c>
      <c r="DI10" s="30">
        <v>6</v>
      </c>
      <c r="DJ10" s="30">
        <v>4</v>
      </c>
      <c r="DK10" s="30">
        <v>-62</v>
      </c>
      <c r="DL10" s="30">
        <v>-154</v>
      </c>
      <c r="DM10" s="114">
        <v>-82</v>
      </c>
      <c r="DN10" s="30">
        <f t="shared" si="27"/>
        <v>-448</v>
      </c>
      <c r="DO10" s="30">
        <f t="shared" si="28"/>
        <v>-10</v>
      </c>
      <c r="DP10" s="30">
        <v>454</v>
      </c>
      <c r="DQ10" s="30">
        <v>464</v>
      </c>
      <c r="DR10" s="30">
        <f t="shared" si="29"/>
        <v>54</v>
      </c>
      <c r="DS10" s="30">
        <v>33</v>
      </c>
      <c r="DT10" s="30">
        <v>21</v>
      </c>
      <c r="DU10" s="30">
        <v>24</v>
      </c>
      <c r="DV10" s="30">
        <v>18</v>
      </c>
      <c r="DW10" s="30">
        <v>6</v>
      </c>
      <c r="DX10" s="30">
        <v>-306</v>
      </c>
      <c r="DY10" s="30">
        <v>-186</v>
      </c>
      <c r="DZ10" s="30">
        <v>-30</v>
      </c>
      <c r="EA10" s="115">
        <f t="shared" si="30"/>
        <v>741</v>
      </c>
      <c r="EB10" s="30">
        <f t="shared" si="31"/>
        <v>267</v>
      </c>
      <c r="EC10" s="30">
        <v>934</v>
      </c>
      <c r="ED10" s="30">
        <v>667</v>
      </c>
      <c r="EE10" s="30">
        <f t="shared" si="32"/>
        <v>441</v>
      </c>
      <c r="EF10" s="30">
        <v>509</v>
      </c>
      <c r="EG10" s="30">
        <v>163</v>
      </c>
      <c r="EH10" s="30">
        <v>-3</v>
      </c>
      <c r="EI10" s="30">
        <v>165</v>
      </c>
      <c r="EJ10" s="30">
        <v>63</v>
      </c>
      <c r="EK10" s="30">
        <v>-407</v>
      </c>
      <c r="EL10" s="30">
        <v>440</v>
      </c>
      <c r="EM10" s="114">
        <v>-56</v>
      </c>
      <c r="EN10" s="30">
        <f t="shared" si="33"/>
        <v>-30</v>
      </c>
      <c r="EO10" s="30">
        <f t="shared" si="34"/>
        <v>22</v>
      </c>
      <c r="EP10" s="30">
        <v>285</v>
      </c>
      <c r="EQ10" s="30">
        <v>263</v>
      </c>
      <c r="ER10" s="30">
        <f t="shared" si="35"/>
        <v>103</v>
      </c>
      <c r="ES10" s="30">
        <v>56</v>
      </c>
      <c r="ET10" s="30">
        <v>19</v>
      </c>
      <c r="EU10" s="30">
        <v>64</v>
      </c>
      <c r="EV10" s="30">
        <v>27</v>
      </c>
      <c r="EW10" s="30">
        <v>9</v>
      </c>
      <c r="EX10" s="30">
        <v>-111</v>
      </c>
      <c r="EY10" s="30">
        <v>-44</v>
      </c>
      <c r="EZ10" s="30">
        <v>40</v>
      </c>
      <c r="FA10" s="115">
        <f t="shared" si="36"/>
        <v>-316</v>
      </c>
      <c r="FB10" s="30">
        <f t="shared" si="37"/>
        <v>-8</v>
      </c>
      <c r="FC10" s="30">
        <v>207</v>
      </c>
      <c r="FD10" s="30">
        <v>215</v>
      </c>
      <c r="FE10" s="30">
        <f t="shared" si="38"/>
        <v>-4</v>
      </c>
      <c r="FF10" s="30">
        <v>7</v>
      </c>
      <c r="FG10" s="30">
        <v>12</v>
      </c>
      <c r="FH10" s="30">
        <v>-3</v>
      </c>
      <c r="FI10" s="30">
        <v>16</v>
      </c>
      <c r="FJ10" s="30">
        <v>4</v>
      </c>
      <c r="FK10" s="30">
        <v>-153</v>
      </c>
      <c r="FL10" s="30">
        <v>-151</v>
      </c>
      <c r="FM10" s="114">
        <v>118</v>
      </c>
      <c r="FN10" s="115">
        <f t="shared" si="39"/>
        <v>-249</v>
      </c>
      <c r="FO10" s="30">
        <f t="shared" si="40"/>
        <v>-15</v>
      </c>
      <c r="FP10" s="30">
        <v>294</v>
      </c>
      <c r="FQ10" s="30">
        <v>309</v>
      </c>
      <c r="FR10" s="30">
        <f t="shared" si="41"/>
        <v>-8</v>
      </c>
      <c r="FS10" s="30">
        <v>30</v>
      </c>
      <c r="FT10" s="30">
        <v>8</v>
      </c>
      <c r="FU10" s="30">
        <v>-10</v>
      </c>
      <c r="FV10" s="30">
        <v>25</v>
      </c>
      <c r="FW10" s="30">
        <v>11</v>
      </c>
      <c r="FX10" s="30">
        <v>-158</v>
      </c>
      <c r="FY10" s="30">
        <v>-68</v>
      </c>
      <c r="FZ10" s="114">
        <v>-41</v>
      </c>
      <c r="GA10" s="30">
        <f t="shared" si="42"/>
        <v>-562</v>
      </c>
      <c r="GB10" s="30">
        <f t="shared" si="43"/>
        <v>-78</v>
      </c>
      <c r="GC10" s="30">
        <v>247</v>
      </c>
      <c r="GD10" s="30">
        <v>325</v>
      </c>
      <c r="GE10" s="30">
        <f t="shared" si="44"/>
        <v>19</v>
      </c>
      <c r="GF10" s="30">
        <v>14</v>
      </c>
      <c r="GG10" s="30">
        <v>4</v>
      </c>
      <c r="GH10" s="30">
        <v>13</v>
      </c>
      <c r="GI10" s="30">
        <v>8</v>
      </c>
      <c r="GJ10" s="30">
        <v>4</v>
      </c>
      <c r="GK10" s="30">
        <v>-198</v>
      </c>
      <c r="GL10" s="30">
        <v>-305</v>
      </c>
      <c r="GM10" s="114">
        <v>102</v>
      </c>
      <c r="GN10" s="30">
        <f t="shared" si="45"/>
        <v>-796</v>
      </c>
      <c r="GO10" s="30">
        <f t="shared" si="46"/>
        <v>-58</v>
      </c>
      <c r="GP10" s="30">
        <v>571</v>
      </c>
      <c r="GQ10" s="30">
        <v>629</v>
      </c>
      <c r="GR10" s="30">
        <f t="shared" si="47"/>
        <v>13</v>
      </c>
      <c r="GS10" s="30">
        <v>28</v>
      </c>
      <c r="GT10" s="30">
        <v>16</v>
      </c>
      <c r="GU10" s="30">
        <v>-18</v>
      </c>
      <c r="GV10" s="30">
        <v>9</v>
      </c>
      <c r="GW10" s="30">
        <v>4</v>
      </c>
      <c r="GX10" s="30">
        <v>-303</v>
      </c>
      <c r="GY10" s="30">
        <v>-448</v>
      </c>
      <c r="GZ10" s="30">
        <v>104</v>
      </c>
    </row>
    <row r="11" spans="1:208">
      <c r="A11" s="28">
        <v>2008</v>
      </c>
      <c r="B11" s="30">
        <f t="shared" si="0"/>
        <v>1734</v>
      </c>
      <c r="C11" s="30">
        <f t="shared" si="1"/>
        <v>810</v>
      </c>
      <c r="D11" s="30">
        <v>7269</v>
      </c>
      <c r="E11" s="30">
        <v>6459</v>
      </c>
      <c r="F11" s="30">
        <f t="shared" si="2"/>
        <v>1832</v>
      </c>
      <c r="G11" s="30">
        <v>1797</v>
      </c>
      <c r="H11" s="30">
        <v>495</v>
      </c>
      <c r="I11" s="30">
        <v>360</v>
      </c>
      <c r="J11" s="30">
        <v>637</v>
      </c>
      <c r="K11" s="30">
        <v>183</v>
      </c>
      <c r="L11" s="30">
        <v>-908</v>
      </c>
      <c r="M11" s="114">
        <v>-290</v>
      </c>
      <c r="N11" s="115">
        <f t="shared" si="3"/>
        <v>179</v>
      </c>
      <c r="O11" s="30">
        <f t="shared" si="4"/>
        <v>34</v>
      </c>
      <c r="P11" s="30">
        <v>845</v>
      </c>
      <c r="Q11" s="30">
        <v>811</v>
      </c>
      <c r="R11" s="30">
        <f t="shared" si="5"/>
        <v>318</v>
      </c>
      <c r="S11" s="30">
        <v>363</v>
      </c>
      <c r="T11" s="30">
        <v>43</v>
      </c>
      <c r="U11" s="30">
        <v>-31</v>
      </c>
      <c r="V11" s="30">
        <v>45</v>
      </c>
      <c r="W11" s="30">
        <v>12</v>
      </c>
      <c r="X11" s="30">
        <v>-129</v>
      </c>
      <c r="Y11" s="30">
        <v>-44</v>
      </c>
      <c r="Z11" s="114">
        <v>-53</v>
      </c>
      <c r="AA11" s="30">
        <f t="shared" si="6"/>
        <v>-141</v>
      </c>
      <c r="AB11" s="30">
        <f t="shared" si="7"/>
        <v>-52</v>
      </c>
      <c r="AC11" s="30">
        <v>247</v>
      </c>
      <c r="AD11" s="30">
        <v>299</v>
      </c>
      <c r="AE11" s="30">
        <f t="shared" si="8"/>
        <v>116</v>
      </c>
      <c r="AF11" s="30">
        <v>61</v>
      </c>
      <c r="AG11" s="30">
        <v>25</v>
      </c>
      <c r="AH11" s="30">
        <v>63</v>
      </c>
      <c r="AI11" s="30">
        <v>26</v>
      </c>
      <c r="AJ11" s="30">
        <v>7</v>
      </c>
      <c r="AK11" s="30">
        <v>-82</v>
      </c>
      <c r="AL11" s="30">
        <v>-123</v>
      </c>
      <c r="AM11" s="114">
        <v>-83</v>
      </c>
      <c r="AN11" s="115">
        <f t="shared" si="9"/>
        <v>260</v>
      </c>
      <c r="AO11" s="30">
        <f t="shared" si="10"/>
        <v>200</v>
      </c>
      <c r="AP11" s="30">
        <v>362</v>
      </c>
      <c r="AQ11" s="30">
        <v>162</v>
      </c>
      <c r="AR11" s="30">
        <f t="shared" si="11"/>
        <v>10</v>
      </c>
      <c r="AS11" s="30">
        <v>14</v>
      </c>
      <c r="AT11" s="30">
        <v>20</v>
      </c>
      <c r="AU11" s="30">
        <v>2</v>
      </c>
      <c r="AV11" s="30">
        <v>21</v>
      </c>
      <c r="AW11" s="30">
        <v>5</v>
      </c>
      <c r="AX11" s="30">
        <v>139</v>
      </c>
      <c r="AY11" s="30">
        <v>-89</v>
      </c>
      <c r="AZ11" s="114">
        <v>-4</v>
      </c>
      <c r="BA11" s="30">
        <f t="shared" si="12"/>
        <v>-143</v>
      </c>
      <c r="BB11" s="30">
        <f t="shared" si="13"/>
        <v>-70</v>
      </c>
      <c r="BC11" s="30">
        <v>88</v>
      </c>
      <c r="BD11" s="30">
        <v>158</v>
      </c>
      <c r="BE11" s="30">
        <f t="shared" si="14"/>
        <v>17</v>
      </c>
      <c r="BF11" s="30">
        <v>8</v>
      </c>
      <c r="BG11" s="30">
        <v>8</v>
      </c>
      <c r="BH11" s="30">
        <v>2</v>
      </c>
      <c r="BI11" s="30">
        <v>1</v>
      </c>
      <c r="BJ11" s="30">
        <v>0</v>
      </c>
      <c r="BK11" s="30">
        <v>-23</v>
      </c>
      <c r="BL11" s="30">
        <v>-67</v>
      </c>
      <c r="BM11" s="114">
        <v>-34</v>
      </c>
      <c r="BN11" s="115">
        <f t="shared" si="15"/>
        <v>478</v>
      </c>
      <c r="BO11" s="30">
        <f t="shared" si="16"/>
        <v>232</v>
      </c>
      <c r="BP11" s="30">
        <v>698</v>
      </c>
      <c r="BQ11" s="30">
        <v>466</v>
      </c>
      <c r="BR11" s="30">
        <f t="shared" si="17"/>
        <v>172</v>
      </c>
      <c r="BS11" s="30">
        <v>203</v>
      </c>
      <c r="BT11" s="30">
        <v>55</v>
      </c>
      <c r="BU11" s="30">
        <v>-9</v>
      </c>
      <c r="BV11" s="30">
        <v>60</v>
      </c>
      <c r="BW11" s="30">
        <v>17</v>
      </c>
      <c r="BX11" s="30">
        <v>17</v>
      </c>
      <c r="BY11" s="30">
        <v>57</v>
      </c>
      <c r="BZ11" s="114">
        <v>75</v>
      </c>
      <c r="CA11" s="30">
        <f t="shared" si="18"/>
        <v>159</v>
      </c>
      <c r="CB11" s="30">
        <f t="shared" si="19"/>
        <v>51</v>
      </c>
      <c r="CC11" s="30">
        <v>248</v>
      </c>
      <c r="CD11" s="30">
        <v>197</v>
      </c>
      <c r="CE11" s="30">
        <f t="shared" si="20"/>
        <v>13</v>
      </c>
      <c r="CF11" s="30">
        <v>14</v>
      </c>
      <c r="CG11" s="30">
        <v>10</v>
      </c>
      <c r="CH11" s="30">
        <v>10</v>
      </c>
      <c r="CI11" s="30">
        <v>16</v>
      </c>
      <c r="CJ11" s="30">
        <v>5</v>
      </c>
      <c r="CK11" s="30">
        <v>22</v>
      </c>
      <c r="CL11" s="30">
        <v>73</v>
      </c>
      <c r="CM11" s="114">
        <v>4</v>
      </c>
      <c r="CN11" s="30">
        <f t="shared" si="21"/>
        <v>2114</v>
      </c>
      <c r="CO11" s="30">
        <f t="shared" si="22"/>
        <v>350</v>
      </c>
      <c r="CP11" s="30">
        <v>1457</v>
      </c>
      <c r="CQ11" s="30">
        <v>1107</v>
      </c>
      <c r="CR11" s="30">
        <f t="shared" si="23"/>
        <v>663</v>
      </c>
      <c r="CS11" s="30">
        <v>389</v>
      </c>
      <c r="CT11" s="30">
        <v>96</v>
      </c>
      <c r="CU11" s="30">
        <v>268</v>
      </c>
      <c r="CV11" s="30">
        <v>68</v>
      </c>
      <c r="CW11" s="30">
        <v>22</v>
      </c>
      <c r="CX11" s="30">
        <v>102</v>
      </c>
      <c r="CY11" s="30">
        <v>999</v>
      </c>
      <c r="CZ11" s="30">
        <v>-361</v>
      </c>
      <c r="DA11" s="115">
        <f t="shared" si="24"/>
        <v>-32</v>
      </c>
      <c r="DB11" s="30">
        <f t="shared" si="25"/>
        <v>-25</v>
      </c>
      <c r="DC11" s="30">
        <v>260</v>
      </c>
      <c r="DD11" s="30">
        <v>285</v>
      </c>
      <c r="DE11" s="30">
        <f t="shared" si="26"/>
        <v>17</v>
      </c>
      <c r="DF11" s="30">
        <v>25</v>
      </c>
      <c r="DG11" s="30">
        <v>14</v>
      </c>
      <c r="DH11" s="30">
        <v>3</v>
      </c>
      <c r="DI11" s="30">
        <v>20</v>
      </c>
      <c r="DJ11" s="30">
        <v>5</v>
      </c>
      <c r="DK11" s="30">
        <v>23</v>
      </c>
      <c r="DL11" s="30">
        <v>-47</v>
      </c>
      <c r="DM11" s="114">
        <v>-80</v>
      </c>
      <c r="DN11" s="30">
        <f t="shared" si="27"/>
        <v>-465</v>
      </c>
      <c r="DO11" s="30">
        <f t="shared" si="28"/>
        <v>-24</v>
      </c>
      <c r="DP11" s="30">
        <v>440</v>
      </c>
      <c r="DQ11" s="30">
        <v>464</v>
      </c>
      <c r="DR11" s="30">
        <f t="shared" si="29"/>
        <v>43</v>
      </c>
      <c r="DS11" s="30">
        <v>13</v>
      </c>
      <c r="DT11" s="30">
        <v>36</v>
      </c>
      <c r="DU11" s="30">
        <v>19</v>
      </c>
      <c r="DV11" s="30">
        <v>21</v>
      </c>
      <c r="DW11" s="30">
        <v>4</v>
      </c>
      <c r="DX11" s="30">
        <v>-156</v>
      </c>
      <c r="DY11" s="30">
        <v>-328</v>
      </c>
      <c r="DZ11" s="30">
        <v>-41</v>
      </c>
      <c r="EA11" s="115">
        <f t="shared" si="30"/>
        <v>1031</v>
      </c>
      <c r="EB11" s="30">
        <f t="shared" si="31"/>
        <v>319</v>
      </c>
      <c r="EC11" s="30">
        <v>988</v>
      </c>
      <c r="ED11" s="30">
        <v>669</v>
      </c>
      <c r="EE11" s="30">
        <f t="shared" si="32"/>
        <v>232</v>
      </c>
      <c r="EF11" s="30">
        <v>495</v>
      </c>
      <c r="EG11" s="30">
        <v>123</v>
      </c>
      <c r="EH11" s="30">
        <v>-54</v>
      </c>
      <c r="EI11" s="30">
        <v>254</v>
      </c>
      <c r="EJ11" s="30">
        <v>78</v>
      </c>
      <c r="EK11" s="30">
        <v>-162</v>
      </c>
      <c r="EL11" s="30">
        <v>642</v>
      </c>
      <c r="EM11" s="114">
        <v>-39</v>
      </c>
      <c r="EN11" s="30">
        <f t="shared" si="33"/>
        <v>93</v>
      </c>
      <c r="EO11" s="30">
        <f t="shared" si="34"/>
        <v>45</v>
      </c>
      <c r="EP11" s="30">
        <v>304</v>
      </c>
      <c r="EQ11" s="30">
        <v>259</v>
      </c>
      <c r="ER11" s="30">
        <f t="shared" si="35"/>
        <v>163</v>
      </c>
      <c r="ES11" s="30">
        <v>105</v>
      </c>
      <c r="ET11" s="30">
        <v>13</v>
      </c>
      <c r="EU11" s="30">
        <v>78</v>
      </c>
      <c r="EV11" s="30">
        <v>25</v>
      </c>
      <c r="EW11" s="30">
        <v>8</v>
      </c>
      <c r="EX11" s="30">
        <v>-54</v>
      </c>
      <c r="EY11" s="30">
        <v>-61</v>
      </c>
      <c r="EZ11" s="30">
        <v>42</v>
      </c>
      <c r="FA11" s="115">
        <f t="shared" si="36"/>
        <v>-296</v>
      </c>
      <c r="FB11" s="30">
        <f t="shared" si="37"/>
        <v>-42</v>
      </c>
      <c r="FC11" s="30">
        <v>183</v>
      </c>
      <c r="FD11" s="30">
        <v>225</v>
      </c>
      <c r="FE11" s="30">
        <f t="shared" si="38"/>
        <v>20</v>
      </c>
      <c r="FF11" s="30">
        <v>9</v>
      </c>
      <c r="FG11" s="30">
        <v>13</v>
      </c>
      <c r="FH11" s="30">
        <v>2</v>
      </c>
      <c r="FI11" s="30">
        <v>3</v>
      </c>
      <c r="FJ11" s="30">
        <v>1</v>
      </c>
      <c r="FK11" s="30">
        <v>-116</v>
      </c>
      <c r="FL11" s="30">
        <v>-158</v>
      </c>
      <c r="FM11" s="114">
        <v>114</v>
      </c>
      <c r="FN11" s="115">
        <f t="shared" si="39"/>
        <v>-300</v>
      </c>
      <c r="FO11" s="30">
        <f t="shared" si="40"/>
        <v>-8</v>
      </c>
      <c r="FP11" s="30">
        <v>308</v>
      </c>
      <c r="FQ11" s="30">
        <v>316</v>
      </c>
      <c r="FR11" s="30">
        <f t="shared" si="41"/>
        <v>44</v>
      </c>
      <c r="FS11" s="30">
        <v>50</v>
      </c>
      <c r="FT11" s="30">
        <v>9</v>
      </c>
      <c r="FU11" s="30">
        <v>20</v>
      </c>
      <c r="FV11" s="30">
        <v>27</v>
      </c>
      <c r="FW11" s="30">
        <v>8</v>
      </c>
      <c r="FX11" s="30">
        <v>-127</v>
      </c>
      <c r="FY11" s="30">
        <v>-209</v>
      </c>
      <c r="FZ11" s="114">
        <v>-35</v>
      </c>
      <c r="GA11" s="30">
        <f t="shared" si="42"/>
        <v>-474</v>
      </c>
      <c r="GB11" s="30">
        <f t="shared" si="43"/>
        <v>-92</v>
      </c>
      <c r="GC11" s="30">
        <v>271</v>
      </c>
      <c r="GD11" s="30">
        <v>363</v>
      </c>
      <c r="GE11" s="30">
        <f t="shared" si="44"/>
        <v>17</v>
      </c>
      <c r="GF11" s="30">
        <v>18</v>
      </c>
      <c r="GG11" s="30">
        <v>11</v>
      </c>
      <c r="GH11" s="30">
        <v>-10</v>
      </c>
      <c r="GI11" s="30">
        <v>2</v>
      </c>
      <c r="GJ11" s="30">
        <v>0</v>
      </c>
      <c r="GK11" s="30">
        <v>-135</v>
      </c>
      <c r="GL11" s="30">
        <v>-264</v>
      </c>
      <c r="GM11" s="114">
        <v>101</v>
      </c>
      <c r="GN11" s="30">
        <f t="shared" si="45"/>
        <v>-729</v>
      </c>
      <c r="GO11" s="30">
        <f t="shared" si="46"/>
        <v>-108</v>
      </c>
      <c r="GP11" s="30">
        <v>570</v>
      </c>
      <c r="GQ11" s="30">
        <v>678</v>
      </c>
      <c r="GR11" s="30">
        <f t="shared" si="47"/>
        <v>-13</v>
      </c>
      <c r="GS11" s="30">
        <v>30</v>
      </c>
      <c r="GT11" s="30">
        <v>19</v>
      </c>
      <c r="GU11" s="30">
        <v>-3</v>
      </c>
      <c r="GV11" s="30">
        <v>48</v>
      </c>
      <c r="GW11" s="30">
        <v>11</v>
      </c>
      <c r="GX11" s="30">
        <v>-227</v>
      </c>
      <c r="GY11" s="30">
        <v>-381</v>
      </c>
      <c r="GZ11" s="30">
        <v>104</v>
      </c>
    </row>
    <row r="12" spans="1:208">
      <c r="A12" s="28">
        <v>2009</v>
      </c>
      <c r="B12" s="30">
        <f t="shared" si="0"/>
        <v>3369</v>
      </c>
      <c r="C12" s="30">
        <f t="shared" si="1"/>
        <v>1092</v>
      </c>
      <c r="D12" s="30">
        <v>7440</v>
      </c>
      <c r="E12" s="30">
        <v>6348</v>
      </c>
      <c r="F12" s="30">
        <f t="shared" si="2"/>
        <v>2514</v>
      </c>
      <c r="G12" s="30">
        <v>1918</v>
      </c>
      <c r="H12" s="30">
        <v>383</v>
      </c>
      <c r="I12" s="30">
        <v>819</v>
      </c>
      <c r="J12" s="30">
        <v>422</v>
      </c>
      <c r="K12" s="30">
        <v>184</v>
      </c>
      <c r="L12" s="30">
        <v>-237</v>
      </c>
      <c r="M12" s="114">
        <v>-290</v>
      </c>
      <c r="N12" s="115">
        <f t="shared" si="3"/>
        <v>645</v>
      </c>
      <c r="O12" s="30">
        <f t="shared" si="4"/>
        <v>71</v>
      </c>
      <c r="P12" s="30">
        <v>864</v>
      </c>
      <c r="Q12" s="30">
        <v>793</v>
      </c>
      <c r="R12" s="30">
        <f t="shared" si="5"/>
        <v>713</v>
      </c>
      <c r="S12" s="30">
        <v>504</v>
      </c>
      <c r="T12" s="30">
        <v>22</v>
      </c>
      <c r="U12" s="30">
        <v>220</v>
      </c>
      <c r="V12" s="30">
        <v>23</v>
      </c>
      <c r="W12" s="30">
        <v>10</v>
      </c>
      <c r="X12" s="30">
        <v>-108</v>
      </c>
      <c r="Y12" s="30">
        <v>-31</v>
      </c>
      <c r="Z12" s="114">
        <v>-69</v>
      </c>
      <c r="AA12" s="30">
        <f t="shared" si="6"/>
        <v>4</v>
      </c>
      <c r="AB12" s="30">
        <f t="shared" si="7"/>
        <v>-39</v>
      </c>
      <c r="AC12" s="30">
        <v>259</v>
      </c>
      <c r="AD12" s="30">
        <v>298</v>
      </c>
      <c r="AE12" s="30">
        <f t="shared" si="8"/>
        <v>106</v>
      </c>
      <c r="AF12" s="30">
        <v>52</v>
      </c>
      <c r="AG12" s="30">
        <v>14</v>
      </c>
      <c r="AH12" s="30">
        <v>82</v>
      </c>
      <c r="AI12" s="30">
        <v>30</v>
      </c>
      <c r="AJ12" s="30">
        <v>12</v>
      </c>
      <c r="AK12" s="30">
        <v>47</v>
      </c>
      <c r="AL12" s="30">
        <v>-110</v>
      </c>
      <c r="AM12" s="114">
        <v>-79</v>
      </c>
      <c r="AN12" s="115">
        <f t="shared" si="9"/>
        <v>250</v>
      </c>
      <c r="AO12" s="30">
        <f t="shared" si="10"/>
        <v>237</v>
      </c>
      <c r="AP12" s="30">
        <v>388</v>
      </c>
      <c r="AQ12" s="30">
        <v>151</v>
      </c>
      <c r="AR12" s="30">
        <f t="shared" si="11"/>
        <v>10</v>
      </c>
      <c r="AS12" s="30">
        <v>11</v>
      </c>
      <c r="AT12" s="30">
        <v>21</v>
      </c>
      <c r="AU12" s="30">
        <v>7</v>
      </c>
      <c r="AV12" s="30">
        <v>23</v>
      </c>
      <c r="AW12" s="30">
        <v>6</v>
      </c>
      <c r="AX12" s="30">
        <v>-30</v>
      </c>
      <c r="AY12" s="30">
        <v>33</v>
      </c>
      <c r="AZ12" s="114">
        <v>-13</v>
      </c>
      <c r="BA12" s="30">
        <f t="shared" si="12"/>
        <v>-159</v>
      </c>
      <c r="BB12" s="30">
        <f t="shared" si="13"/>
        <v>-85</v>
      </c>
      <c r="BC12" s="30">
        <v>84</v>
      </c>
      <c r="BD12" s="30">
        <v>169</v>
      </c>
      <c r="BE12" s="30">
        <f t="shared" si="14"/>
        <v>5</v>
      </c>
      <c r="BF12" s="30">
        <v>0</v>
      </c>
      <c r="BG12" s="30">
        <v>0</v>
      </c>
      <c r="BH12" s="30">
        <v>6</v>
      </c>
      <c r="BI12" s="30">
        <v>1</v>
      </c>
      <c r="BJ12" s="30">
        <v>0</v>
      </c>
      <c r="BK12" s="30">
        <v>27</v>
      </c>
      <c r="BL12" s="30">
        <v>-106</v>
      </c>
      <c r="BM12" s="114">
        <v>-40</v>
      </c>
      <c r="BN12" s="115">
        <f t="shared" si="15"/>
        <v>586</v>
      </c>
      <c r="BO12" s="30">
        <f t="shared" si="16"/>
        <v>268</v>
      </c>
      <c r="BP12" s="30">
        <v>735</v>
      </c>
      <c r="BQ12" s="30">
        <v>467</v>
      </c>
      <c r="BR12" s="30">
        <f t="shared" si="17"/>
        <v>99</v>
      </c>
      <c r="BS12" s="30">
        <v>112</v>
      </c>
      <c r="BT12" s="30">
        <v>18</v>
      </c>
      <c r="BU12" s="30">
        <v>9</v>
      </c>
      <c r="BV12" s="30">
        <v>27</v>
      </c>
      <c r="BW12" s="30">
        <v>13</v>
      </c>
      <c r="BX12" s="30">
        <v>104</v>
      </c>
      <c r="BY12" s="30">
        <v>115</v>
      </c>
      <c r="BZ12" s="114">
        <v>77</v>
      </c>
      <c r="CA12" s="30">
        <f t="shared" si="18"/>
        <v>299</v>
      </c>
      <c r="CB12" s="30">
        <f t="shared" si="19"/>
        <v>83</v>
      </c>
      <c r="CC12" s="30">
        <v>281</v>
      </c>
      <c r="CD12" s="30">
        <v>198</v>
      </c>
      <c r="CE12" s="30">
        <f t="shared" si="20"/>
        <v>31</v>
      </c>
      <c r="CF12" s="30">
        <v>29</v>
      </c>
      <c r="CG12" s="30">
        <v>21</v>
      </c>
      <c r="CH12" s="30">
        <v>3</v>
      </c>
      <c r="CI12" s="30">
        <v>14</v>
      </c>
      <c r="CJ12" s="30">
        <v>8</v>
      </c>
      <c r="CK12" s="30">
        <v>108</v>
      </c>
      <c r="CL12" s="30">
        <v>77</v>
      </c>
      <c r="CM12" s="114">
        <v>1</v>
      </c>
      <c r="CN12" s="30">
        <f t="shared" si="21"/>
        <v>2376</v>
      </c>
      <c r="CO12" s="30">
        <f t="shared" si="22"/>
        <v>428</v>
      </c>
      <c r="CP12" s="30">
        <v>1538</v>
      </c>
      <c r="CQ12" s="30">
        <v>1110</v>
      </c>
      <c r="CR12" s="30">
        <f t="shared" si="23"/>
        <v>514</v>
      </c>
      <c r="CS12" s="30">
        <v>404</v>
      </c>
      <c r="CT12" s="30">
        <v>112</v>
      </c>
      <c r="CU12" s="30">
        <v>271</v>
      </c>
      <c r="CV12" s="30">
        <v>193</v>
      </c>
      <c r="CW12" s="30">
        <v>80</v>
      </c>
      <c r="CX12" s="30">
        <v>310</v>
      </c>
      <c r="CY12" s="30">
        <v>1124</v>
      </c>
      <c r="CZ12" s="30">
        <v>-360</v>
      </c>
      <c r="DA12" s="115">
        <f t="shared" si="24"/>
        <v>-246</v>
      </c>
      <c r="DB12" s="30">
        <f t="shared" si="25"/>
        <v>-13</v>
      </c>
      <c r="DC12" s="30">
        <v>262</v>
      </c>
      <c r="DD12" s="30">
        <v>275</v>
      </c>
      <c r="DE12" s="30">
        <f t="shared" si="26"/>
        <v>28</v>
      </c>
      <c r="DF12" s="30">
        <v>25</v>
      </c>
      <c r="DG12" s="30">
        <v>3</v>
      </c>
      <c r="DH12" s="30">
        <v>4</v>
      </c>
      <c r="DI12" s="30">
        <v>2</v>
      </c>
      <c r="DJ12" s="30">
        <v>2</v>
      </c>
      <c r="DK12" s="30">
        <v>16</v>
      </c>
      <c r="DL12" s="30">
        <v>-277</v>
      </c>
      <c r="DM12" s="114">
        <v>-84</v>
      </c>
      <c r="DN12" s="30">
        <f t="shared" si="27"/>
        <v>-400</v>
      </c>
      <c r="DO12" s="30">
        <f t="shared" si="28"/>
        <v>-63</v>
      </c>
      <c r="DP12" s="30">
        <v>359</v>
      </c>
      <c r="DQ12" s="30">
        <v>422</v>
      </c>
      <c r="DR12" s="30">
        <f t="shared" si="29"/>
        <v>21</v>
      </c>
      <c r="DS12" s="30">
        <v>16</v>
      </c>
      <c r="DT12" s="30">
        <v>10</v>
      </c>
      <c r="DU12" s="30">
        <v>1</v>
      </c>
      <c r="DV12" s="30">
        <v>4</v>
      </c>
      <c r="DW12" s="30">
        <v>2</v>
      </c>
      <c r="DX12" s="30">
        <v>-53</v>
      </c>
      <c r="DY12" s="30">
        <v>-305</v>
      </c>
      <c r="DZ12" s="30">
        <v>-48</v>
      </c>
      <c r="EA12" s="115">
        <f t="shared" si="30"/>
        <v>1551</v>
      </c>
      <c r="EB12" s="30">
        <f t="shared" si="31"/>
        <v>325</v>
      </c>
      <c r="EC12" s="30">
        <v>1015</v>
      </c>
      <c r="ED12" s="30">
        <v>690</v>
      </c>
      <c r="EE12" s="30">
        <f t="shared" si="32"/>
        <v>736</v>
      </c>
      <c r="EF12" s="30">
        <v>587</v>
      </c>
      <c r="EG12" s="30">
        <v>94</v>
      </c>
      <c r="EH12" s="30">
        <v>129</v>
      </c>
      <c r="EI12" s="30">
        <v>48</v>
      </c>
      <c r="EJ12" s="30">
        <v>26</v>
      </c>
      <c r="EK12" s="30">
        <v>-59</v>
      </c>
      <c r="EL12" s="30">
        <v>549</v>
      </c>
      <c r="EM12" s="114">
        <v>-9</v>
      </c>
      <c r="EN12" s="30">
        <f t="shared" si="33"/>
        <v>-19</v>
      </c>
      <c r="EO12" s="30">
        <f t="shared" si="34"/>
        <v>18</v>
      </c>
      <c r="EP12" s="30">
        <v>279</v>
      </c>
      <c r="EQ12" s="30">
        <v>261</v>
      </c>
      <c r="ER12" s="30">
        <f t="shared" si="35"/>
        <v>122</v>
      </c>
      <c r="ES12" s="30">
        <v>77</v>
      </c>
      <c r="ET12" s="30">
        <v>29</v>
      </c>
      <c r="EU12" s="30">
        <v>53</v>
      </c>
      <c r="EV12" s="30">
        <v>25</v>
      </c>
      <c r="EW12" s="30">
        <v>12</v>
      </c>
      <c r="EX12" s="30">
        <v>-46</v>
      </c>
      <c r="EY12" s="30">
        <v>-113</v>
      </c>
      <c r="EZ12" s="30">
        <v>48</v>
      </c>
      <c r="FA12" s="115">
        <f t="shared" si="36"/>
        <v>-283</v>
      </c>
      <c r="FB12" s="30">
        <f t="shared" si="37"/>
        <v>0</v>
      </c>
      <c r="FC12" s="30">
        <v>198</v>
      </c>
      <c r="FD12" s="30">
        <v>198</v>
      </c>
      <c r="FE12" s="30">
        <f t="shared" si="38"/>
        <v>19</v>
      </c>
      <c r="FF12" s="30">
        <v>11</v>
      </c>
      <c r="FG12" s="30">
        <v>9</v>
      </c>
      <c r="FH12" s="30">
        <v>5</v>
      </c>
      <c r="FI12" s="30">
        <v>4</v>
      </c>
      <c r="FJ12" s="30">
        <v>2</v>
      </c>
      <c r="FK12" s="30">
        <v>-56</v>
      </c>
      <c r="FL12" s="30">
        <v>-246</v>
      </c>
      <c r="FM12" s="114">
        <v>110</v>
      </c>
      <c r="FN12" s="115">
        <f t="shared" si="39"/>
        <v>-212</v>
      </c>
      <c r="FO12" s="30">
        <f t="shared" si="40"/>
        <v>14</v>
      </c>
      <c r="FP12" s="30">
        <v>313</v>
      </c>
      <c r="FQ12" s="30">
        <v>299</v>
      </c>
      <c r="FR12" s="30">
        <f t="shared" si="41"/>
        <v>53</v>
      </c>
      <c r="FS12" s="30">
        <v>35</v>
      </c>
      <c r="FT12" s="30">
        <v>12</v>
      </c>
      <c r="FU12" s="30">
        <v>12</v>
      </c>
      <c r="FV12" s="30">
        <v>4</v>
      </c>
      <c r="FW12" s="30">
        <v>2</v>
      </c>
      <c r="FX12" s="30">
        <v>-137</v>
      </c>
      <c r="FY12" s="30">
        <v>-142</v>
      </c>
      <c r="FZ12" s="114">
        <v>-31</v>
      </c>
      <c r="GA12" s="30">
        <f t="shared" si="42"/>
        <v>-514</v>
      </c>
      <c r="GB12" s="30">
        <f t="shared" si="43"/>
        <v>-112</v>
      </c>
      <c r="GC12" s="30">
        <v>250</v>
      </c>
      <c r="GD12" s="30">
        <v>362</v>
      </c>
      <c r="GE12" s="30">
        <f t="shared" si="44"/>
        <v>11</v>
      </c>
      <c r="GF12" s="30">
        <v>16</v>
      </c>
      <c r="GG12" s="30">
        <v>1</v>
      </c>
      <c r="GH12" s="30">
        <v>6</v>
      </c>
      <c r="GI12" s="30">
        <v>9</v>
      </c>
      <c r="GJ12" s="30">
        <v>3</v>
      </c>
      <c r="GK12" s="30">
        <v>-160</v>
      </c>
      <c r="GL12" s="30">
        <v>-253</v>
      </c>
      <c r="GM12" s="114">
        <v>96</v>
      </c>
      <c r="GN12" s="30">
        <f t="shared" si="45"/>
        <v>-509</v>
      </c>
      <c r="GO12" s="30">
        <f t="shared" si="46"/>
        <v>-40</v>
      </c>
      <c r="GP12" s="30">
        <v>615</v>
      </c>
      <c r="GQ12" s="30">
        <v>655</v>
      </c>
      <c r="GR12" s="30">
        <f t="shared" si="47"/>
        <v>46</v>
      </c>
      <c r="GS12" s="30">
        <v>39</v>
      </c>
      <c r="GT12" s="30">
        <v>17</v>
      </c>
      <c r="GU12" s="30">
        <v>11</v>
      </c>
      <c r="GV12" s="30">
        <v>15</v>
      </c>
      <c r="GW12" s="30">
        <v>6</v>
      </c>
      <c r="GX12" s="30">
        <v>-200</v>
      </c>
      <c r="GY12" s="30">
        <v>-315</v>
      </c>
      <c r="GZ12" s="30">
        <v>111</v>
      </c>
    </row>
    <row r="13" spans="1:208">
      <c r="A13" s="28">
        <v>2010</v>
      </c>
      <c r="B13" s="30">
        <f t="shared" si="0"/>
        <v>3369</v>
      </c>
      <c r="C13" s="30">
        <f t="shared" si="1"/>
        <v>1084</v>
      </c>
      <c r="D13" s="30">
        <v>7390</v>
      </c>
      <c r="E13" s="30">
        <v>6306</v>
      </c>
      <c r="F13" s="30">
        <f t="shared" si="2"/>
        <v>1714</v>
      </c>
      <c r="G13" s="30">
        <v>1928</v>
      </c>
      <c r="H13" s="30">
        <v>459</v>
      </c>
      <c r="I13" s="30">
        <v>43</v>
      </c>
      <c r="J13" s="30">
        <v>533</v>
      </c>
      <c r="K13" s="30">
        <v>183</v>
      </c>
      <c r="L13" s="30">
        <v>571</v>
      </c>
      <c r="M13" s="114">
        <v>-290</v>
      </c>
      <c r="N13" s="115">
        <f t="shared" si="3"/>
        <v>374</v>
      </c>
      <c r="O13" s="30">
        <f t="shared" si="4"/>
        <v>13</v>
      </c>
      <c r="P13" s="30">
        <v>835</v>
      </c>
      <c r="Q13" s="30">
        <v>822</v>
      </c>
      <c r="R13" s="30">
        <f t="shared" si="5"/>
        <v>446</v>
      </c>
      <c r="S13" s="30">
        <v>525</v>
      </c>
      <c r="T13" s="30">
        <v>45</v>
      </c>
      <c r="U13" s="30">
        <v>-69</v>
      </c>
      <c r="V13" s="30">
        <v>43</v>
      </c>
      <c r="W13" s="30">
        <v>12</v>
      </c>
      <c r="X13" s="30">
        <v>-131</v>
      </c>
      <c r="Y13" s="30">
        <v>46</v>
      </c>
      <c r="Z13" s="114">
        <v>-95</v>
      </c>
      <c r="AA13" s="30">
        <f t="shared" si="6"/>
        <v>-177</v>
      </c>
      <c r="AB13" s="30">
        <f t="shared" si="7"/>
        <v>-7</v>
      </c>
      <c r="AC13" s="30">
        <v>254</v>
      </c>
      <c r="AD13" s="30">
        <v>261</v>
      </c>
      <c r="AE13" s="30">
        <f t="shared" si="8"/>
        <v>-57</v>
      </c>
      <c r="AF13" s="30">
        <v>48</v>
      </c>
      <c r="AG13" s="30">
        <v>22</v>
      </c>
      <c r="AH13" s="30">
        <v>-94</v>
      </c>
      <c r="AI13" s="30">
        <v>25</v>
      </c>
      <c r="AJ13" s="30">
        <v>8</v>
      </c>
      <c r="AK13" s="30">
        <v>48</v>
      </c>
      <c r="AL13" s="30">
        <v>-161</v>
      </c>
      <c r="AM13" s="114">
        <v>-68</v>
      </c>
      <c r="AN13" s="115">
        <f t="shared" si="9"/>
        <v>440</v>
      </c>
      <c r="AO13" s="30">
        <f t="shared" si="10"/>
        <v>271</v>
      </c>
      <c r="AP13" s="30">
        <v>391</v>
      </c>
      <c r="AQ13" s="30">
        <v>120</v>
      </c>
      <c r="AR13" s="30">
        <f t="shared" si="11"/>
        <v>0</v>
      </c>
      <c r="AS13" s="30">
        <v>12</v>
      </c>
      <c r="AT13" s="30">
        <v>14</v>
      </c>
      <c r="AU13" s="30">
        <v>2</v>
      </c>
      <c r="AV13" s="30">
        <v>21</v>
      </c>
      <c r="AW13" s="30">
        <v>7</v>
      </c>
      <c r="AX13" s="30">
        <v>256</v>
      </c>
      <c r="AY13" s="30">
        <v>-87</v>
      </c>
      <c r="AZ13" s="114">
        <v>-20</v>
      </c>
      <c r="BA13" s="30">
        <f t="shared" si="12"/>
        <v>-22</v>
      </c>
      <c r="BB13" s="30">
        <f t="shared" si="13"/>
        <v>-59</v>
      </c>
      <c r="BC13" s="30">
        <v>90</v>
      </c>
      <c r="BD13" s="30">
        <v>149</v>
      </c>
      <c r="BE13" s="30">
        <f t="shared" si="14"/>
        <v>9</v>
      </c>
      <c r="BF13" s="30">
        <v>5</v>
      </c>
      <c r="BG13" s="30">
        <v>4</v>
      </c>
      <c r="BH13" s="30">
        <v>2</v>
      </c>
      <c r="BI13" s="30">
        <v>1</v>
      </c>
      <c r="BJ13" s="30">
        <v>1</v>
      </c>
      <c r="BK13" s="30">
        <v>19</v>
      </c>
      <c r="BL13" s="30">
        <v>9</v>
      </c>
      <c r="BM13" s="114">
        <v>-49</v>
      </c>
      <c r="BN13" s="115">
        <f t="shared" si="15"/>
        <v>477</v>
      </c>
      <c r="BO13" s="30">
        <f t="shared" si="16"/>
        <v>261</v>
      </c>
      <c r="BP13" s="30">
        <v>697</v>
      </c>
      <c r="BQ13" s="30">
        <v>436</v>
      </c>
      <c r="BR13" s="30">
        <f t="shared" si="17"/>
        <v>107</v>
      </c>
      <c r="BS13" s="30">
        <v>94</v>
      </c>
      <c r="BT13" s="30">
        <v>49</v>
      </c>
      <c r="BU13" s="30">
        <v>-1</v>
      </c>
      <c r="BV13" s="30">
        <v>26</v>
      </c>
      <c r="BW13" s="30">
        <v>9</v>
      </c>
      <c r="BX13" s="30">
        <v>84</v>
      </c>
      <c r="BY13" s="30">
        <v>25</v>
      </c>
      <c r="BZ13" s="114">
        <v>84</v>
      </c>
      <c r="CA13" s="30">
        <f t="shared" si="18"/>
        <v>235</v>
      </c>
      <c r="CB13" s="30">
        <f t="shared" si="19"/>
        <v>52</v>
      </c>
      <c r="CC13" s="30">
        <v>278</v>
      </c>
      <c r="CD13" s="30">
        <v>226</v>
      </c>
      <c r="CE13" s="30">
        <f t="shared" si="20"/>
        <v>49</v>
      </c>
      <c r="CF13" s="30">
        <v>60</v>
      </c>
      <c r="CG13" s="30">
        <v>14</v>
      </c>
      <c r="CH13" s="30">
        <v>-3</v>
      </c>
      <c r="CI13" s="30">
        <v>16</v>
      </c>
      <c r="CJ13" s="30">
        <v>6</v>
      </c>
      <c r="CK13" s="30">
        <v>-26</v>
      </c>
      <c r="CL13" s="30">
        <v>160</v>
      </c>
      <c r="CM13" s="114">
        <v>-3</v>
      </c>
      <c r="CN13" s="30">
        <f t="shared" si="21"/>
        <v>2409</v>
      </c>
      <c r="CO13" s="30">
        <f t="shared" si="22"/>
        <v>384</v>
      </c>
      <c r="CP13" s="30">
        <v>1494</v>
      </c>
      <c r="CQ13" s="30">
        <v>1110</v>
      </c>
      <c r="CR13" s="30">
        <f t="shared" si="23"/>
        <v>536</v>
      </c>
      <c r="CS13" s="30">
        <v>498</v>
      </c>
      <c r="CT13" s="30">
        <v>86</v>
      </c>
      <c r="CU13" s="30">
        <v>152</v>
      </c>
      <c r="CV13" s="30">
        <v>147</v>
      </c>
      <c r="CW13" s="30">
        <v>53</v>
      </c>
      <c r="CX13" s="30">
        <v>500</v>
      </c>
      <c r="CY13" s="30">
        <v>989</v>
      </c>
      <c r="CZ13" s="30">
        <v>-330</v>
      </c>
      <c r="DA13" s="115">
        <f t="shared" si="24"/>
        <v>-41</v>
      </c>
      <c r="DB13" s="30">
        <f t="shared" si="25"/>
        <v>12</v>
      </c>
      <c r="DC13" s="30">
        <v>258</v>
      </c>
      <c r="DD13" s="30">
        <v>246</v>
      </c>
      <c r="DE13" s="30">
        <f t="shared" si="26"/>
        <v>35</v>
      </c>
      <c r="DF13" s="30">
        <v>28</v>
      </c>
      <c r="DG13" s="30">
        <v>14</v>
      </c>
      <c r="DH13" s="30">
        <v>-1</v>
      </c>
      <c r="DI13" s="30">
        <v>4</v>
      </c>
      <c r="DJ13" s="30">
        <v>2</v>
      </c>
      <c r="DK13" s="30">
        <v>86</v>
      </c>
      <c r="DL13" s="30">
        <v>-174</v>
      </c>
      <c r="DM13" s="114">
        <v>-91</v>
      </c>
      <c r="DN13" s="30">
        <f t="shared" si="27"/>
        <v>-154</v>
      </c>
      <c r="DO13" s="30">
        <f t="shared" si="28"/>
        <v>-88</v>
      </c>
      <c r="DP13" s="30">
        <v>399</v>
      </c>
      <c r="DQ13" s="30">
        <v>487</v>
      </c>
      <c r="DR13" s="30">
        <f t="shared" si="29"/>
        <v>0</v>
      </c>
      <c r="DS13" s="30">
        <v>28</v>
      </c>
      <c r="DT13" s="30">
        <v>14</v>
      </c>
      <c r="DU13" s="30">
        <v>-28</v>
      </c>
      <c r="DV13" s="30">
        <v>11</v>
      </c>
      <c r="DW13" s="30">
        <v>3</v>
      </c>
      <c r="DX13" s="30">
        <v>98</v>
      </c>
      <c r="DY13" s="30">
        <v>-164</v>
      </c>
      <c r="DZ13" s="30">
        <v>-61</v>
      </c>
      <c r="EA13" s="115">
        <f t="shared" si="30"/>
        <v>1323</v>
      </c>
      <c r="EB13" s="30">
        <f t="shared" si="31"/>
        <v>362</v>
      </c>
      <c r="EC13" s="30">
        <v>1062</v>
      </c>
      <c r="ED13" s="30">
        <v>700</v>
      </c>
      <c r="EE13" s="30">
        <f t="shared" si="32"/>
        <v>495</v>
      </c>
      <c r="EF13" s="30">
        <v>470</v>
      </c>
      <c r="EG13" s="30">
        <v>123</v>
      </c>
      <c r="EH13" s="30">
        <v>120</v>
      </c>
      <c r="EI13" s="30">
        <v>161</v>
      </c>
      <c r="EJ13" s="30">
        <v>57</v>
      </c>
      <c r="EK13" s="30">
        <v>-105</v>
      </c>
      <c r="EL13" s="30">
        <v>571</v>
      </c>
      <c r="EM13" s="114">
        <v>9</v>
      </c>
      <c r="EN13" s="30">
        <f t="shared" si="33"/>
        <v>-226</v>
      </c>
      <c r="EO13" s="30">
        <f t="shared" si="34"/>
        <v>20</v>
      </c>
      <c r="EP13" s="30">
        <v>294</v>
      </c>
      <c r="EQ13" s="30">
        <v>274</v>
      </c>
      <c r="ER13" s="30">
        <f t="shared" si="35"/>
        <v>5</v>
      </c>
      <c r="ES13" s="30">
        <v>99</v>
      </c>
      <c r="ET13" s="30">
        <v>26</v>
      </c>
      <c r="EU13" s="30">
        <v>-76</v>
      </c>
      <c r="EV13" s="30">
        <v>34</v>
      </c>
      <c r="EW13" s="30">
        <v>10</v>
      </c>
      <c r="EX13" s="30">
        <v>-56</v>
      </c>
      <c r="EY13" s="30">
        <v>-195</v>
      </c>
      <c r="EZ13" s="30">
        <v>54</v>
      </c>
      <c r="FA13" s="115">
        <f t="shared" si="36"/>
        <v>-214</v>
      </c>
      <c r="FB13" s="30">
        <f t="shared" si="37"/>
        <v>-25</v>
      </c>
      <c r="FC13" s="30">
        <v>192</v>
      </c>
      <c r="FD13" s="30">
        <v>217</v>
      </c>
      <c r="FE13" s="30">
        <f t="shared" si="38"/>
        <v>14</v>
      </c>
      <c r="FF13" s="30">
        <v>6</v>
      </c>
      <c r="FG13" s="30">
        <v>9</v>
      </c>
      <c r="FH13" s="30">
        <v>-1</v>
      </c>
      <c r="FI13" s="30">
        <v>0</v>
      </c>
      <c r="FJ13" s="30">
        <v>0</v>
      </c>
      <c r="FK13" s="30">
        <v>-16</v>
      </c>
      <c r="FL13" s="30">
        <v>-187</v>
      </c>
      <c r="FM13" s="114">
        <v>103</v>
      </c>
      <c r="FN13" s="115">
        <f t="shared" si="39"/>
        <v>-132</v>
      </c>
      <c r="FO13" s="30">
        <f t="shared" si="40"/>
        <v>44</v>
      </c>
      <c r="FP13" s="30">
        <v>306</v>
      </c>
      <c r="FQ13" s="30">
        <v>262</v>
      </c>
      <c r="FR13" s="30">
        <f t="shared" si="41"/>
        <v>23</v>
      </c>
      <c r="FS13" s="30">
        <v>15</v>
      </c>
      <c r="FT13" s="30">
        <v>21</v>
      </c>
      <c r="FU13" s="30">
        <v>4</v>
      </c>
      <c r="FV13" s="30">
        <v>13</v>
      </c>
      <c r="FW13" s="30">
        <v>4</v>
      </c>
      <c r="FX13" s="30">
        <v>-92</v>
      </c>
      <c r="FY13" s="30">
        <v>-107</v>
      </c>
      <c r="FZ13" s="114">
        <v>-23</v>
      </c>
      <c r="GA13" s="30">
        <f t="shared" si="42"/>
        <v>-475</v>
      </c>
      <c r="GB13" s="30">
        <f t="shared" si="43"/>
        <v>-113</v>
      </c>
      <c r="GC13" s="30">
        <v>217</v>
      </c>
      <c r="GD13" s="30">
        <v>330</v>
      </c>
      <c r="GE13" s="30">
        <f t="shared" si="44"/>
        <v>13</v>
      </c>
      <c r="GF13" s="30">
        <v>7</v>
      </c>
      <c r="GG13" s="30">
        <v>0</v>
      </c>
      <c r="GH13" s="30">
        <v>24</v>
      </c>
      <c r="GI13" s="30">
        <v>13</v>
      </c>
      <c r="GJ13" s="30">
        <v>5</v>
      </c>
      <c r="GK13" s="30">
        <v>-70</v>
      </c>
      <c r="GL13" s="30">
        <v>-305</v>
      </c>
      <c r="GM13" s="114">
        <v>95</v>
      </c>
      <c r="GN13" s="30">
        <f t="shared" si="45"/>
        <v>-448</v>
      </c>
      <c r="GO13" s="30">
        <f t="shared" si="46"/>
        <v>-43</v>
      </c>
      <c r="GP13" s="30">
        <v>623</v>
      </c>
      <c r="GQ13" s="30">
        <v>666</v>
      </c>
      <c r="GR13" s="30">
        <f t="shared" si="47"/>
        <v>39</v>
      </c>
      <c r="GS13" s="30">
        <v>33</v>
      </c>
      <c r="GT13" s="30">
        <v>18</v>
      </c>
      <c r="GU13" s="30">
        <v>12</v>
      </c>
      <c r="GV13" s="30">
        <v>18</v>
      </c>
      <c r="GW13" s="30">
        <v>6</v>
      </c>
      <c r="GX13" s="30">
        <v>-24</v>
      </c>
      <c r="GY13" s="30">
        <v>-420</v>
      </c>
      <c r="GZ13" s="30">
        <v>105</v>
      </c>
    </row>
    <row r="14" spans="1:208">
      <c r="A14" s="28">
        <v>2011</v>
      </c>
      <c r="B14" s="30">
        <f t="shared" si="0"/>
        <v>2745</v>
      </c>
      <c r="C14" s="30">
        <f t="shared" si="1"/>
        <v>673</v>
      </c>
      <c r="D14" s="30">
        <v>7140</v>
      </c>
      <c r="E14" s="30">
        <v>6467</v>
      </c>
      <c r="F14" s="30">
        <f t="shared" si="2"/>
        <v>2230</v>
      </c>
      <c r="G14" s="30">
        <v>1986</v>
      </c>
      <c r="H14" s="30">
        <v>344</v>
      </c>
      <c r="I14" s="30">
        <v>436</v>
      </c>
      <c r="J14" s="30">
        <v>352</v>
      </c>
      <c r="K14" s="30">
        <v>184</v>
      </c>
      <c r="L14" s="30">
        <v>-158</v>
      </c>
      <c r="M14" s="114">
        <v>-75</v>
      </c>
      <c r="N14" s="115">
        <f t="shared" si="3"/>
        <v>173</v>
      </c>
      <c r="O14" s="30">
        <f t="shared" si="4"/>
        <v>55</v>
      </c>
      <c r="P14" s="30">
        <v>847</v>
      </c>
      <c r="Q14" s="30">
        <v>792</v>
      </c>
      <c r="R14" s="30">
        <f t="shared" si="5"/>
        <v>496</v>
      </c>
      <c r="S14" s="30">
        <v>507</v>
      </c>
      <c r="T14" s="30">
        <v>10</v>
      </c>
      <c r="U14" s="30">
        <v>60</v>
      </c>
      <c r="V14" s="30">
        <v>45</v>
      </c>
      <c r="W14" s="30">
        <v>36</v>
      </c>
      <c r="X14" s="30">
        <v>-317</v>
      </c>
      <c r="Y14" s="30">
        <v>-61</v>
      </c>
      <c r="Z14" s="114">
        <v>-153</v>
      </c>
      <c r="AA14" s="30">
        <f t="shared" si="6"/>
        <v>-47</v>
      </c>
      <c r="AB14" s="30">
        <f t="shared" si="7"/>
        <v>-26</v>
      </c>
      <c r="AC14" s="30">
        <v>257</v>
      </c>
      <c r="AD14" s="30">
        <v>283</v>
      </c>
      <c r="AE14" s="30">
        <f t="shared" si="8"/>
        <v>90</v>
      </c>
      <c r="AF14" s="30">
        <v>144</v>
      </c>
      <c r="AG14" s="30">
        <v>10</v>
      </c>
      <c r="AH14" s="30">
        <v>-21</v>
      </c>
      <c r="AI14" s="30">
        <v>30</v>
      </c>
      <c r="AJ14" s="30">
        <v>13</v>
      </c>
      <c r="AK14" s="30">
        <v>41</v>
      </c>
      <c r="AL14" s="30">
        <v>-152</v>
      </c>
      <c r="AM14" s="114">
        <v>-83</v>
      </c>
      <c r="AN14" s="115">
        <f t="shared" si="9"/>
        <v>343</v>
      </c>
      <c r="AO14" s="30">
        <f t="shared" si="10"/>
        <v>218</v>
      </c>
      <c r="AP14" s="30">
        <v>372</v>
      </c>
      <c r="AQ14" s="30">
        <v>154</v>
      </c>
      <c r="AR14" s="30">
        <f t="shared" si="11"/>
        <v>-4</v>
      </c>
      <c r="AS14" s="30">
        <v>11</v>
      </c>
      <c r="AT14" s="30">
        <v>7</v>
      </c>
      <c r="AU14" s="30">
        <v>-2</v>
      </c>
      <c r="AV14" s="30">
        <v>14</v>
      </c>
      <c r="AW14" s="30">
        <v>6</v>
      </c>
      <c r="AX14" s="30">
        <v>116</v>
      </c>
      <c r="AY14" s="30">
        <v>13</v>
      </c>
      <c r="AZ14" s="114">
        <v>-14</v>
      </c>
      <c r="BA14" s="30">
        <f t="shared" si="12"/>
        <v>-60</v>
      </c>
      <c r="BB14" s="30">
        <f t="shared" si="13"/>
        <v>-73</v>
      </c>
      <c r="BC14" s="30">
        <v>71</v>
      </c>
      <c r="BD14" s="30">
        <v>144</v>
      </c>
      <c r="BE14" s="30">
        <f t="shared" si="14"/>
        <v>5</v>
      </c>
      <c r="BF14" s="30">
        <v>5</v>
      </c>
      <c r="BG14" s="30">
        <v>1</v>
      </c>
      <c r="BH14" s="30">
        <v>-1</v>
      </c>
      <c r="BI14" s="30">
        <v>0</v>
      </c>
      <c r="BJ14" s="30">
        <v>0</v>
      </c>
      <c r="BK14" s="30">
        <v>81</v>
      </c>
      <c r="BL14" s="30">
        <v>-73</v>
      </c>
      <c r="BM14" s="114">
        <v>-31</v>
      </c>
      <c r="BN14" s="115">
        <f t="shared" si="15"/>
        <v>411</v>
      </c>
      <c r="BO14" s="30">
        <f t="shared" si="16"/>
        <v>194</v>
      </c>
      <c r="BP14" s="30">
        <v>677</v>
      </c>
      <c r="BQ14" s="30">
        <v>483</v>
      </c>
      <c r="BR14" s="30">
        <f t="shared" si="17"/>
        <v>124</v>
      </c>
      <c r="BS14" s="30">
        <v>96</v>
      </c>
      <c r="BT14" s="30">
        <v>60</v>
      </c>
      <c r="BU14" s="30">
        <v>13</v>
      </c>
      <c r="BV14" s="30">
        <v>31</v>
      </c>
      <c r="BW14" s="30">
        <v>14</v>
      </c>
      <c r="BX14" s="30">
        <v>-17</v>
      </c>
      <c r="BY14" s="30">
        <v>110</v>
      </c>
      <c r="BZ14" s="114">
        <v>118</v>
      </c>
      <c r="CA14" s="30">
        <f t="shared" si="18"/>
        <v>0</v>
      </c>
      <c r="CB14" s="30">
        <f t="shared" si="19"/>
        <v>39</v>
      </c>
      <c r="CC14" s="30">
        <v>262</v>
      </c>
      <c r="CD14" s="30">
        <v>223</v>
      </c>
      <c r="CE14" s="30">
        <f t="shared" si="20"/>
        <v>30</v>
      </c>
      <c r="CF14" s="30">
        <v>25</v>
      </c>
      <c r="CG14" s="30">
        <v>13</v>
      </c>
      <c r="CH14" s="30">
        <v>-7</v>
      </c>
      <c r="CI14" s="30">
        <v>1</v>
      </c>
      <c r="CJ14" s="30">
        <v>0</v>
      </c>
      <c r="CK14" s="30">
        <v>-18</v>
      </c>
      <c r="CL14" s="30">
        <v>-51</v>
      </c>
      <c r="CM14" s="114">
        <v>32</v>
      </c>
      <c r="CN14" s="30">
        <f t="shared" si="21"/>
        <v>2567</v>
      </c>
      <c r="CO14" s="30">
        <f t="shared" si="22"/>
        <v>375</v>
      </c>
      <c r="CP14" s="30">
        <v>1494</v>
      </c>
      <c r="CQ14" s="30">
        <v>1119</v>
      </c>
      <c r="CR14" s="30">
        <f t="shared" si="23"/>
        <v>641</v>
      </c>
      <c r="CS14" s="30">
        <v>389</v>
      </c>
      <c r="CT14" s="30">
        <v>88</v>
      </c>
      <c r="CU14" s="30">
        <v>228</v>
      </c>
      <c r="CV14" s="30">
        <v>46</v>
      </c>
      <c r="CW14" s="30">
        <v>18</v>
      </c>
      <c r="CX14" s="30">
        <v>329</v>
      </c>
      <c r="CY14" s="30">
        <v>1222</v>
      </c>
      <c r="CZ14" s="30">
        <v>-252</v>
      </c>
      <c r="DA14" s="115">
        <f t="shared" si="24"/>
        <v>-224</v>
      </c>
      <c r="DB14" s="30">
        <f t="shared" si="25"/>
        <v>-32</v>
      </c>
      <c r="DC14" s="30">
        <v>250</v>
      </c>
      <c r="DD14" s="30">
        <v>282</v>
      </c>
      <c r="DE14" s="30">
        <f t="shared" si="26"/>
        <v>52</v>
      </c>
      <c r="DF14" s="30">
        <v>13</v>
      </c>
      <c r="DG14" s="30">
        <v>9</v>
      </c>
      <c r="DH14" s="30">
        <v>31</v>
      </c>
      <c r="DI14" s="30">
        <v>1</v>
      </c>
      <c r="DJ14" s="30">
        <v>0</v>
      </c>
      <c r="DK14" s="30">
        <v>1</v>
      </c>
      <c r="DL14" s="30">
        <v>-245</v>
      </c>
      <c r="DM14" s="114">
        <v>-73</v>
      </c>
      <c r="DN14" s="30">
        <f t="shared" si="27"/>
        <v>-371</v>
      </c>
      <c r="DO14" s="30">
        <f t="shared" si="28"/>
        <v>-63</v>
      </c>
      <c r="DP14" s="30">
        <v>402</v>
      </c>
      <c r="DQ14" s="30">
        <v>465</v>
      </c>
      <c r="DR14" s="30">
        <f t="shared" si="29"/>
        <v>1</v>
      </c>
      <c r="DS14" s="30">
        <v>50</v>
      </c>
      <c r="DT14" s="30">
        <v>4</v>
      </c>
      <c r="DU14" s="30">
        <v>-35</v>
      </c>
      <c r="DV14" s="30">
        <v>12</v>
      </c>
      <c r="DW14" s="30">
        <v>6</v>
      </c>
      <c r="DX14" s="30">
        <v>-17</v>
      </c>
      <c r="DY14" s="30">
        <v>-292</v>
      </c>
      <c r="DZ14" s="30">
        <v>-25</v>
      </c>
      <c r="EA14" s="115">
        <f t="shared" si="30"/>
        <v>1366</v>
      </c>
      <c r="EB14" s="30">
        <f t="shared" si="31"/>
        <v>263</v>
      </c>
      <c r="EC14" s="30">
        <v>996</v>
      </c>
      <c r="ED14" s="30">
        <v>733</v>
      </c>
      <c r="EE14" s="30">
        <f t="shared" si="32"/>
        <v>613</v>
      </c>
      <c r="EF14" s="30">
        <v>544</v>
      </c>
      <c r="EG14" s="30">
        <v>91</v>
      </c>
      <c r="EH14" s="30">
        <v>153</v>
      </c>
      <c r="EI14" s="30">
        <v>113</v>
      </c>
      <c r="EJ14" s="30">
        <v>62</v>
      </c>
      <c r="EK14" s="30">
        <v>-65</v>
      </c>
      <c r="EL14" s="30">
        <v>555</v>
      </c>
      <c r="EM14" s="114">
        <v>-68</v>
      </c>
      <c r="EN14" s="30">
        <f t="shared" si="33"/>
        <v>-76</v>
      </c>
      <c r="EO14" s="30">
        <f t="shared" si="34"/>
        <v>11</v>
      </c>
      <c r="EP14" s="30">
        <v>268</v>
      </c>
      <c r="EQ14" s="30">
        <v>257</v>
      </c>
      <c r="ER14" s="30">
        <f t="shared" si="35"/>
        <v>59</v>
      </c>
      <c r="ES14" s="30">
        <v>89</v>
      </c>
      <c r="ET14" s="30">
        <v>21</v>
      </c>
      <c r="EU14" s="30">
        <v>-19</v>
      </c>
      <c r="EV14" s="30">
        <v>22</v>
      </c>
      <c r="EW14" s="30">
        <v>10</v>
      </c>
      <c r="EX14" s="30">
        <v>-68</v>
      </c>
      <c r="EY14" s="30">
        <v>-78</v>
      </c>
      <c r="EZ14" s="30">
        <v>47</v>
      </c>
      <c r="FA14" s="115">
        <f t="shared" si="36"/>
        <v>-167</v>
      </c>
      <c r="FB14" s="30">
        <f t="shared" si="37"/>
        <v>-37</v>
      </c>
      <c r="FC14" s="30">
        <v>174</v>
      </c>
      <c r="FD14" s="30">
        <v>211</v>
      </c>
      <c r="FE14" s="30">
        <f t="shared" si="38"/>
        <v>-17</v>
      </c>
      <c r="FF14" s="30">
        <v>3</v>
      </c>
      <c r="FG14" s="30">
        <v>3</v>
      </c>
      <c r="FH14" s="30">
        <v>1</v>
      </c>
      <c r="FI14" s="30">
        <v>16</v>
      </c>
      <c r="FJ14" s="30">
        <v>8</v>
      </c>
      <c r="FK14" s="30">
        <v>-2</v>
      </c>
      <c r="FL14" s="30">
        <v>-111</v>
      </c>
      <c r="FM14" s="114">
        <v>95</v>
      </c>
      <c r="FN14" s="115">
        <f t="shared" si="39"/>
        <v>-204</v>
      </c>
      <c r="FO14" s="30">
        <f t="shared" si="40"/>
        <v>-28</v>
      </c>
      <c r="FP14" s="30">
        <v>278</v>
      </c>
      <c r="FQ14" s="30">
        <v>306</v>
      </c>
      <c r="FR14" s="30">
        <f t="shared" si="41"/>
        <v>51</v>
      </c>
      <c r="FS14" s="30">
        <v>53</v>
      </c>
      <c r="FT14" s="30">
        <v>13</v>
      </c>
      <c r="FU14" s="30">
        <v>10</v>
      </c>
      <c r="FV14" s="30">
        <v>17</v>
      </c>
      <c r="FW14" s="30">
        <v>8</v>
      </c>
      <c r="FX14" s="30">
        <v>-52</v>
      </c>
      <c r="FY14" s="30">
        <v>-175</v>
      </c>
      <c r="FZ14" s="114">
        <v>22</v>
      </c>
      <c r="GA14" s="30">
        <f t="shared" si="42"/>
        <v>-286</v>
      </c>
      <c r="GB14" s="30">
        <f t="shared" si="43"/>
        <v>-91</v>
      </c>
      <c r="GC14" s="30">
        <v>234</v>
      </c>
      <c r="GD14" s="30">
        <v>325</v>
      </c>
      <c r="GE14" s="30">
        <f t="shared" si="44"/>
        <v>10</v>
      </c>
      <c r="GF14" s="30">
        <v>23</v>
      </c>
      <c r="GG14" s="30">
        <v>6</v>
      </c>
      <c r="GH14" s="30">
        <v>-15</v>
      </c>
      <c r="GI14" s="30">
        <v>2</v>
      </c>
      <c r="GJ14" s="30">
        <v>2</v>
      </c>
      <c r="GK14" s="30">
        <v>-6</v>
      </c>
      <c r="GL14" s="30">
        <v>-199</v>
      </c>
      <c r="GM14" s="114">
        <v>123</v>
      </c>
      <c r="GN14" s="30">
        <f t="shared" si="45"/>
        <v>-680</v>
      </c>
      <c r="GO14" s="30">
        <f t="shared" si="46"/>
        <v>-132</v>
      </c>
      <c r="GP14" s="30">
        <v>558</v>
      </c>
      <c r="GQ14" s="30">
        <v>690</v>
      </c>
      <c r="GR14" s="30">
        <f t="shared" si="47"/>
        <v>79</v>
      </c>
      <c r="GS14" s="30">
        <v>34</v>
      </c>
      <c r="GT14" s="30">
        <v>8</v>
      </c>
      <c r="GU14" s="30">
        <v>40</v>
      </c>
      <c r="GV14" s="30">
        <v>2</v>
      </c>
      <c r="GW14" s="30">
        <v>1</v>
      </c>
      <c r="GX14" s="30">
        <v>-164</v>
      </c>
      <c r="GY14" s="30">
        <v>-463</v>
      </c>
      <c r="GZ14" s="30">
        <v>187</v>
      </c>
    </row>
    <row r="15" spans="1:208">
      <c r="A15" s="28">
        <v>2012</v>
      </c>
      <c r="B15" s="30">
        <f t="shared" si="0"/>
        <v>1451</v>
      </c>
      <c r="C15" s="30">
        <f t="shared" si="1"/>
        <v>888</v>
      </c>
      <c r="D15" s="30">
        <v>7246</v>
      </c>
      <c r="E15" s="30">
        <v>6358</v>
      </c>
      <c r="F15" s="30">
        <f t="shared" si="2"/>
        <v>2369</v>
      </c>
      <c r="G15" s="30">
        <v>2263</v>
      </c>
      <c r="H15" s="30">
        <v>347</v>
      </c>
      <c r="I15" s="30">
        <v>382</v>
      </c>
      <c r="J15" s="30">
        <v>421</v>
      </c>
      <c r="K15" s="30">
        <v>202</v>
      </c>
      <c r="L15" s="30">
        <v>-1806</v>
      </c>
      <c r="M15" s="114">
        <v>1222</v>
      </c>
      <c r="N15" s="115">
        <f t="shared" si="3"/>
        <v>-212</v>
      </c>
      <c r="O15" s="30">
        <f t="shared" si="4"/>
        <v>-18</v>
      </c>
      <c r="P15" s="30">
        <v>801</v>
      </c>
      <c r="Q15" s="30">
        <v>819</v>
      </c>
      <c r="R15" s="30">
        <f t="shared" si="5"/>
        <v>419</v>
      </c>
      <c r="S15" s="30">
        <v>412</v>
      </c>
      <c r="T15" s="30">
        <v>26</v>
      </c>
      <c r="U15" s="30">
        <v>15</v>
      </c>
      <c r="V15" s="30">
        <v>24</v>
      </c>
      <c r="W15" s="30">
        <v>10</v>
      </c>
      <c r="X15" s="30">
        <v>-550</v>
      </c>
      <c r="Y15" s="30">
        <v>-63</v>
      </c>
      <c r="Z15" s="114">
        <v>-91</v>
      </c>
      <c r="AA15" s="30">
        <f t="shared" si="6"/>
        <v>-143</v>
      </c>
      <c r="AB15" s="30">
        <f t="shared" si="7"/>
        <v>1</v>
      </c>
      <c r="AC15" s="30">
        <v>271</v>
      </c>
      <c r="AD15" s="30">
        <v>270</v>
      </c>
      <c r="AE15" s="30">
        <f t="shared" si="8"/>
        <v>19</v>
      </c>
      <c r="AF15" s="30">
        <v>49</v>
      </c>
      <c r="AG15" s="30">
        <v>16</v>
      </c>
      <c r="AH15" s="30">
        <v>-16</v>
      </c>
      <c r="AI15" s="30">
        <v>22</v>
      </c>
      <c r="AJ15" s="30">
        <v>8</v>
      </c>
      <c r="AK15" s="30">
        <v>-50</v>
      </c>
      <c r="AL15" s="30">
        <v>-113</v>
      </c>
      <c r="AM15" s="114">
        <v>18</v>
      </c>
      <c r="AN15" s="115">
        <f t="shared" si="9"/>
        <v>279</v>
      </c>
      <c r="AO15" s="30">
        <f t="shared" si="10"/>
        <v>228</v>
      </c>
      <c r="AP15" s="30">
        <v>385</v>
      </c>
      <c r="AQ15" s="30">
        <v>157</v>
      </c>
      <c r="AR15" s="30">
        <f t="shared" si="11"/>
        <v>13</v>
      </c>
      <c r="AS15" s="30">
        <v>32</v>
      </c>
      <c r="AT15" s="30">
        <v>8</v>
      </c>
      <c r="AU15" s="30">
        <v>-4</v>
      </c>
      <c r="AV15" s="30">
        <v>16</v>
      </c>
      <c r="AW15" s="30">
        <v>7</v>
      </c>
      <c r="AX15" s="30">
        <v>35</v>
      </c>
      <c r="AY15" s="30">
        <v>3</v>
      </c>
      <c r="AZ15" s="114">
        <v>133</v>
      </c>
      <c r="BA15" s="30">
        <f t="shared" si="12"/>
        <v>-123</v>
      </c>
      <c r="BB15" s="30">
        <f t="shared" si="13"/>
        <v>-76</v>
      </c>
      <c r="BC15" s="30">
        <v>73</v>
      </c>
      <c r="BD15" s="30">
        <v>149</v>
      </c>
      <c r="BE15" s="30">
        <f t="shared" si="14"/>
        <v>-3</v>
      </c>
      <c r="BF15" s="30">
        <v>4</v>
      </c>
      <c r="BG15" s="30">
        <v>2</v>
      </c>
      <c r="BH15" s="30">
        <v>-5</v>
      </c>
      <c r="BI15" s="30">
        <v>3</v>
      </c>
      <c r="BJ15" s="30">
        <v>1</v>
      </c>
      <c r="BK15" s="30">
        <v>28</v>
      </c>
      <c r="BL15" s="30">
        <v>-72</v>
      </c>
      <c r="BM15" s="114">
        <v>73</v>
      </c>
      <c r="BN15" s="115">
        <f t="shared" si="15"/>
        <v>-49</v>
      </c>
      <c r="BO15" s="30">
        <f t="shared" si="16"/>
        <v>225</v>
      </c>
      <c r="BP15" s="30">
        <v>681</v>
      </c>
      <c r="BQ15" s="30">
        <v>456</v>
      </c>
      <c r="BR15" s="30">
        <f t="shared" si="17"/>
        <v>165</v>
      </c>
      <c r="BS15" s="30">
        <v>135</v>
      </c>
      <c r="BT15" s="30">
        <v>52</v>
      </c>
      <c r="BU15" s="30">
        <v>-2</v>
      </c>
      <c r="BV15" s="30">
        <v>16</v>
      </c>
      <c r="BW15" s="30">
        <v>4</v>
      </c>
      <c r="BX15" s="30">
        <v>-435</v>
      </c>
      <c r="BY15" s="30">
        <v>-4</v>
      </c>
      <c r="BZ15" s="114">
        <v>183</v>
      </c>
      <c r="CA15" s="30">
        <f t="shared" si="18"/>
        <v>120</v>
      </c>
      <c r="CB15" s="30">
        <f t="shared" si="19"/>
        <v>37</v>
      </c>
      <c r="CC15" s="30">
        <v>252</v>
      </c>
      <c r="CD15" s="30">
        <v>215</v>
      </c>
      <c r="CE15" s="30">
        <f t="shared" si="20"/>
        <v>39</v>
      </c>
      <c r="CF15" s="30">
        <v>47</v>
      </c>
      <c r="CG15" s="30">
        <v>10</v>
      </c>
      <c r="CH15" s="30">
        <v>12</v>
      </c>
      <c r="CI15" s="30">
        <v>22</v>
      </c>
      <c r="CJ15" s="30">
        <v>8</v>
      </c>
      <c r="CK15" s="30">
        <v>30</v>
      </c>
      <c r="CL15" s="30">
        <v>14</v>
      </c>
      <c r="CM15" s="114">
        <v>112</v>
      </c>
      <c r="CN15" s="30">
        <f t="shared" si="21"/>
        <v>2498</v>
      </c>
      <c r="CO15" s="30">
        <f t="shared" si="22"/>
        <v>440</v>
      </c>
      <c r="CP15" s="30">
        <v>1603</v>
      </c>
      <c r="CQ15" s="30">
        <v>1163</v>
      </c>
      <c r="CR15" s="30">
        <f t="shared" si="23"/>
        <v>1039</v>
      </c>
      <c r="CS15" s="30">
        <v>557</v>
      </c>
      <c r="CT15" s="30">
        <v>146</v>
      </c>
      <c r="CU15" s="30">
        <v>415</v>
      </c>
      <c r="CV15" s="30">
        <v>59</v>
      </c>
      <c r="CW15" s="30">
        <v>20</v>
      </c>
      <c r="CX15" s="30">
        <v>61</v>
      </c>
      <c r="CY15" s="30">
        <v>958</v>
      </c>
      <c r="CZ15" s="30">
        <v>-249</v>
      </c>
      <c r="DA15" s="115">
        <f t="shared" si="24"/>
        <v>-51</v>
      </c>
      <c r="DB15" s="30">
        <f t="shared" si="25"/>
        <v>-12</v>
      </c>
      <c r="DC15" s="30">
        <v>244</v>
      </c>
      <c r="DD15" s="30">
        <v>256</v>
      </c>
      <c r="DE15" s="30">
        <f t="shared" si="26"/>
        <v>32</v>
      </c>
      <c r="DF15" s="30">
        <v>23</v>
      </c>
      <c r="DG15" s="30">
        <v>3</v>
      </c>
      <c r="DH15" s="30">
        <v>6</v>
      </c>
      <c r="DI15" s="30">
        <v>0</v>
      </c>
      <c r="DJ15" s="30">
        <v>0</v>
      </c>
      <c r="DK15" s="30">
        <v>28</v>
      </c>
      <c r="DL15" s="30">
        <v>-99</v>
      </c>
      <c r="DM15" s="114">
        <v>142</v>
      </c>
      <c r="DN15" s="30">
        <f t="shared" si="27"/>
        <v>-236</v>
      </c>
      <c r="DO15" s="30">
        <f t="shared" si="28"/>
        <v>-54</v>
      </c>
      <c r="DP15" s="30">
        <v>369</v>
      </c>
      <c r="DQ15" s="30">
        <v>423</v>
      </c>
      <c r="DR15" s="30">
        <f t="shared" si="29"/>
        <v>23</v>
      </c>
      <c r="DS15" s="30">
        <v>15</v>
      </c>
      <c r="DT15" s="30">
        <v>10</v>
      </c>
      <c r="DU15" s="30">
        <v>16</v>
      </c>
      <c r="DV15" s="30">
        <v>12</v>
      </c>
      <c r="DW15" s="30">
        <v>6</v>
      </c>
      <c r="DX15" s="30">
        <v>-22</v>
      </c>
      <c r="DY15" s="30">
        <v>-183</v>
      </c>
      <c r="DZ15" s="30">
        <v>244</v>
      </c>
      <c r="EA15" s="115">
        <f t="shared" si="30"/>
        <v>726</v>
      </c>
      <c r="EB15" s="30">
        <f t="shared" si="31"/>
        <v>300</v>
      </c>
      <c r="EC15" s="30">
        <v>1027</v>
      </c>
      <c r="ED15" s="30">
        <v>727</v>
      </c>
      <c r="EE15" s="30">
        <f t="shared" si="32"/>
        <v>513</v>
      </c>
      <c r="EF15" s="30">
        <v>746</v>
      </c>
      <c r="EG15" s="30">
        <v>41</v>
      </c>
      <c r="EH15" s="30">
        <v>18</v>
      </c>
      <c r="EI15" s="30">
        <v>180</v>
      </c>
      <c r="EJ15" s="30">
        <v>112</v>
      </c>
      <c r="EK15" s="30">
        <v>-404</v>
      </c>
      <c r="EL15" s="30">
        <v>317</v>
      </c>
      <c r="EM15" s="114">
        <v>-327</v>
      </c>
      <c r="EN15" s="30">
        <f t="shared" si="33"/>
        <v>-102</v>
      </c>
      <c r="EO15" s="30">
        <f t="shared" si="34"/>
        <v>44</v>
      </c>
      <c r="EP15" s="30">
        <v>302</v>
      </c>
      <c r="EQ15" s="30">
        <v>258</v>
      </c>
      <c r="ER15" s="30">
        <f t="shared" si="35"/>
        <v>74</v>
      </c>
      <c r="ES15" s="30">
        <v>120</v>
      </c>
      <c r="ET15" s="30">
        <v>12</v>
      </c>
      <c r="EU15" s="30">
        <v>-36</v>
      </c>
      <c r="EV15" s="30">
        <v>18</v>
      </c>
      <c r="EW15" s="30">
        <v>4</v>
      </c>
      <c r="EX15" s="30">
        <v>-205</v>
      </c>
      <c r="EY15" s="30">
        <v>-15</v>
      </c>
      <c r="EZ15" s="30">
        <v>59</v>
      </c>
      <c r="FA15" s="115">
        <f t="shared" si="36"/>
        <v>-196</v>
      </c>
      <c r="FB15" s="30">
        <f t="shared" si="37"/>
        <v>-3</v>
      </c>
      <c r="FC15" s="30">
        <v>194</v>
      </c>
      <c r="FD15" s="30">
        <v>197</v>
      </c>
      <c r="FE15" s="30">
        <f t="shared" si="38"/>
        <v>-16</v>
      </c>
      <c r="FF15" s="30">
        <v>12</v>
      </c>
      <c r="FG15" s="30">
        <v>6</v>
      </c>
      <c r="FH15" s="30">
        <v>-15</v>
      </c>
      <c r="FI15" s="30">
        <v>13</v>
      </c>
      <c r="FJ15" s="30">
        <v>6</v>
      </c>
      <c r="FK15" s="30">
        <v>-71</v>
      </c>
      <c r="FL15" s="30">
        <v>-106</v>
      </c>
      <c r="FM15" s="114">
        <v>50</v>
      </c>
      <c r="FN15" s="115">
        <f t="shared" si="39"/>
        <v>-129</v>
      </c>
      <c r="FO15" s="30">
        <f t="shared" si="40"/>
        <v>-37</v>
      </c>
      <c r="FP15" s="30">
        <v>274</v>
      </c>
      <c r="FQ15" s="30">
        <v>311</v>
      </c>
      <c r="FR15" s="30">
        <f t="shared" si="41"/>
        <v>21</v>
      </c>
      <c r="FS15" s="30">
        <v>38</v>
      </c>
      <c r="FT15" s="30">
        <v>8</v>
      </c>
      <c r="FU15" s="30">
        <v>-8</v>
      </c>
      <c r="FV15" s="30">
        <v>12</v>
      </c>
      <c r="FW15" s="30">
        <v>5</v>
      </c>
      <c r="FX15" s="30">
        <v>-10</v>
      </c>
      <c r="FY15" s="30">
        <v>-103</v>
      </c>
      <c r="FZ15" s="114">
        <v>188</v>
      </c>
      <c r="GA15" s="30">
        <f t="shared" si="42"/>
        <v>-405</v>
      </c>
      <c r="GB15" s="30">
        <f t="shared" si="43"/>
        <v>-123</v>
      </c>
      <c r="GC15" s="30">
        <v>208</v>
      </c>
      <c r="GD15" s="30">
        <v>331</v>
      </c>
      <c r="GE15" s="30">
        <f t="shared" si="44"/>
        <v>14</v>
      </c>
      <c r="GF15" s="30">
        <v>6</v>
      </c>
      <c r="GG15" s="30">
        <v>1</v>
      </c>
      <c r="GH15" s="30">
        <v>18</v>
      </c>
      <c r="GI15" s="30">
        <v>7</v>
      </c>
      <c r="GJ15" s="30">
        <v>4</v>
      </c>
      <c r="GK15" s="30">
        <v>-66</v>
      </c>
      <c r="GL15" s="30">
        <v>-230</v>
      </c>
      <c r="GM15" s="114">
        <v>121</v>
      </c>
      <c r="GN15" s="30">
        <f t="shared" si="45"/>
        <v>-526</v>
      </c>
      <c r="GO15" s="30">
        <f t="shared" si="46"/>
        <v>-64</v>
      </c>
      <c r="GP15" s="30">
        <v>562</v>
      </c>
      <c r="GQ15" s="30">
        <v>626</v>
      </c>
      <c r="GR15" s="30">
        <f t="shared" si="47"/>
        <v>17</v>
      </c>
      <c r="GS15" s="30">
        <v>67</v>
      </c>
      <c r="GT15" s="30">
        <v>6</v>
      </c>
      <c r="GU15" s="30">
        <v>-32</v>
      </c>
      <c r="GV15" s="30">
        <v>17</v>
      </c>
      <c r="GW15" s="30">
        <v>7</v>
      </c>
      <c r="GX15" s="30">
        <v>-175</v>
      </c>
      <c r="GY15" s="30">
        <v>-304</v>
      </c>
      <c r="GZ15" s="30">
        <v>566</v>
      </c>
    </row>
    <row r="16" spans="1:208">
      <c r="A16" s="28">
        <v>2013</v>
      </c>
      <c r="B16" s="30">
        <f t="shared" si="0"/>
        <v>-1052</v>
      </c>
      <c r="C16" s="30">
        <f t="shared" si="1"/>
        <v>398</v>
      </c>
      <c r="D16" s="30">
        <v>6927</v>
      </c>
      <c r="E16" s="30">
        <v>6529</v>
      </c>
      <c r="F16" s="30">
        <f t="shared" si="2"/>
        <v>1840</v>
      </c>
      <c r="G16" s="30">
        <v>2024</v>
      </c>
      <c r="H16" s="30">
        <v>310</v>
      </c>
      <c r="I16" s="30">
        <v>21</v>
      </c>
      <c r="J16" s="30">
        <v>311</v>
      </c>
      <c r="K16" s="30">
        <v>204</v>
      </c>
      <c r="L16" s="30">
        <v>-3290</v>
      </c>
      <c r="M16" s="114">
        <v>1218</v>
      </c>
      <c r="N16" s="115">
        <f t="shared" si="3"/>
        <v>-476</v>
      </c>
      <c r="O16" s="30">
        <f t="shared" si="4"/>
        <v>-11</v>
      </c>
      <c r="P16" s="30">
        <v>721</v>
      </c>
      <c r="Q16" s="30">
        <v>732</v>
      </c>
      <c r="R16" s="30">
        <f t="shared" si="5"/>
        <v>259</v>
      </c>
      <c r="S16" s="30">
        <v>340</v>
      </c>
      <c r="T16" s="30">
        <v>41</v>
      </c>
      <c r="U16" s="30">
        <v>-77</v>
      </c>
      <c r="V16" s="30">
        <v>29</v>
      </c>
      <c r="W16" s="30">
        <v>16</v>
      </c>
      <c r="X16" s="30">
        <v>-666</v>
      </c>
      <c r="Y16" s="30">
        <v>-58</v>
      </c>
      <c r="Z16" s="114">
        <v>-99</v>
      </c>
      <c r="AA16" s="30">
        <f t="shared" si="6"/>
        <v>-220</v>
      </c>
      <c r="AB16" s="30">
        <f t="shared" si="7"/>
        <v>-12</v>
      </c>
      <c r="AC16" s="30">
        <v>255</v>
      </c>
      <c r="AD16" s="30">
        <v>267</v>
      </c>
      <c r="AE16" s="30">
        <f t="shared" si="8"/>
        <v>79</v>
      </c>
      <c r="AF16" s="30">
        <v>116</v>
      </c>
      <c r="AG16" s="30">
        <v>14</v>
      </c>
      <c r="AH16" s="30">
        <v>-29</v>
      </c>
      <c r="AI16" s="30">
        <v>13</v>
      </c>
      <c r="AJ16" s="30">
        <v>9</v>
      </c>
      <c r="AK16" s="30">
        <v>-148</v>
      </c>
      <c r="AL16" s="30">
        <v>-139</v>
      </c>
      <c r="AM16" s="114">
        <v>20</v>
      </c>
      <c r="AN16" s="115">
        <f t="shared" si="9"/>
        <v>-14</v>
      </c>
      <c r="AO16" s="30">
        <f t="shared" si="10"/>
        <v>242</v>
      </c>
      <c r="AP16" s="30">
        <v>398</v>
      </c>
      <c r="AQ16" s="30">
        <v>156</v>
      </c>
      <c r="AR16" s="30">
        <f t="shared" si="11"/>
        <v>8</v>
      </c>
      <c r="AS16" s="30">
        <v>14</v>
      </c>
      <c r="AT16" s="30">
        <v>5</v>
      </c>
      <c r="AU16" s="30">
        <v>-3</v>
      </c>
      <c r="AV16" s="30">
        <v>6</v>
      </c>
      <c r="AW16" s="30">
        <v>2</v>
      </c>
      <c r="AX16" s="30">
        <v>-160</v>
      </c>
      <c r="AY16" s="30">
        <v>-104</v>
      </c>
      <c r="AZ16" s="114">
        <v>130</v>
      </c>
      <c r="BA16" s="30">
        <f t="shared" si="12"/>
        <v>-191</v>
      </c>
      <c r="BB16" s="30">
        <f t="shared" si="13"/>
        <v>-86</v>
      </c>
      <c r="BC16" s="30">
        <v>70</v>
      </c>
      <c r="BD16" s="30">
        <v>156</v>
      </c>
      <c r="BE16" s="30">
        <f t="shared" si="14"/>
        <v>15</v>
      </c>
      <c r="BF16" s="30">
        <v>6</v>
      </c>
      <c r="BG16" s="30">
        <v>2</v>
      </c>
      <c r="BH16" s="30">
        <v>7</v>
      </c>
      <c r="BI16" s="30">
        <v>0</v>
      </c>
      <c r="BJ16" s="30">
        <v>0</v>
      </c>
      <c r="BK16" s="30">
        <v>-27</v>
      </c>
      <c r="BL16" s="30">
        <v>-93</v>
      </c>
      <c r="BM16" s="114">
        <v>77</v>
      </c>
      <c r="BN16" s="115">
        <f t="shared" si="15"/>
        <v>-191</v>
      </c>
      <c r="BO16" s="30">
        <f t="shared" si="16"/>
        <v>204</v>
      </c>
      <c r="BP16" s="30">
        <v>688</v>
      </c>
      <c r="BQ16" s="30">
        <v>484</v>
      </c>
      <c r="BR16" s="30">
        <f t="shared" si="17"/>
        <v>78</v>
      </c>
      <c r="BS16" s="30">
        <v>110</v>
      </c>
      <c r="BT16" s="30">
        <v>40</v>
      </c>
      <c r="BU16" s="30">
        <v>-3</v>
      </c>
      <c r="BV16" s="30">
        <v>44</v>
      </c>
      <c r="BW16" s="30">
        <v>25</v>
      </c>
      <c r="BX16" s="30">
        <v>-501</v>
      </c>
      <c r="BY16" s="30">
        <v>28</v>
      </c>
      <c r="BZ16" s="114">
        <v>192</v>
      </c>
      <c r="CA16" s="30">
        <f t="shared" si="18"/>
        <v>-5</v>
      </c>
      <c r="CB16" s="30">
        <f t="shared" si="19"/>
        <v>32</v>
      </c>
      <c r="CC16" s="30">
        <v>256</v>
      </c>
      <c r="CD16" s="30">
        <v>224</v>
      </c>
      <c r="CE16" s="30">
        <f t="shared" si="20"/>
        <v>29</v>
      </c>
      <c r="CF16" s="30">
        <v>22</v>
      </c>
      <c r="CG16" s="30">
        <v>11</v>
      </c>
      <c r="CH16" s="30">
        <v>2</v>
      </c>
      <c r="CI16" s="30">
        <v>4</v>
      </c>
      <c r="CJ16" s="30">
        <v>2</v>
      </c>
      <c r="CK16" s="30">
        <v>-57</v>
      </c>
      <c r="CL16" s="30">
        <v>-9</v>
      </c>
      <c r="CM16" s="114">
        <v>113</v>
      </c>
      <c r="CN16" s="30">
        <f t="shared" si="21"/>
        <v>1497</v>
      </c>
      <c r="CO16" s="30">
        <f t="shared" si="22"/>
        <v>340</v>
      </c>
      <c r="CP16" s="30">
        <v>1508</v>
      </c>
      <c r="CQ16" s="30">
        <v>1168</v>
      </c>
      <c r="CR16" s="30">
        <f t="shared" si="23"/>
        <v>524</v>
      </c>
      <c r="CS16" s="30">
        <v>484</v>
      </c>
      <c r="CT16" s="30">
        <v>43</v>
      </c>
      <c r="CU16" s="30">
        <v>135</v>
      </c>
      <c r="CV16" s="30">
        <v>82</v>
      </c>
      <c r="CW16" s="30">
        <v>56</v>
      </c>
      <c r="CX16" s="30">
        <v>-342</v>
      </c>
      <c r="CY16" s="30">
        <v>975</v>
      </c>
      <c r="CZ16" s="30">
        <v>-272</v>
      </c>
      <c r="DA16" s="115">
        <f t="shared" si="24"/>
        <v>-234</v>
      </c>
      <c r="DB16" s="30">
        <f t="shared" si="25"/>
        <v>28</v>
      </c>
      <c r="DC16" s="30">
        <v>271</v>
      </c>
      <c r="DD16" s="30">
        <v>243</v>
      </c>
      <c r="DE16" s="30">
        <f t="shared" si="26"/>
        <v>29</v>
      </c>
      <c r="DF16" s="30">
        <v>16</v>
      </c>
      <c r="DG16" s="30">
        <v>3</v>
      </c>
      <c r="DH16" s="30">
        <v>14</v>
      </c>
      <c r="DI16" s="30">
        <v>2</v>
      </c>
      <c r="DJ16" s="30">
        <v>2</v>
      </c>
      <c r="DK16" s="30">
        <v>-15</v>
      </c>
      <c r="DL16" s="30">
        <v>-276</v>
      </c>
      <c r="DM16" s="114">
        <v>140</v>
      </c>
      <c r="DN16" s="30">
        <f t="shared" si="27"/>
        <v>-370</v>
      </c>
      <c r="DO16" s="30">
        <f t="shared" si="28"/>
        <v>-30</v>
      </c>
      <c r="DP16" s="30">
        <v>387</v>
      </c>
      <c r="DQ16" s="30">
        <v>417</v>
      </c>
      <c r="DR16" s="30">
        <f t="shared" si="29"/>
        <v>-3</v>
      </c>
      <c r="DS16" s="30">
        <v>27</v>
      </c>
      <c r="DT16" s="30">
        <v>7</v>
      </c>
      <c r="DU16" s="30">
        <v>-14</v>
      </c>
      <c r="DV16" s="30">
        <v>13</v>
      </c>
      <c r="DW16" s="30">
        <v>10</v>
      </c>
      <c r="DX16" s="30">
        <v>-124</v>
      </c>
      <c r="DY16" s="30">
        <v>-213</v>
      </c>
      <c r="DZ16" s="30">
        <v>247</v>
      </c>
      <c r="EA16" s="115">
        <f t="shared" si="30"/>
        <v>1226</v>
      </c>
      <c r="EB16" s="30">
        <f t="shared" si="31"/>
        <v>216</v>
      </c>
      <c r="EC16" s="30">
        <v>981</v>
      </c>
      <c r="ED16" s="30">
        <v>765</v>
      </c>
      <c r="EE16" s="30">
        <f t="shared" si="32"/>
        <v>698</v>
      </c>
      <c r="EF16" s="30">
        <v>720</v>
      </c>
      <c r="EG16" s="30">
        <v>113</v>
      </c>
      <c r="EH16" s="30">
        <v>-5</v>
      </c>
      <c r="EI16" s="30">
        <v>72</v>
      </c>
      <c r="EJ16" s="30">
        <v>58</v>
      </c>
      <c r="EK16" s="30">
        <v>-499</v>
      </c>
      <c r="EL16" s="30">
        <v>811</v>
      </c>
      <c r="EM16" s="114">
        <v>-332</v>
      </c>
      <c r="EN16" s="30">
        <f t="shared" si="33"/>
        <v>-115</v>
      </c>
      <c r="EO16" s="30">
        <f t="shared" si="34"/>
        <v>8</v>
      </c>
      <c r="EP16" s="30">
        <v>255</v>
      </c>
      <c r="EQ16" s="30">
        <v>247</v>
      </c>
      <c r="ER16" s="30">
        <f t="shared" si="35"/>
        <v>96</v>
      </c>
      <c r="ES16" s="30">
        <v>68</v>
      </c>
      <c r="ET16" s="30">
        <v>9</v>
      </c>
      <c r="EU16" s="30">
        <v>31</v>
      </c>
      <c r="EV16" s="30">
        <v>8</v>
      </c>
      <c r="EW16" s="30">
        <v>4</v>
      </c>
      <c r="EX16" s="30">
        <v>-166</v>
      </c>
      <c r="EY16" s="30">
        <v>-53</v>
      </c>
      <c r="EZ16" s="30">
        <v>60</v>
      </c>
      <c r="FA16" s="115">
        <f t="shared" si="36"/>
        <v>-393</v>
      </c>
      <c r="FB16" s="30">
        <f t="shared" si="37"/>
        <v>-36</v>
      </c>
      <c r="FC16" s="30">
        <v>179</v>
      </c>
      <c r="FD16" s="30">
        <v>215</v>
      </c>
      <c r="FE16" s="30">
        <f t="shared" si="38"/>
        <v>6</v>
      </c>
      <c r="FF16" s="30">
        <v>16</v>
      </c>
      <c r="FG16" s="30">
        <v>3</v>
      </c>
      <c r="FH16" s="30">
        <v>1</v>
      </c>
      <c r="FI16" s="30">
        <v>10</v>
      </c>
      <c r="FJ16" s="30">
        <v>4</v>
      </c>
      <c r="FK16" s="30">
        <v>-169</v>
      </c>
      <c r="FL16" s="30">
        <v>-194</v>
      </c>
      <c r="FM16" s="114">
        <v>56</v>
      </c>
      <c r="FN16" s="115">
        <f t="shared" si="39"/>
        <v>-376</v>
      </c>
      <c r="FO16" s="30">
        <f t="shared" si="40"/>
        <v>-142</v>
      </c>
      <c r="FP16" s="30">
        <v>222</v>
      </c>
      <c r="FQ16" s="30">
        <v>364</v>
      </c>
      <c r="FR16" s="30">
        <f t="shared" si="41"/>
        <v>-9</v>
      </c>
      <c r="FS16" s="30">
        <v>22</v>
      </c>
      <c r="FT16" s="30">
        <v>6</v>
      </c>
      <c r="FU16" s="30">
        <v>-17</v>
      </c>
      <c r="FV16" s="30">
        <v>13</v>
      </c>
      <c r="FW16" s="30">
        <v>7</v>
      </c>
      <c r="FX16" s="30">
        <v>-131</v>
      </c>
      <c r="FY16" s="30">
        <v>-94</v>
      </c>
      <c r="FZ16" s="114">
        <v>192</v>
      </c>
      <c r="GA16" s="30">
        <f t="shared" si="42"/>
        <v>-431</v>
      </c>
      <c r="GB16" s="30">
        <f t="shared" si="43"/>
        <v>-199</v>
      </c>
      <c r="GC16" s="30">
        <v>203</v>
      </c>
      <c r="GD16" s="30">
        <v>402</v>
      </c>
      <c r="GE16" s="30">
        <f t="shared" si="44"/>
        <v>-5</v>
      </c>
      <c r="GF16" s="30">
        <v>16</v>
      </c>
      <c r="GG16" s="30">
        <v>2</v>
      </c>
      <c r="GH16" s="30">
        <v>-15</v>
      </c>
      <c r="GI16" s="30">
        <v>5</v>
      </c>
      <c r="GJ16" s="30">
        <v>3</v>
      </c>
      <c r="GK16" s="30">
        <v>-67</v>
      </c>
      <c r="GL16" s="30">
        <v>-160</v>
      </c>
      <c r="GM16" s="114">
        <v>120</v>
      </c>
      <c r="GN16" s="30">
        <f t="shared" si="45"/>
        <v>-759</v>
      </c>
      <c r="GO16" s="30">
        <f t="shared" si="46"/>
        <v>-156</v>
      </c>
      <c r="GP16" s="30">
        <v>533</v>
      </c>
      <c r="GQ16" s="30">
        <v>689</v>
      </c>
      <c r="GR16" s="30">
        <f t="shared" si="47"/>
        <v>36</v>
      </c>
      <c r="GS16" s="30">
        <v>47</v>
      </c>
      <c r="GT16" s="30">
        <v>11</v>
      </c>
      <c r="GU16" s="30">
        <v>-6</v>
      </c>
      <c r="GV16" s="30">
        <v>10</v>
      </c>
      <c r="GW16" s="30">
        <v>6</v>
      </c>
      <c r="GX16" s="30">
        <v>-218</v>
      </c>
      <c r="GY16" s="30">
        <v>-421</v>
      </c>
      <c r="GZ16" s="30">
        <v>574</v>
      </c>
    </row>
    <row r="17" spans="1:208">
      <c r="A17" s="28">
        <v>2014</v>
      </c>
      <c r="B17" s="30">
        <f t="shared" si="0"/>
        <v>-787</v>
      </c>
      <c r="C17" s="30">
        <f t="shared" si="1"/>
        <v>432</v>
      </c>
      <c r="D17" s="30">
        <v>7045</v>
      </c>
      <c r="E17" s="30">
        <v>6613</v>
      </c>
      <c r="F17" s="30">
        <f t="shared" si="2"/>
        <v>2298</v>
      </c>
      <c r="G17" s="30">
        <v>2293</v>
      </c>
      <c r="H17" s="30">
        <v>293</v>
      </c>
      <c r="I17" s="30">
        <v>321</v>
      </c>
      <c r="J17" s="30">
        <v>406</v>
      </c>
      <c r="K17" s="30">
        <v>203</v>
      </c>
      <c r="L17" s="30">
        <v>-3517</v>
      </c>
      <c r="M17" s="114">
        <v>1219</v>
      </c>
      <c r="N17" s="115">
        <f t="shared" si="3"/>
        <v>-639</v>
      </c>
      <c r="O17" s="30">
        <f t="shared" si="4"/>
        <v>-9</v>
      </c>
      <c r="P17" s="30">
        <v>752</v>
      </c>
      <c r="Q17" s="30">
        <v>761</v>
      </c>
      <c r="R17" s="30">
        <f t="shared" si="5"/>
        <v>211</v>
      </c>
      <c r="S17" s="30">
        <v>390</v>
      </c>
      <c r="T17" s="30">
        <v>26</v>
      </c>
      <c r="U17" s="30">
        <v>-162</v>
      </c>
      <c r="V17" s="30">
        <v>32</v>
      </c>
      <c r="W17" s="30">
        <v>11</v>
      </c>
      <c r="X17" s="30">
        <v>-609</v>
      </c>
      <c r="Y17" s="30">
        <v>-232</v>
      </c>
      <c r="Z17" s="114">
        <v>-114</v>
      </c>
      <c r="AA17" s="30">
        <f t="shared" si="6"/>
        <v>-213</v>
      </c>
      <c r="AB17" s="30">
        <f t="shared" si="7"/>
        <v>-46</v>
      </c>
      <c r="AC17" s="30">
        <v>214</v>
      </c>
      <c r="AD17" s="30">
        <v>260</v>
      </c>
      <c r="AE17" s="30">
        <f t="shared" si="8"/>
        <v>147</v>
      </c>
      <c r="AF17" s="30">
        <v>98</v>
      </c>
      <c r="AG17" s="30">
        <v>18</v>
      </c>
      <c r="AH17" s="30">
        <v>49</v>
      </c>
      <c r="AI17" s="30">
        <v>14</v>
      </c>
      <c r="AJ17" s="30">
        <v>4</v>
      </c>
      <c r="AK17" s="30">
        <v>-192</v>
      </c>
      <c r="AL17" s="30">
        <v>-122</v>
      </c>
      <c r="AM17" s="114">
        <v>25</v>
      </c>
      <c r="AN17" s="115">
        <f t="shared" si="9"/>
        <v>-59</v>
      </c>
      <c r="AO17" s="30">
        <f t="shared" si="10"/>
        <v>193</v>
      </c>
      <c r="AP17" s="30">
        <v>351</v>
      </c>
      <c r="AQ17" s="30">
        <v>158</v>
      </c>
      <c r="AR17" s="30">
        <f t="shared" si="11"/>
        <v>-6</v>
      </c>
      <c r="AS17" s="30">
        <v>14</v>
      </c>
      <c r="AT17" s="30">
        <v>9</v>
      </c>
      <c r="AU17" s="30">
        <v>-6</v>
      </c>
      <c r="AV17" s="30">
        <v>16</v>
      </c>
      <c r="AW17" s="30">
        <v>7</v>
      </c>
      <c r="AX17" s="30">
        <v>-171</v>
      </c>
      <c r="AY17" s="30">
        <v>-75</v>
      </c>
      <c r="AZ17" s="114">
        <v>133</v>
      </c>
      <c r="BA17" s="30">
        <f t="shared" si="12"/>
        <v>-172</v>
      </c>
      <c r="BB17" s="30">
        <f t="shared" si="13"/>
        <v>-82</v>
      </c>
      <c r="BC17" s="30">
        <v>72</v>
      </c>
      <c r="BD17" s="30">
        <v>154</v>
      </c>
      <c r="BE17" s="30">
        <f t="shared" si="14"/>
        <v>2</v>
      </c>
      <c r="BF17" s="30">
        <v>5</v>
      </c>
      <c r="BG17" s="30">
        <v>0</v>
      </c>
      <c r="BH17" s="30">
        <v>-3</v>
      </c>
      <c r="BI17" s="30">
        <v>0</v>
      </c>
      <c r="BJ17" s="30">
        <v>0</v>
      </c>
      <c r="BK17" s="30">
        <v>-55</v>
      </c>
      <c r="BL17" s="30">
        <v>-37</v>
      </c>
      <c r="BM17" s="114">
        <v>77</v>
      </c>
      <c r="BN17" s="115">
        <f t="shared" si="15"/>
        <v>-135</v>
      </c>
      <c r="BO17" s="30">
        <f t="shared" si="16"/>
        <v>201</v>
      </c>
      <c r="BP17" s="30">
        <v>683</v>
      </c>
      <c r="BQ17" s="30">
        <v>482</v>
      </c>
      <c r="BR17" s="30">
        <f t="shared" si="17"/>
        <v>70</v>
      </c>
      <c r="BS17" s="30">
        <v>124</v>
      </c>
      <c r="BT17" s="30">
        <v>33</v>
      </c>
      <c r="BU17" s="30">
        <v>-36</v>
      </c>
      <c r="BV17" s="30">
        <v>33</v>
      </c>
      <c r="BW17" s="30">
        <v>18</v>
      </c>
      <c r="BX17" s="30">
        <v>-512</v>
      </c>
      <c r="BY17" s="30">
        <v>106</v>
      </c>
      <c r="BZ17" s="114">
        <v>198</v>
      </c>
      <c r="CA17" s="30">
        <f t="shared" si="18"/>
        <v>67</v>
      </c>
      <c r="CB17" s="30">
        <f t="shared" si="19"/>
        <v>39</v>
      </c>
      <c r="CC17" s="30">
        <v>274</v>
      </c>
      <c r="CD17" s="30">
        <v>235</v>
      </c>
      <c r="CE17" s="30">
        <f t="shared" si="20"/>
        <v>42</v>
      </c>
      <c r="CF17" s="30">
        <v>54</v>
      </c>
      <c r="CG17" s="30">
        <v>4</v>
      </c>
      <c r="CH17" s="30">
        <v>1</v>
      </c>
      <c r="CI17" s="30">
        <v>11</v>
      </c>
      <c r="CJ17" s="30">
        <v>6</v>
      </c>
      <c r="CK17" s="30">
        <v>-121</v>
      </c>
      <c r="CL17" s="30">
        <v>107</v>
      </c>
      <c r="CM17" s="114">
        <v>113</v>
      </c>
      <c r="CN17" s="30">
        <f t="shared" si="21"/>
        <v>1826</v>
      </c>
      <c r="CO17" s="30">
        <f t="shared" si="22"/>
        <v>347</v>
      </c>
      <c r="CP17" s="30">
        <v>1502</v>
      </c>
      <c r="CQ17" s="30">
        <v>1155</v>
      </c>
      <c r="CR17" s="30">
        <f t="shared" si="23"/>
        <v>889</v>
      </c>
      <c r="CS17" s="30">
        <v>597</v>
      </c>
      <c r="CT17" s="30">
        <v>60</v>
      </c>
      <c r="CU17" s="30">
        <v>311</v>
      </c>
      <c r="CV17" s="30">
        <v>54</v>
      </c>
      <c r="CW17" s="30">
        <v>25</v>
      </c>
      <c r="CX17" s="30">
        <v>-372</v>
      </c>
      <c r="CY17" s="30">
        <v>962</v>
      </c>
      <c r="CZ17" s="30">
        <v>-273</v>
      </c>
      <c r="DA17" s="115">
        <f t="shared" si="24"/>
        <v>-68</v>
      </c>
      <c r="DB17" s="30">
        <f t="shared" si="25"/>
        <v>-24</v>
      </c>
      <c r="DC17" s="30">
        <v>252</v>
      </c>
      <c r="DD17" s="30">
        <v>276</v>
      </c>
      <c r="DE17" s="30">
        <f t="shared" si="26"/>
        <v>47</v>
      </c>
      <c r="DF17" s="30">
        <v>30</v>
      </c>
      <c r="DG17" s="30">
        <v>5</v>
      </c>
      <c r="DH17" s="30">
        <v>17</v>
      </c>
      <c r="DI17" s="30">
        <v>4</v>
      </c>
      <c r="DJ17" s="30">
        <v>1</v>
      </c>
      <c r="DK17" s="30">
        <v>-19</v>
      </c>
      <c r="DL17" s="30">
        <v>-72</v>
      </c>
      <c r="DM17" s="114">
        <v>133</v>
      </c>
      <c r="DN17" s="30">
        <f t="shared" si="27"/>
        <v>-479</v>
      </c>
      <c r="DO17" s="30">
        <f t="shared" si="28"/>
        <v>-85</v>
      </c>
      <c r="DP17" s="30">
        <v>390</v>
      </c>
      <c r="DQ17" s="30">
        <v>475</v>
      </c>
      <c r="DR17" s="30">
        <f t="shared" si="29"/>
        <v>10</v>
      </c>
      <c r="DS17" s="30">
        <v>20</v>
      </c>
      <c r="DT17" s="30">
        <v>9</v>
      </c>
      <c r="DU17" s="30">
        <v>1</v>
      </c>
      <c r="DV17" s="30">
        <v>14</v>
      </c>
      <c r="DW17" s="30">
        <v>6</v>
      </c>
      <c r="DX17" s="30">
        <v>-116</v>
      </c>
      <c r="DY17" s="30">
        <v>-288</v>
      </c>
      <c r="DZ17" s="30">
        <v>245</v>
      </c>
      <c r="EA17" s="115">
        <f t="shared" si="30"/>
        <v>812</v>
      </c>
      <c r="EB17" s="30">
        <f t="shared" si="31"/>
        <v>262</v>
      </c>
      <c r="EC17" s="30">
        <v>1048</v>
      </c>
      <c r="ED17" s="30">
        <v>786</v>
      </c>
      <c r="EE17" s="30">
        <f t="shared" si="32"/>
        <v>685</v>
      </c>
      <c r="EF17" s="30">
        <v>759</v>
      </c>
      <c r="EG17" s="30">
        <v>89</v>
      </c>
      <c r="EH17" s="30">
        <v>79</v>
      </c>
      <c r="EI17" s="30">
        <v>151</v>
      </c>
      <c r="EJ17" s="30">
        <v>91</v>
      </c>
      <c r="EK17" s="30">
        <v>-700</v>
      </c>
      <c r="EL17" s="30">
        <v>565</v>
      </c>
      <c r="EM17" s="114">
        <v>-320</v>
      </c>
      <c r="EN17" s="30">
        <f t="shared" si="33"/>
        <v>-230</v>
      </c>
      <c r="EO17" s="30">
        <f t="shared" si="34"/>
        <v>-3</v>
      </c>
      <c r="EP17" s="30">
        <v>267</v>
      </c>
      <c r="EQ17" s="30">
        <v>270</v>
      </c>
      <c r="ER17" s="30">
        <f t="shared" si="35"/>
        <v>124</v>
      </c>
      <c r="ES17" s="30">
        <v>97</v>
      </c>
      <c r="ET17" s="30">
        <v>24</v>
      </c>
      <c r="EU17" s="30">
        <v>49</v>
      </c>
      <c r="EV17" s="30">
        <v>32</v>
      </c>
      <c r="EW17" s="30">
        <v>14</v>
      </c>
      <c r="EX17" s="30">
        <v>-221</v>
      </c>
      <c r="EY17" s="30">
        <v>-130</v>
      </c>
      <c r="EZ17" s="30">
        <v>64</v>
      </c>
      <c r="FA17" s="115">
        <f t="shared" si="36"/>
        <v>-249</v>
      </c>
      <c r="FB17" s="30">
        <f t="shared" si="37"/>
        <v>-26</v>
      </c>
      <c r="FC17" s="30">
        <v>193</v>
      </c>
      <c r="FD17" s="30">
        <v>219</v>
      </c>
      <c r="FE17" s="30">
        <f t="shared" si="38"/>
        <v>2</v>
      </c>
      <c r="FF17" s="30">
        <v>16</v>
      </c>
      <c r="FG17" s="30">
        <v>3</v>
      </c>
      <c r="FH17" s="30">
        <v>-3</v>
      </c>
      <c r="FI17" s="30">
        <v>11</v>
      </c>
      <c r="FJ17" s="30">
        <v>3</v>
      </c>
      <c r="FK17" s="30">
        <v>-116</v>
      </c>
      <c r="FL17" s="30">
        <v>-109</v>
      </c>
      <c r="FM17" s="114">
        <v>50</v>
      </c>
      <c r="FN17" s="115">
        <f t="shared" si="39"/>
        <v>-228</v>
      </c>
      <c r="FO17" s="30">
        <f t="shared" si="40"/>
        <v>-69</v>
      </c>
      <c r="FP17" s="30">
        <v>252</v>
      </c>
      <c r="FQ17" s="30">
        <v>321</v>
      </c>
      <c r="FR17" s="30">
        <f t="shared" si="41"/>
        <v>14</v>
      </c>
      <c r="FS17" s="30">
        <v>30</v>
      </c>
      <c r="FT17" s="30">
        <v>3</v>
      </c>
      <c r="FU17" s="30">
        <v>7</v>
      </c>
      <c r="FV17" s="30">
        <v>17</v>
      </c>
      <c r="FW17" s="30">
        <v>9</v>
      </c>
      <c r="FX17" s="30">
        <v>-34</v>
      </c>
      <c r="FY17" s="30">
        <v>-139</v>
      </c>
      <c r="FZ17" s="114">
        <v>197</v>
      </c>
      <c r="GA17" s="30">
        <f t="shared" si="42"/>
        <v>-298</v>
      </c>
      <c r="GB17" s="30">
        <f t="shared" si="43"/>
        <v>-100</v>
      </c>
      <c r="GC17" s="30">
        <v>241</v>
      </c>
      <c r="GD17" s="30">
        <v>341</v>
      </c>
      <c r="GE17" s="30">
        <f t="shared" si="44"/>
        <v>5</v>
      </c>
      <c r="GF17" s="30">
        <v>21</v>
      </c>
      <c r="GG17" s="30">
        <v>1</v>
      </c>
      <c r="GH17" s="30">
        <v>-7</v>
      </c>
      <c r="GI17" s="30">
        <v>7</v>
      </c>
      <c r="GJ17" s="30">
        <v>3</v>
      </c>
      <c r="GK17" s="30">
        <v>-13</v>
      </c>
      <c r="GL17" s="30">
        <v>-190</v>
      </c>
      <c r="GM17" s="114">
        <v>120</v>
      </c>
      <c r="GN17" s="30">
        <f t="shared" si="45"/>
        <v>-722</v>
      </c>
      <c r="GO17" s="30">
        <f t="shared" si="46"/>
        <v>-166</v>
      </c>
      <c r="GP17" s="30">
        <v>554</v>
      </c>
      <c r="GQ17" s="30">
        <v>720</v>
      </c>
      <c r="GR17" s="30">
        <f t="shared" si="47"/>
        <v>56</v>
      </c>
      <c r="GS17" s="30">
        <v>38</v>
      </c>
      <c r="GT17" s="30">
        <v>9</v>
      </c>
      <c r="GU17" s="30">
        <v>24</v>
      </c>
      <c r="GV17" s="30">
        <v>10</v>
      </c>
      <c r="GW17" s="30">
        <v>5</v>
      </c>
      <c r="GX17" s="30">
        <v>-266</v>
      </c>
      <c r="GY17" s="30">
        <v>-346</v>
      </c>
      <c r="GZ17" s="30">
        <v>571</v>
      </c>
    </row>
    <row r="18" spans="1:208">
      <c r="A18" s="28">
        <v>2015</v>
      </c>
      <c r="B18" s="30">
        <f t="shared" si="0"/>
        <v>-1353</v>
      </c>
      <c r="C18" s="30">
        <f t="shared" si="1"/>
        <v>-656</v>
      </c>
      <c r="D18" s="30">
        <v>6693</v>
      </c>
      <c r="E18" s="30">
        <v>7349</v>
      </c>
      <c r="F18" s="30">
        <f t="shared" si="2"/>
        <v>2093</v>
      </c>
      <c r="G18" s="30">
        <v>2797</v>
      </c>
      <c r="H18" s="30">
        <v>224</v>
      </c>
      <c r="I18" s="30">
        <v>-220</v>
      </c>
      <c r="J18" s="30">
        <v>505</v>
      </c>
      <c r="K18" s="30">
        <v>203</v>
      </c>
      <c r="L18" s="30">
        <v>-2790</v>
      </c>
      <c r="M18" s="114">
        <v>1219</v>
      </c>
      <c r="N18" s="115">
        <f t="shared" si="3"/>
        <v>-120</v>
      </c>
      <c r="O18" s="30">
        <f t="shared" si="4"/>
        <v>-133</v>
      </c>
      <c r="P18" s="30">
        <v>760</v>
      </c>
      <c r="Q18" s="30">
        <v>893</v>
      </c>
      <c r="R18" s="30">
        <f t="shared" si="5"/>
        <v>338</v>
      </c>
      <c r="S18" s="30">
        <v>501</v>
      </c>
      <c r="T18" s="30">
        <v>31</v>
      </c>
      <c r="U18" s="30">
        <v>-171</v>
      </c>
      <c r="V18" s="30">
        <v>17</v>
      </c>
      <c r="W18" s="30">
        <v>6</v>
      </c>
      <c r="X18" s="30">
        <v>-393</v>
      </c>
      <c r="Y18" s="30">
        <v>68</v>
      </c>
      <c r="Z18" s="114">
        <v>-135</v>
      </c>
      <c r="AA18" s="30">
        <f t="shared" si="6"/>
        <v>-239</v>
      </c>
      <c r="AB18" s="30">
        <f t="shared" si="7"/>
        <v>-70</v>
      </c>
      <c r="AC18" s="30">
        <v>234</v>
      </c>
      <c r="AD18" s="30">
        <v>304</v>
      </c>
      <c r="AE18" s="30">
        <f t="shared" si="8"/>
        <v>14</v>
      </c>
      <c r="AF18" s="30">
        <v>76</v>
      </c>
      <c r="AG18" s="30">
        <v>6</v>
      </c>
      <c r="AH18" s="30">
        <v>-26</v>
      </c>
      <c r="AI18" s="30">
        <v>35</v>
      </c>
      <c r="AJ18" s="30">
        <v>7</v>
      </c>
      <c r="AK18" s="30">
        <v>-27</v>
      </c>
      <c r="AL18" s="30">
        <v>-156</v>
      </c>
      <c r="AM18" s="114">
        <v>30</v>
      </c>
      <c r="AN18" s="115">
        <f t="shared" si="9"/>
        <v>-172</v>
      </c>
      <c r="AO18" s="30">
        <f t="shared" si="10"/>
        <v>143</v>
      </c>
      <c r="AP18" s="30">
        <v>338</v>
      </c>
      <c r="AQ18" s="30">
        <v>195</v>
      </c>
      <c r="AR18" s="30">
        <f t="shared" si="11"/>
        <v>-2</v>
      </c>
      <c r="AS18" s="30">
        <v>11</v>
      </c>
      <c r="AT18" s="30">
        <v>1</v>
      </c>
      <c r="AU18" s="30">
        <v>6</v>
      </c>
      <c r="AV18" s="30">
        <v>15</v>
      </c>
      <c r="AW18" s="30">
        <v>5</v>
      </c>
      <c r="AX18" s="30">
        <v>-95</v>
      </c>
      <c r="AY18" s="30">
        <v>-218</v>
      </c>
      <c r="AZ18" s="114">
        <v>147</v>
      </c>
      <c r="BA18" s="30">
        <f t="shared" si="12"/>
        <v>-203</v>
      </c>
      <c r="BB18" s="30">
        <f t="shared" si="13"/>
        <v>-111</v>
      </c>
      <c r="BC18" s="30">
        <v>50</v>
      </c>
      <c r="BD18" s="30">
        <v>161</v>
      </c>
      <c r="BE18" s="30">
        <f t="shared" si="14"/>
        <v>6</v>
      </c>
      <c r="BF18" s="30">
        <v>7</v>
      </c>
      <c r="BG18" s="30">
        <v>4</v>
      </c>
      <c r="BH18" s="30">
        <v>-5</v>
      </c>
      <c r="BI18" s="30">
        <v>0</v>
      </c>
      <c r="BJ18" s="30">
        <v>0</v>
      </c>
      <c r="BK18" s="30">
        <v>-15</v>
      </c>
      <c r="BL18" s="30">
        <v>-83</v>
      </c>
      <c r="BM18" s="114">
        <v>78</v>
      </c>
      <c r="BN18" s="115">
        <f t="shared" si="15"/>
        <v>-266</v>
      </c>
      <c r="BO18" s="30">
        <f t="shared" si="16"/>
        <v>118</v>
      </c>
      <c r="BP18" s="30">
        <v>631</v>
      </c>
      <c r="BQ18" s="30">
        <v>513</v>
      </c>
      <c r="BR18" s="30">
        <f t="shared" si="17"/>
        <v>54</v>
      </c>
      <c r="BS18" s="30">
        <v>121</v>
      </c>
      <c r="BT18" s="30">
        <v>18</v>
      </c>
      <c r="BU18" s="30">
        <v>-19</v>
      </c>
      <c r="BV18" s="30">
        <v>50</v>
      </c>
      <c r="BW18" s="30">
        <v>16</v>
      </c>
      <c r="BX18" s="30">
        <v>-366</v>
      </c>
      <c r="BY18" s="30">
        <v>-72</v>
      </c>
      <c r="BZ18" s="114">
        <v>214</v>
      </c>
      <c r="CA18" s="30">
        <f t="shared" si="18"/>
        <v>-52</v>
      </c>
      <c r="CB18" s="30">
        <f t="shared" si="19"/>
        <v>-6</v>
      </c>
      <c r="CC18" s="30">
        <v>246</v>
      </c>
      <c r="CD18" s="30">
        <v>252</v>
      </c>
      <c r="CE18" s="30">
        <f t="shared" si="20"/>
        <v>19</v>
      </c>
      <c r="CF18" s="30">
        <v>23</v>
      </c>
      <c r="CG18" s="30">
        <v>8</v>
      </c>
      <c r="CH18" s="30">
        <v>4</v>
      </c>
      <c r="CI18" s="30">
        <v>13</v>
      </c>
      <c r="CJ18" s="30">
        <v>3</v>
      </c>
      <c r="CK18" s="30">
        <v>-145</v>
      </c>
      <c r="CL18" s="30">
        <v>80</v>
      </c>
      <c r="CM18" s="114">
        <v>110</v>
      </c>
      <c r="CN18" s="30">
        <f t="shared" si="21"/>
        <v>957</v>
      </c>
      <c r="CO18" s="30">
        <f t="shared" si="22"/>
        <v>91</v>
      </c>
      <c r="CP18" s="30">
        <v>1413</v>
      </c>
      <c r="CQ18" s="30">
        <v>1322</v>
      </c>
      <c r="CR18" s="30">
        <f t="shared" si="23"/>
        <v>816</v>
      </c>
      <c r="CS18" s="30">
        <v>900</v>
      </c>
      <c r="CT18" s="30">
        <v>19</v>
      </c>
      <c r="CU18" s="30">
        <v>-12</v>
      </c>
      <c r="CV18" s="30">
        <v>66</v>
      </c>
      <c r="CW18" s="30">
        <v>25</v>
      </c>
      <c r="CX18" s="30">
        <v>-605</v>
      </c>
      <c r="CY18" s="30">
        <v>655</v>
      </c>
      <c r="CZ18" s="30">
        <v>-293</v>
      </c>
      <c r="DA18" s="115">
        <f t="shared" si="24"/>
        <v>-113</v>
      </c>
      <c r="DB18" s="30">
        <f t="shared" si="25"/>
        <v>13</v>
      </c>
      <c r="DC18" s="30">
        <v>269</v>
      </c>
      <c r="DD18" s="30">
        <v>256</v>
      </c>
      <c r="DE18" s="30">
        <f t="shared" si="26"/>
        <v>29</v>
      </c>
      <c r="DF18" s="30">
        <v>21</v>
      </c>
      <c r="DG18" s="30">
        <v>2</v>
      </c>
      <c r="DH18" s="30">
        <v>23</v>
      </c>
      <c r="DI18" s="30">
        <v>12</v>
      </c>
      <c r="DJ18" s="30">
        <v>5</v>
      </c>
      <c r="DK18" s="30">
        <v>-15</v>
      </c>
      <c r="DL18" s="30">
        <v>-140</v>
      </c>
      <c r="DM18" s="114">
        <v>120</v>
      </c>
      <c r="DN18" s="30">
        <f t="shared" si="27"/>
        <v>-389</v>
      </c>
      <c r="DO18" s="30">
        <f t="shared" si="28"/>
        <v>-136</v>
      </c>
      <c r="DP18" s="30">
        <v>346</v>
      </c>
      <c r="DQ18" s="30">
        <v>482</v>
      </c>
      <c r="DR18" s="30">
        <f t="shared" si="29"/>
        <v>20</v>
      </c>
      <c r="DS18" s="30">
        <v>22</v>
      </c>
      <c r="DT18" s="30">
        <v>6</v>
      </c>
      <c r="DU18" s="30">
        <v>3</v>
      </c>
      <c r="DV18" s="30">
        <v>8</v>
      </c>
      <c r="DW18" s="30">
        <v>3</v>
      </c>
      <c r="DX18" s="30">
        <v>-99</v>
      </c>
      <c r="DY18" s="30">
        <v>-174</v>
      </c>
      <c r="DZ18" s="30">
        <v>249</v>
      </c>
      <c r="EA18" s="115">
        <f t="shared" si="30"/>
        <v>898</v>
      </c>
      <c r="EB18" s="30">
        <f t="shared" si="31"/>
        <v>180</v>
      </c>
      <c r="EC18" s="30">
        <v>1017</v>
      </c>
      <c r="ED18" s="30">
        <v>837</v>
      </c>
      <c r="EE18" s="30">
        <f t="shared" si="32"/>
        <v>685</v>
      </c>
      <c r="EF18" s="30">
        <v>915</v>
      </c>
      <c r="EG18" s="30">
        <v>107</v>
      </c>
      <c r="EH18" s="30">
        <v>-58</v>
      </c>
      <c r="EI18" s="30">
        <v>182</v>
      </c>
      <c r="EJ18" s="30">
        <v>97</v>
      </c>
      <c r="EK18" s="30">
        <v>-702</v>
      </c>
      <c r="EL18" s="30">
        <v>735</v>
      </c>
      <c r="EM18" s="114">
        <v>-329</v>
      </c>
      <c r="EN18" s="30">
        <f t="shared" si="33"/>
        <v>-235</v>
      </c>
      <c r="EO18" s="30">
        <f t="shared" si="34"/>
        <v>-59</v>
      </c>
      <c r="EP18" s="30">
        <v>244</v>
      </c>
      <c r="EQ18" s="30">
        <v>303</v>
      </c>
      <c r="ER18" s="30">
        <f t="shared" si="35"/>
        <v>48</v>
      </c>
      <c r="ES18" s="30">
        <v>88</v>
      </c>
      <c r="ET18" s="30">
        <v>6</v>
      </c>
      <c r="EU18" s="30">
        <v>4</v>
      </c>
      <c r="EV18" s="30">
        <v>37</v>
      </c>
      <c r="EW18" s="30">
        <v>13</v>
      </c>
      <c r="EX18" s="30">
        <v>-147</v>
      </c>
      <c r="EY18" s="30">
        <v>-77</v>
      </c>
      <c r="EZ18" s="30">
        <v>67</v>
      </c>
      <c r="FA18" s="115">
        <f t="shared" si="36"/>
        <v>-298</v>
      </c>
      <c r="FB18" s="30">
        <f t="shared" si="37"/>
        <v>-67</v>
      </c>
      <c r="FC18" s="30">
        <v>168</v>
      </c>
      <c r="FD18" s="30">
        <v>235</v>
      </c>
      <c r="FE18" s="30">
        <f t="shared" si="38"/>
        <v>-18</v>
      </c>
      <c r="FF18" s="30">
        <v>5</v>
      </c>
      <c r="FG18" s="30">
        <v>3</v>
      </c>
      <c r="FH18" s="30">
        <v>8</v>
      </c>
      <c r="FI18" s="30">
        <v>27</v>
      </c>
      <c r="FJ18" s="30">
        <v>7</v>
      </c>
      <c r="FK18" s="30">
        <v>-78</v>
      </c>
      <c r="FL18" s="30">
        <v>-135</v>
      </c>
      <c r="FM18" s="114">
        <v>51</v>
      </c>
      <c r="FN18" s="115">
        <f t="shared" si="39"/>
        <v>-238</v>
      </c>
      <c r="FO18" s="30">
        <f t="shared" si="40"/>
        <v>-133</v>
      </c>
      <c r="FP18" s="30">
        <v>241</v>
      </c>
      <c r="FQ18" s="30">
        <v>374</v>
      </c>
      <c r="FR18" s="30">
        <f t="shared" si="41"/>
        <v>32</v>
      </c>
      <c r="FS18" s="30">
        <v>33</v>
      </c>
      <c r="FT18" s="30">
        <v>6</v>
      </c>
      <c r="FU18" s="30">
        <v>2</v>
      </c>
      <c r="FV18" s="30">
        <v>6</v>
      </c>
      <c r="FW18" s="30">
        <v>3</v>
      </c>
      <c r="FX18" s="30">
        <v>-77</v>
      </c>
      <c r="FY18" s="30">
        <v>-60</v>
      </c>
      <c r="FZ18" s="114">
        <v>206</v>
      </c>
      <c r="GA18" s="30">
        <f t="shared" si="42"/>
        <v>-297</v>
      </c>
      <c r="GB18" s="30">
        <f t="shared" si="43"/>
        <v>-179</v>
      </c>
      <c r="GC18" s="30">
        <v>231</v>
      </c>
      <c r="GD18" s="30">
        <v>410</v>
      </c>
      <c r="GE18" s="30">
        <f t="shared" si="44"/>
        <v>21</v>
      </c>
      <c r="GF18" s="30">
        <v>29</v>
      </c>
      <c r="GG18" s="30">
        <v>2</v>
      </c>
      <c r="GH18" s="30">
        <v>4</v>
      </c>
      <c r="GI18" s="30">
        <v>10</v>
      </c>
      <c r="GJ18" s="30">
        <v>4</v>
      </c>
      <c r="GK18" s="30">
        <v>20</v>
      </c>
      <c r="GL18" s="30">
        <v>-159</v>
      </c>
      <c r="GM18" s="114">
        <v>122</v>
      </c>
      <c r="GN18" s="30">
        <f t="shared" si="45"/>
        <v>-586</v>
      </c>
      <c r="GO18" s="30">
        <f t="shared" si="46"/>
        <v>-307</v>
      </c>
      <c r="GP18" s="30">
        <v>505</v>
      </c>
      <c r="GQ18" s="30">
        <v>812</v>
      </c>
      <c r="GR18" s="30">
        <f t="shared" si="47"/>
        <v>31</v>
      </c>
      <c r="GS18" s="30">
        <v>45</v>
      </c>
      <c r="GT18" s="30">
        <v>5</v>
      </c>
      <c r="GU18" s="30">
        <v>17</v>
      </c>
      <c r="GV18" s="30">
        <v>27</v>
      </c>
      <c r="GW18" s="30">
        <v>9</v>
      </c>
      <c r="GX18" s="30">
        <v>-46</v>
      </c>
      <c r="GY18" s="30">
        <v>-264</v>
      </c>
      <c r="GZ18" s="30">
        <v>582</v>
      </c>
    </row>
    <row r="19" spans="1:208">
      <c r="A19" s="28">
        <v>2016</v>
      </c>
      <c r="B19" s="30">
        <f t="shared" si="0"/>
        <v>3460</v>
      </c>
      <c r="C19" s="30">
        <f t="shared" si="1"/>
        <v>-307</v>
      </c>
      <c r="D19" s="30">
        <v>6647</v>
      </c>
      <c r="E19" s="30">
        <v>6954</v>
      </c>
      <c r="F19" s="30">
        <f t="shared" si="2"/>
        <v>4880</v>
      </c>
      <c r="G19" s="30">
        <v>4458</v>
      </c>
      <c r="H19" s="30">
        <v>286</v>
      </c>
      <c r="I19" s="30">
        <v>815</v>
      </c>
      <c r="J19" s="30">
        <v>475</v>
      </c>
      <c r="K19" s="30">
        <v>204</v>
      </c>
      <c r="L19" s="30">
        <v>-1113</v>
      </c>
      <c r="M19" s="114">
        <v>1048</v>
      </c>
      <c r="N19" s="115">
        <f t="shared" si="3"/>
        <v>646</v>
      </c>
      <c r="O19" s="30">
        <f t="shared" si="4"/>
        <v>-46</v>
      </c>
      <c r="P19" s="30">
        <v>759</v>
      </c>
      <c r="Q19" s="30">
        <v>805</v>
      </c>
      <c r="R19" s="30">
        <f t="shared" si="5"/>
        <v>1004</v>
      </c>
      <c r="S19" s="30">
        <v>1021</v>
      </c>
      <c r="T19" s="30">
        <v>14</v>
      </c>
      <c r="U19" s="30">
        <v>6</v>
      </c>
      <c r="V19" s="30">
        <v>26</v>
      </c>
      <c r="W19" s="30">
        <v>11</v>
      </c>
      <c r="X19" s="30">
        <v>-284</v>
      </c>
      <c r="Y19" s="30">
        <v>-28</v>
      </c>
      <c r="Z19" s="114">
        <v>-143</v>
      </c>
      <c r="AA19" s="30">
        <f t="shared" si="6"/>
        <v>-45</v>
      </c>
      <c r="AB19" s="30">
        <f t="shared" si="7"/>
        <v>-74</v>
      </c>
      <c r="AC19" s="30">
        <v>223</v>
      </c>
      <c r="AD19" s="30">
        <v>297</v>
      </c>
      <c r="AE19" s="30">
        <f t="shared" si="8"/>
        <v>104</v>
      </c>
      <c r="AF19" s="30">
        <v>87</v>
      </c>
      <c r="AG19" s="30">
        <v>11</v>
      </c>
      <c r="AH19" s="30">
        <v>36</v>
      </c>
      <c r="AI19" s="30">
        <v>21</v>
      </c>
      <c r="AJ19" s="30">
        <v>9</v>
      </c>
      <c r="AK19" s="30">
        <v>101</v>
      </c>
      <c r="AL19" s="30">
        <v>-176</v>
      </c>
      <c r="AM19" s="114">
        <v>28</v>
      </c>
      <c r="AN19" s="115">
        <f t="shared" si="9"/>
        <v>99</v>
      </c>
      <c r="AO19" s="30">
        <f t="shared" si="10"/>
        <v>216</v>
      </c>
      <c r="AP19" s="30">
        <v>364</v>
      </c>
      <c r="AQ19" s="30">
        <v>148</v>
      </c>
      <c r="AR19" s="30">
        <f t="shared" si="11"/>
        <v>-4</v>
      </c>
      <c r="AS19" s="30">
        <v>16</v>
      </c>
      <c r="AT19" s="30">
        <v>9</v>
      </c>
      <c r="AU19" s="30">
        <v>6</v>
      </c>
      <c r="AV19" s="30">
        <v>25</v>
      </c>
      <c r="AW19" s="30">
        <v>10</v>
      </c>
      <c r="AX19" s="30">
        <v>-31</v>
      </c>
      <c r="AY19" s="30">
        <v>-82</v>
      </c>
      <c r="AZ19" s="114">
        <v>135</v>
      </c>
      <c r="BA19" s="30">
        <f t="shared" si="12"/>
        <v>-144</v>
      </c>
      <c r="BB19" s="30">
        <f t="shared" si="13"/>
        <v>-94</v>
      </c>
      <c r="BC19" s="30">
        <v>64</v>
      </c>
      <c r="BD19" s="30">
        <v>158</v>
      </c>
      <c r="BE19" s="30">
        <f t="shared" si="14"/>
        <v>15</v>
      </c>
      <c r="BF19" s="30">
        <v>14</v>
      </c>
      <c r="BG19" s="30">
        <v>1</v>
      </c>
      <c r="BH19" s="30">
        <v>0</v>
      </c>
      <c r="BI19" s="30">
        <v>0</v>
      </c>
      <c r="BJ19" s="30">
        <v>0</v>
      </c>
      <c r="BK19" s="30">
        <v>-6</v>
      </c>
      <c r="BL19" s="30">
        <v>-59</v>
      </c>
      <c r="BM19" s="114">
        <v>70</v>
      </c>
      <c r="BN19" s="115">
        <f t="shared" si="15"/>
        <v>-95</v>
      </c>
      <c r="BO19" s="30">
        <f t="shared" si="16"/>
        <v>146</v>
      </c>
      <c r="BP19" s="30">
        <v>665</v>
      </c>
      <c r="BQ19" s="30">
        <v>519</v>
      </c>
      <c r="BR19" s="30">
        <f t="shared" si="17"/>
        <v>116</v>
      </c>
      <c r="BS19" s="30">
        <v>171</v>
      </c>
      <c r="BT19" s="30">
        <v>33</v>
      </c>
      <c r="BU19" s="30">
        <v>-18</v>
      </c>
      <c r="BV19" s="30">
        <v>51</v>
      </c>
      <c r="BW19" s="30">
        <v>19</v>
      </c>
      <c r="BX19" s="30">
        <v>-159</v>
      </c>
      <c r="BY19" s="30">
        <v>-198</v>
      </c>
      <c r="BZ19" s="114">
        <v>192</v>
      </c>
      <c r="CA19" s="30">
        <f t="shared" si="18"/>
        <v>113</v>
      </c>
      <c r="CB19" s="30">
        <f t="shared" si="19"/>
        <v>20</v>
      </c>
      <c r="CC19" s="30">
        <v>257</v>
      </c>
      <c r="CD19" s="30">
        <v>237</v>
      </c>
      <c r="CE19" s="30">
        <f t="shared" si="20"/>
        <v>38</v>
      </c>
      <c r="CF19" s="30">
        <v>40</v>
      </c>
      <c r="CG19" s="30">
        <v>10</v>
      </c>
      <c r="CH19" s="30">
        <v>1</v>
      </c>
      <c r="CI19" s="30">
        <v>10</v>
      </c>
      <c r="CJ19" s="30">
        <v>3</v>
      </c>
      <c r="CK19" s="30">
        <v>-31</v>
      </c>
      <c r="CL19" s="30">
        <v>86</v>
      </c>
      <c r="CM19" s="114">
        <v>75</v>
      </c>
      <c r="CN19" s="30">
        <f t="shared" si="21"/>
        <v>2431</v>
      </c>
      <c r="CO19" s="30">
        <f t="shared" si="22"/>
        <v>149</v>
      </c>
      <c r="CP19" s="30">
        <v>1417</v>
      </c>
      <c r="CQ19" s="30">
        <v>1268</v>
      </c>
      <c r="CR19" s="30">
        <f t="shared" si="23"/>
        <v>1790</v>
      </c>
      <c r="CS19" s="30">
        <v>1252</v>
      </c>
      <c r="CT19" s="30">
        <v>40</v>
      </c>
      <c r="CU19" s="30">
        <v>624</v>
      </c>
      <c r="CV19" s="30">
        <v>94</v>
      </c>
      <c r="CW19" s="30">
        <v>32</v>
      </c>
      <c r="CX19" s="30">
        <v>-266</v>
      </c>
      <c r="CY19" s="30">
        <v>758</v>
      </c>
      <c r="CZ19" s="30">
        <v>-231</v>
      </c>
      <c r="DA19" s="115">
        <f t="shared" si="24"/>
        <v>7</v>
      </c>
      <c r="DB19" s="30">
        <f t="shared" si="25"/>
        <v>-1</v>
      </c>
      <c r="DC19" s="30">
        <v>250</v>
      </c>
      <c r="DD19" s="30">
        <v>251</v>
      </c>
      <c r="DE19" s="30">
        <f t="shared" si="26"/>
        <v>60</v>
      </c>
      <c r="DF19" s="30">
        <v>23</v>
      </c>
      <c r="DG19" s="30">
        <v>9</v>
      </c>
      <c r="DH19" s="30">
        <v>37</v>
      </c>
      <c r="DI19" s="30">
        <v>7</v>
      </c>
      <c r="DJ19" s="30">
        <v>2</v>
      </c>
      <c r="DK19" s="30">
        <v>55</v>
      </c>
      <c r="DL19" s="30">
        <v>-107</v>
      </c>
      <c r="DM19" s="114">
        <v>108</v>
      </c>
      <c r="DN19" s="30">
        <f t="shared" si="27"/>
        <v>-249</v>
      </c>
      <c r="DO19" s="30">
        <f t="shared" si="28"/>
        <v>-164</v>
      </c>
      <c r="DP19" s="30">
        <v>366</v>
      </c>
      <c r="DQ19" s="30">
        <v>530</v>
      </c>
      <c r="DR19" s="30">
        <f t="shared" si="29"/>
        <v>38</v>
      </c>
      <c r="DS19" s="30">
        <v>32</v>
      </c>
      <c r="DT19" s="30">
        <v>7</v>
      </c>
      <c r="DU19" s="30">
        <v>12</v>
      </c>
      <c r="DV19" s="30">
        <v>9</v>
      </c>
      <c r="DW19" s="30">
        <v>4</v>
      </c>
      <c r="DX19" s="30">
        <v>33</v>
      </c>
      <c r="DY19" s="30">
        <v>-156</v>
      </c>
      <c r="DZ19" s="30">
        <v>213</v>
      </c>
      <c r="EA19" s="115">
        <f t="shared" si="30"/>
        <v>1777</v>
      </c>
      <c r="EB19" s="30">
        <f t="shared" si="31"/>
        <v>224</v>
      </c>
      <c r="EC19" s="30">
        <v>990</v>
      </c>
      <c r="ED19" s="30">
        <v>766</v>
      </c>
      <c r="EE19" s="30">
        <f t="shared" si="32"/>
        <v>1345</v>
      </c>
      <c r="EF19" s="30">
        <v>1437</v>
      </c>
      <c r="EG19" s="30">
        <v>119</v>
      </c>
      <c r="EH19" s="30">
        <v>75</v>
      </c>
      <c r="EI19" s="30">
        <v>187</v>
      </c>
      <c r="EJ19" s="30">
        <v>99</v>
      </c>
      <c r="EK19" s="30">
        <v>-545</v>
      </c>
      <c r="EL19" s="30">
        <v>753</v>
      </c>
      <c r="EM19" s="114">
        <v>-316</v>
      </c>
      <c r="EN19" s="30">
        <f t="shared" si="33"/>
        <v>-64</v>
      </c>
      <c r="EO19" s="30">
        <f t="shared" si="34"/>
        <v>-33</v>
      </c>
      <c r="EP19" s="30">
        <v>243</v>
      </c>
      <c r="EQ19" s="30">
        <v>276</v>
      </c>
      <c r="ER19" s="30">
        <f t="shared" si="35"/>
        <v>117</v>
      </c>
      <c r="ES19" s="30">
        <v>200</v>
      </c>
      <c r="ET19" s="30">
        <v>6</v>
      </c>
      <c r="EU19" s="30">
        <v>-68</v>
      </c>
      <c r="EV19" s="30">
        <v>16</v>
      </c>
      <c r="EW19" s="30">
        <v>5</v>
      </c>
      <c r="EX19" s="30">
        <v>-54</v>
      </c>
      <c r="EY19" s="30">
        <v>-94</v>
      </c>
      <c r="EZ19" s="30">
        <v>65</v>
      </c>
      <c r="FA19" s="115">
        <f t="shared" si="36"/>
        <v>-128</v>
      </c>
      <c r="FB19" s="30">
        <f t="shared" si="37"/>
        <v>-59</v>
      </c>
      <c r="FC19" s="30">
        <v>138</v>
      </c>
      <c r="FD19" s="30">
        <v>197</v>
      </c>
      <c r="FE19" s="30">
        <f t="shared" si="38"/>
        <v>-1</v>
      </c>
      <c r="FF19" s="30">
        <v>7</v>
      </c>
      <c r="FG19" s="30">
        <v>9</v>
      </c>
      <c r="FH19" s="30">
        <v>-7</v>
      </c>
      <c r="FI19" s="30">
        <v>7</v>
      </c>
      <c r="FJ19" s="30">
        <v>3</v>
      </c>
      <c r="FK19" s="30">
        <v>26</v>
      </c>
      <c r="FL19" s="30">
        <v>-94</v>
      </c>
      <c r="FM19" s="114">
        <v>38</v>
      </c>
      <c r="FN19" s="115">
        <f t="shared" si="39"/>
        <v>-171</v>
      </c>
      <c r="FO19" s="30">
        <f t="shared" si="40"/>
        <v>-155</v>
      </c>
      <c r="FP19" s="30">
        <v>218</v>
      </c>
      <c r="FQ19" s="30">
        <v>373</v>
      </c>
      <c r="FR19" s="30">
        <f t="shared" si="41"/>
        <v>121</v>
      </c>
      <c r="FS19" s="30">
        <v>74</v>
      </c>
      <c r="FT19" s="30">
        <v>6</v>
      </c>
      <c r="FU19" s="30">
        <v>45</v>
      </c>
      <c r="FV19" s="30">
        <v>3</v>
      </c>
      <c r="FW19" s="30">
        <v>1</v>
      </c>
      <c r="FX19" s="30">
        <v>-37</v>
      </c>
      <c r="FY19" s="30">
        <v>-100</v>
      </c>
      <c r="FZ19" s="114">
        <v>183</v>
      </c>
      <c r="GA19" s="30">
        <f t="shared" si="42"/>
        <v>-281</v>
      </c>
      <c r="GB19" s="30">
        <f t="shared" si="43"/>
        <v>-163</v>
      </c>
      <c r="GC19" s="30">
        <v>199</v>
      </c>
      <c r="GD19" s="30">
        <v>362</v>
      </c>
      <c r="GE19" s="30">
        <f t="shared" si="44"/>
        <v>20</v>
      </c>
      <c r="GF19" s="30">
        <v>21</v>
      </c>
      <c r="GG19" s="30">
        <v>2</v>
      </c>
      <c r="GH19" s="30">
        <v>3</v>
      </c>
      <c r="GI19" s="30">
        <v>4</v>
      </c>
      <c r="GJ19" s="30">
        <v>2</v>
      </c>
      <c r="GK19" s="30">
        <v>7</v>
      </c>
      <c r="GL19" s="30">
        <v>-145</v>
      </c>
      <c r="GM19" s="114">
        <v>120</v>
      </c>
      <c r="GN19" s="30">
        <f t="shared" si="45"/>
        <v>-436</v>
      </c>
      <c r="GO19" s="30">
        <f t="shared" si="46"/>
        <v>-273</v>
      </c>
      <c r="GP19" s="30">
        <v>494</v>
      </c>
      <c r="GQ19" s="30">
        <v>767</v>
      </c>
      <c r="GR19" s="30">
        <f t="shared" si="47"/>
        <v>117</v>
      </c>
      <c r="GS19" s="30">
        <v>63</v>
      </c>
      <c r="GT19" s="30">
        <v>10</v>
      </c>
      <c r="GU19" s="30">
        <v>63</v>
      </c>
      <c r="GV19" s="30">
        <v>15</v>
      </c>
      <c r="GW19" s="30">
        <v>4</v>
      </c>
      <c r="GX19" s="30">
        <v>78</v>
      </c>
      <c r="GY19" s="30">
        <v>-358</v>
      </c>
      <c r="GZ19" s="30">
        <v>511</v>
      </c>
    </row>
    <row r="20" spans="1:208">
      <c r="A20" s="28">
        <v>2017</v>
      </c>
      <c r="B20" s="30">
        <f t="shared" si="0"/>
        <v>3271</v>
      </c>
      <c r="C20" s="30">
        <f t="shared" si="1"/>
        <v>-801</v>
      </c>
      <c r="D20" s="30">
        <v>6593</v>
      </c>
      <c r="E20" s="30">
        <v>7394</v>
      </c>
      <c r="F20" s="30">
        <f t="shared" si="2"/>
        <v>3638</v>
      </c>
      <c r="G20" s="30">
        <v>3448</v>
      </c>
      <c r="H20" s="30">
        <v>273</v>
      </c>
      <c r="I20" s="30">
        <v>453</v>
      </c>
      <c r="J20" s="30">
        <v>330</v>
      </c>
      <c r="K20" s="30">
        <v>206</v>
      </c>
      <c r="L20" s="30">
        <v>434</v>
      </c>
      <c r="M20" s="114"/>
      <c r="N20" s="115">
        <f t="shared" si="3"/>
        <v>513</v>
      </c>
      <c r="O20" s="30">
        <f t="shared" si="4"/>
        <v>-222</v>
      </c>
      <c r="P20" s="30">
        <v>677</v>
      </c>
      <c r="Q20" s="30">
        <v>899</v>
      </c>
      <c r="R20" s="30">
        <f t="shared" si="5"/>
        <v>613</v>
      </c>
      <c r="S20" s="30">
        <v>661</v>
      </c>
      <c r="T20" s="30">
        <v>24</v>
      </c>
      <c r="U20" s="30">
        <v>-25</v>
      </c>
      <c r="V20" s="30">
        <v>33</v>
      </c>
      <c r="W20" s="30">
        <v>14</v>
      </c>
      <c r="X20" s="30">
        <v>-64</v>
      </c>
      <c r="Y20" s="30">
        <v>186</v>
      </c>
      <c r="Z20" s="114" t="s">
        <v>132</v>
      </c>
      <c r="AA20" s="30">
        <f t="shared" si="6"/>
        <v>27</v>
      </c>
      <c r="AB20" s="30">
        <f t="shared" si="7"/>
        <v>-51</v>
      </c>
      <c r="AC20" s="30">
        <v>230</v>
      </c>
      <c r="AD20" s="30">
        <v>281</v>
      </c>
      <c r="AE20" s="30">
        <f t="shared" si="8"/>
        <v>76</v>
      </c>
      <c r="AF20" s="30">
        <v>62</v>
      </c>
      <c r="AG20" s="30">
        <v>10</v>
      </c>
      <c r="AH20" s="30">
        <v>15</v>
      </c>
      <c r="AI20" s="30">
        <v>7</v>
      </c>
      <c r="AJ20" s="30">
        <v>4</v>
      </c>
      <c r="AK20" s="30">
        <v>72</v>
      </c>
      <c r="AL20" s="30">
        <v>-70</v>
      </c>
      <c r="AM20" s="114" t="s">
        <v>132</v>
      </c>
      <c r="AN20" s="115">
        <f t="shared" si="9"/>
        <v>235</v>
      </c>
      <c r="AO20" s="30">
        <f t="shared" si="10"/>
        <v>157</v>
      </c>
      <c r="AP20" s="30">
        <v>341</v>
      </c>
      <c r="AQ20" s="30">
        <v>184</v>
      </c>
      <c r="AR20" s="30">
        <f t="shared" si="11"/>
        <v>4</v>
      </c>
      <c r="AS20" s="30">
        <v>22</v>
      </c>
      <c r="AT20" s="30">
        <v>2</v>
      </c>
      <c r="AU20" s="30">
        <v>3</v>
      </c>
      <c r="AV20" s="30">
        <v>14</v>
      </c>
      <c r="AW20" s="30">
        <v>9</v>
      </c>
      <c r="AX20" s="30">
        <v>140</v>
      </c>
      <c r="AY20" s="30">
        <v>-66</v>
      </c>
      <c r="AZ20" s="114" t="s">
        <v>132</v>
      </c>
      <c r="BA20" s="30">
        <f t="shared" si="12"/>
        <v>-67</v>
      </c>
      <c r="BB20" s="30">
        <f t="shared" si="13"/>
        <v>-104</v>
      </c>
      <c r="BC20" s="30">
        <v>54</v>
      </c>
      <c r="BD20" s="30">
        <v>158</v>
      </c>
      <c r="BE20" s="30">
        <f t="shared" si="14"/>
        <v>11</v>
      </c>
      <c r="BF20" s="30">
        <v>8</v>
      </c>
      <c r="BG20" s="30">
        <v>2</v>
      </c>
      <c r="BH20" s="30">
        <v>2</v>
      </c>
      <c r="BI20" s="30">
        <v>1</v>
      </c>
      <c r="BJ20" s="30">
        <v>0</v>
      </c>
      <c r="BK20" s="30">
        <v>69</v>
      </c>
      <c r="BL20" s="30">
        <v>-43</v>
      </c>
      <c r="BM20" s="114" t="s">
        <v>132</v>
      </c>
      <c r="BN20" s="115">
        <f t="shared" si="15"/>
        <v>-47</v>
      </c>
      <c r="BO20" s="30">
        <f t="shared" si="16"/>
        <v>75</v>
      </c>
      <c r="BP20" s="30">
        <v>635</v>
      </c>
      <c r="BQ20" s="30">
        <v>560</v>
      </c>
      <c r="BR20" s="30">
        <f t="shared" si="17"/>
        <v>134</v>
      </c>
      <c r="BS20" s="30">
        <v>164</v>
      </c>
      <c r="BT20" s="30">
        <v>26</v>
      </c>
      <c r="BU20" s="30">
        <v>-12</v>
      </c>
      <c r="BV20" s="30">
        <v>26</v>
      </c>
      <c r="BW20" s="30">
        <v>18</v>
      </c>
      <c r="BX20" s="30">
        <v>-140</v>
      </c>
      <c r="BY20" s="30">
        <v>-116</v>
      </c>
      <c r="BZ20" s="114" t="s">
        <v>132</v>
      </c>
      <c r="CA20" s="30">
        <f t="shared" si="18"/>
        <v>-7</v>
      </c>
      <c r="CB20" s="30">
        <f t="shared" si="19"/>
        <v>-44</v>
      </c>
      <c r="CC20" s="30">
        <v>241</v>
      </c>
      <c r="CD20" s="30">
        <v>285</v>
      </c>
      <c r="CE20" s="30">
        <f t="shared" si="20"/>
        <v>9</v>
      </c>
      <c r="CF20" s="30">
        <v>30</v>
      </c>
      <c r="CG20" s="30">
        <v>4</v>
      </c>
      <c r="CH20" s="30">
        <v>-6</v>
      </c>
      <c r="CI20" s="30">
        <v>14</v>
      </c>
      <c r="CJ20" s="30">
        <v>5</v>
      </c>
      <c r="CK20" s="30">
        <v>7</v>
      </c>
      <c r="CL20" s="30">
        <v>21</v>
      </c>
      <c r="CM20" s="114" t="s">
        <v>132</v>
      </c>
      <c r="CN20" s="30">
        <f t="shared" si="21"/>
        <v>2021</v>
      </c>
      <c r="CO20" s="30">
        <f t="shared" si="22"/>
        <v>106</v>
      </c>
      <c r="CP20" s="30">
        <v>1403</v>
      </c>
      <c r="CQ20" s="30">
        <v>1297</v>
      </c>
      <c r="CR20" s="30">
        <f t="shared" si="23"/>
        <v>1222</v>
      </c>
      <c r="CS20" s="30">
        <v>1011</v>
      </c>
      <c r="CT20" s="30">
        <v>125</v>
      </c>
      <c r="CU20" s="30">
        <v>155</v>
      </c>
      <c r="CV20" s="30">
        <v>43</v>
      </c>
      <c r="CW20" s="30">
        <v>26</v>
      </c>
      <c r="CX20" s="30">
        <v>137</v>
      </c>
      <c r="CY20" s="30">
        <v>556</v>
      </c>
      <c r="CZ20" s="30" t="s">
        <v>132</v>
      </c>
      <c r="DA20" s="115">
        <f t="shared" si="24"/>
        <v>6</v>
      </c>
      <c r="DB20" s="30">
        <f t="shared" si="25"/>
        <v>-52</v>
      </c>
      <c r="DC20" s="30">
        <v>249</v>
      </c>
      <c r="DD20" s="30">
        <v>301</v>
      </c>
      <c r="DE20" s="30">
        <f t="shared" si="26"/>
        <v>56</v>
      </c>
      <c r="DF20" s="30">
        <v>42</v>
      </c>
      <c r="DG20" s="30">
        <v>1</v>
      </c>
      <c r="DH20" s="30">
        <v>29</v>
      </c>
      <c r="DI20" s="30">
        <v>10</v>
      </c>
      <c r="DJ20" s="30">
        <v>6</v>
      </c>
      <c r="DK20" s="30">
        <v>84</v>
      </c>
      <c r="DL20" s="30">
        <v>-82</v>
      </c>
      <c r="DM20" s="114" t="s">
        <v>132</v>
      </c>
      <c r="DN20" s="30">
        <f t="shared" si="27"/>
        <v>-191</v>
      </c>
      <c r="DO20" s="30">
        <f t="shared" si="28"/>
        <v>-143</v>
      </c>
      <c r="DP20" s="30">
        <v>361</v>
      </c>
      <c r="DQ20" s="30">
        <v>504</v>
      </c>
      <c r="DR20" s="30">
        <f t="shared" si="29"/>
        <v>18</v>
      </c>
      <c r="DS20" s="30">
        <v>32</v>
      </c>
      <c r="DT20" s="30">
        <v>6</v>
      </c>
      <c r="DU20" s="30">
        <v>-12</v>
      </c>
      <c r="DV20" s="30">
        <v>5</v>
      </c>
      <c r="DW20" s="30">
        <v>3</v>
      </c>
      <c r="DX20" s="30">
        <v>119</v>
      </c>
      <c r="DY20" s="30">
        <v>-185</v>
      </c>
      <c r="DZ20" s="30" t="s">
        <v>132</v>
      </c>
      <c r="EA20" s="115">
        <f t="shared" si="30"/>
        <v>1612</v>
      </c>
      <c r="EB20" s="30">
        <f t="shared" si="31"/>
        <v>175</v>
      </c>
      <c r="EC20" s="30">
        <v>1009</v>
      </c>
      <c r="ED20" s="30">
        <v>834</v>
      </c>
      <c r="EE20" s="30">
        <f t="shared" si="32"/>
        <v>1122</v>
      </c>
      <c r="EF20" s="30">
        <v>1102</v>
      </c>
      <c r="EG20" s="30">
        <v>48</v>
      </c>
      <c r="EH20" s="30">
        <v>202</v>
      </c>
      <c r="EI20" s="30">
        <v>133</v>
      </c>
      <c r="EJ20" s="30">
        <v>97</v>
      </c>
      <c r="EK20" s="30">
        <v>-174</v>
      </c>
      <c r="EL20" s="30">
        <v>489</v>
      </c>
      <c r="EM20" s="114" t="s">
        <v>132</v>
      </c>
      <c r="EN20" s="30">
        <f t="shared" si="33"/>
        <v>-95</v>
      </c>
      <c r="EO20" s="30">
        <f t="shared" si="34"/>
        <v>-72</v>
      </c>
      <c r="EP20" s="30">
        <v>259</v>
      </c>
      <c r="EQ20" s="30">
        <v>331</v>
      </c>
      <c r="ER20" s="30">
        <f t="shared" si="35"/>
        <v>148</v>
      </c>
      <c r="ES20" s="30">
        <v>147</v>
      </c>
      <c r="ET20" s="30">
        <v>9</v>
      </c>
      <c r="EU20" s="30">
        <v>14</v>
      </c>
      <c r="EV20" s="30">
        <v>14</v>
      </c>
      <c r="EW20" s="30">
        <v>8</v>
      </c>
      <c r="EX20" s="30">
        <v>-3</v>
      </c>
      <c r="EY20" s="30">
        <v>-168</v>
      </c>
      <c r="EZ20" s="30" t="s">
        <v>132</v>
      </c>
      <c r="FA20" s="115">
        <f t="shared" si="36"/>
        <v>-225</v>
      </c>
      <c r="FB20" s="30">
        <f t="shared" si="37"/>
        <v>-75</v>
      </c>
      <c r="FC20" s="30">
        <v>153</v>
      </c>
      <c r="FD20" s="30">
        <v>228</v>
      </c>
      <c r="FE20" s="30">
        <f t="shared" si="38"/>
        <v>0</v>
      </c>
      <c r="FF20" s="30">
        <v>7</v>
      </c>
      <c r="FG20" s="30">
        <v>5</v>
      </c>
      <c r="FH20" s="30">
        <v>6</v>
      </c>
      <c r="FI20" s="30">
        <v>12</v>
      </c>
      <c r="FJ20" s="30">
        <v>6</v>
      </c>
      <c r="FK20" s="30">
        <v>-7</v>
      </c>
      <c r="FL20" s="30">
        <v>-143</v>
      </c>
      <c r="FM20" s="114" t="s">
        <v>132</v>
      </c>
      <c r="FN20" s="115">
        <f t="shared" si="39"/>
        <v>-36</v>
      </c>
      <c r="FO20" s="30">
        <f t="shared" si="40"/>
        <v>-80</v>
      </c>
      <c r="FP20" s="30">
        <v>236</v>
      </c>
      <c r="FQ20" s="30">
        <v>316</v>
      </c>
      <c r="FR20" s="30">
        <f t="shared" si="41"/>
        <v>66</v>
      </c>
      <c r="FS20" s="30">
        <v>55</v>
      </c>
      <c r="FT20" s="30">
        <v>4</v>
      </c>
      <c r="FU20" s="30">
        <v>19</v>
      </c>
      <c r="FV20" s="30">
        <v>8</v>
      </c>
      <c r="FW20" s="30">
        <v>4</v>
      </c>
      <c r="FX20" s="30">
        <v>37</v>
      </c>
      <c r="FY20" s="30">
        <v>-59</v>
      </c>
      <c r="FZ20" s="114" t="s">
        <v>132</v>
      </c>
      <c r="GA20" s="30">
        <f t="shared" si="42"/>
        <v>-192</v>
      </c>
      <c r="GB20" s="30">
        <f t="shared" si="43"/>
        <v>-150</v>
      </c>
      <c r="GC20" s="30">
        <v>245</v>
      </c>
      <c r="GD20" s="30">
        <v>395</v>
      </c>
      <c r="GE20" s="30">
        <f t="shared" si="44"/>
        <v>33</v>
      </c>
      <c r="GF20" s="30">
        <v>11</v>
      </c>
      <c r="GG20" s="30">
        <v>5</v>
      </c>
      <c r="GH20" s="30">
        <v>17</v>
      </c>
      <c r="GI20" s="30">
        <v>0</v>
      </c>
      <c r="GJ20" s="30">
        <v>0</v>
      </c>
      <c r="GK20" s="30">
        <v>103</v>
      </c>
      <c r="GL20" s="30">
        <v>-178</v>
      </c>
      <c r="GM20" s="114" t="s">
        <v>132</v>
      </c>
      <c r="GN20" s="30">
        <f t="shared" si="45"/>
        <v>-283</v>
      </c>
      <c r="GO20" s="30">
        <f t="shared" si="46"/>
        <v>-321</v>
      </c>
      <c r="GP20" s="30">
        <v>500</v>
      </c>
      <c r="GQ20" s="30">
        <v>821</v>
      </c>
      <c r="GR20" s="30">
        <f t="shared" si="47"/>
        <v>126</v>
      </c>
      <c r="GS20" s="30">
        <v>94</v>
      </c>
      <c r="GT20" s="30">
        <v>2</v>
      </c>
      <c r="GU20" s="30">
        <v>46</v>
      </c>
      <c r="GV20" s="30">
        <v>10</v>
      </c>
      <c r="GW20" s="30">
        <v>6</v>
      </c>
      <c r="GX20" s="30">
        <v>54</v>
      </c>
      <c r="GY20" s="30">
        <v>-142</v>
      </c>
      <c r="GZ20" s="30" t="s">
        <v>132</v>
      </c>
    </row>
    <row r="21" spans="1:208">
      <c r="A21" s="28">
        <v>2018</v>
      </c>
      <c r="B21" s="30">
        <f t="shared" si="0"/>
        <v>3680</v>
      </c>
      <c r="C21" s="30">
        <f t="shared" si="1"/>
        <v>-1190</v>
      </c>
      <c r="D21" s="30">
        <v>6425</v>
      </c>
      <c r="E21" s="30">
        <v>7615</v>
      </c>
      <c r="F21" s="30">
        <f t="shared" si="2"/>
        <v>4389</v>
      </c>
      <c r="G21" s="30">
        <v>4116</v>
      </c>
      <c r="H21" s="30">
        <v>379</v>
      </c>
      <c r="I21" s="30">
        <v>696</v>
      </c>
      <c r="J21" s="30">
        <v>593</v>
      </c>
      <c r="K21" s="30">
        <v>209</v>
      </c>
      <c r="L21" s="30">
        <v>481</v>
      </c>
      <c r="M21" s="114"/>
      <c r="N21" s="115">
        <f t="shared" si="3"/>
        <v>670</v>
      </c>
      <c r="O21" s="30">
        <f t="shared" si="4"/>
        <v>-148</v>
      </c>
      <c r="P21" s="30">
        <v>739</v>
      </c>
      <c r="Q21" s="30">
        <v>887</v>
      </c>
      <c r="R21" s="30">
        <f t="shared" si="5"/>
        <v>720</v>
      </c>
      <c r="S21" s="30">
        <v>636</v>
      </c>
      <c r="T21" s="30">
        <v>41</v>
      </c>
      <c r="U21" s="30">
        <v>107</v>
      </c>
      <c r="V21" s="30">
        <v>48</v>
      </c>
      <c r="W21" s="30">
        <v>16</v>
      </c>
      <c r="X21" s="30">
        <v>-27</v>
      </c>
      <c r="Y21" s="30">
        <v>125</v>
      </c>
      <c r="Z21" s="114" t="s">
        <v>132</v>
      </c>
      <c r="AA21" s="30">
        <f t="shared" si="6"/>
        <v>-5</v>
      </c>
      <c r="AB21" s="30">
        <f t="shared" si="7"/>
        <v>-65</v>
      </c>
      <c r="AC21" s="30">
        <v>240</v>
      </c>
      <c r="AD21" s="30">
        <v>305</v>
      </c>
      <c r="AE21" s="30">
        <f t="shared" si="8"/>
        <v>68</v>
      </c>
      <c r="AF21" s="30">
        <v>116</v>
      </c>
      <c r="AG21" s="30">
        <v>5</v>
      </c>
      <c r="AH21" s="30">
        <v>-4</v>
      </c>
      <c r="AI21" s="30">
        <v>39</v>
      </c>
      <c r="AJ21" s="30">
        <v>10</v>
      </c>
      <c r="AK21" s="30">
        <v>96</v>
      </c>
      <c r="AL21" s="30">
        <v>-104</v>
      </c>
      <c r="AM21" s="114" t="s">
        <v>132</v>
      </c>
      <c r="AN21" s="115">
        <f t="shared" si="9"/>
        <v>204</v>
      </c>
      <c r="AO21" s="30">
        <f t="shared" si="10"/>
        <v>144</v>
      </c>
      <c r="AP21" s="30">
        <v>333</v>
      </c>
      <c r="AQ21" s="30">
        <v>189</v>
      </c>
      <c r="AR21" s="30">
        <f t="shared" si="11"/>
        <v>0</v>
      </c>
      <c r="AS21" s="30">
        <v>15</v>
      </c>
      <c r="AT21" s="30">
        <v>19</v>
      </c>
      <c r="AU21" s="30">
        <v>1</v>
      </c>
      <c r="AV21" s="30">
        <v>28</v>
      </c>
      <c r="AW21" s="30">
        <v>7</v>
      </c>
      <c r="AX21" s="30">
        <v>57</v>
      </c>
      <c r="AY21" s="30">
        <v>3</v>
      </c>
      <c r="AZ21" s="114" t="s">
        <v>132</v>
      </c>
      <c r="BA21" s="30">
        <f t="shared" si="12"/>
        <v>-109</v>
      </c>
      <c r="BB21" s="30">
        <f t="shared" si="13"/>
        <v>-68</v>
      </c>
      <c r="BC21" s="30">
        <v>71</v>
      </c>
      <c r="BD21" s="30">
        <v>139</v>
      </c>
      <c r="BE21" s="30">
        <f t="shared" si="14"/>
        <v>8</v>
      </c>
      <c r="BF21" s="30">
        <v>13</v>
      </c>
      <c r="BG21" s="30">
        <v>6</v>
      </c>
      <c r="BH21" s="30">
        <v>1</v>
      </c>
      <c r="BI21" s="30">
        <v>9</v>
      </c>
      <c r="BJ21" s="30">
        <v>3</v>
      </c>
      <c r="BK21" s="30">
        <v>-9</v>
      </c>
      <c r="BL21" s="30">
        <v>-40</v>
      </c>
      <c r="BM21" s="114" t="s">
        <v>132</v>
      </c>
      <c r="BN21" s="115">
        <f t="shared" si="15"/>
        <v>131</v>
      </c>
      <c r="BO21" s="30">
        <f t="shared" si="16"/>
        <v>39</v>
      </c>
      <c r="BP21" s="30">
        <v>602</v>
      </c>
      <c r="BQ21" s="30">
        <v>563</v>
      </c>
      <c r="BR21" s="30">
        <f t="shared" si="17"/>
        <v>193</v>
      </c>
      <c r="BS21" s="30">
        <v>179</v>
      </c>
      <c r="BT21" s="30">
        <v>51</v>
      </c>
      <c r="BU21" s="30">
        <v>26</v>
      </c>
      <c r="BV21" s="30">
        <v>51</v>
      </c>
      <c r="BW21" s="30">
        <v>12</v>
      </c>
      <c r="BX21" s="30">
        <v>32</v>
      </c>
      <c r="BY21" s="30">
        <v>-133</v>
      </c>
      <c r="BZ21" s="114" t="s">
        <v>132</v>
      </c>
      <c r="CA21" s="30">
        <f t="shared" si="18"/>
        <v>114</v>
      </c>
      <c r="CB21" s="30">
        <f t="shared" si="19"/>
        <v>-4</v>
      </c>
      <c r="CC21" s="30">
        <v>241</v>
      </c>
      <c r="CD21" s="30">
        <v>245</v>
      </c>
      <c r="CE21" s="30">
        <f t="shared" si="20"/>
        <v>76</v>
      </c>
      <c r="CF21" s="30">
        <v>88</v>
      </c>
      <c r="CG21" s="30">
        <v>15</v>
      </c>
      <c r="CH21" s="30">
        <v>9</v>
      </c>
      <c r="CI21" s="30">
        <v>26</v>
      </c>
      <c r="CJ21" s="30">
        <v>10</v>
      </c>
      <c r="CK21" s="30">
        <v>102</v>
      </c>
      <c r="CL21" s="30">
        <v>-60</v>
      </c>
      <c r="CM21" s="114" t="s">
        <v>132</v>
      </c>
      <c r="CN21" s="30">
        <f t="shared" si="21"/>
        <v>2215</v>
      </c>
      <c r="CO21" s="30">
        <f t="shared" si="22"/>
        <v>-18</v>
      </c>
      <c r="CP21" s="30">
        <v>1331</v>
      </c>
      <c r="CQ21" s="30">
        <v>1349</v>
      </c>
      <c r="CR21" s="30">
        <f t="shared" si="23"/>
        <v>1483</v>
      </c>
      <c r="CS21" s="30">
        <v>1363</v>
      </c>
      <c r="CT21" s="30">
        <v>140</v>
      </c>
      <c r="CU21" s="30">
        <v>122</v>
      </c>
      <c r="CV21" s="30">
        <v>114</v>
      </c>
      <c r="CW21" s="30">
        <v>28</v>
      </c>
      <c r="CX21" s="30">
        <v>160</v>
      </c>
      <c r="CY21" s="30">
        <v>590</v>
      </c>
      <c r="CZ21" s="30" t="s">
        <v>132</v>
      </c>
      <c r="DA21" s="115">
        <f t="shared" si="24"/>
        <v>84</v>
      </c>
      <c r="DB21" s="30">
        <f t="shared" si="25"/>
        <v>-76</v>
      </c>
      <c r="DC21" s="30">
        <v>250</v>
      </c>
      <c r="DD21" s="30">
        <v>326</v>
      </c>
      <c r="DE21" s="30">
        <f t="shared" si="26"/>
        <v>84</v>
      </c>
      <c r="DF21" s="30">
        <v>69</v>
      </c>
      <c r="DG21" s="30">
        <v>3</v>
      </c>
      <c r="DH21" s="30">
        <v>35</v>
      </c>
      <c r="DI21" s="30">
        <v>17</v>
      </c>
      <c r="DJ21" s="30">
        <v>6</v>
      </c>
      <c r="DK21" s="30">
        <v>120</v>
      </c>
      <c r="DL21" s="30">
        <v>-44</v>
      </c>
      <c r="DM21" s="114" t="s">
        <v>132</v>
      </c>
      <c r="DN21" s="30">
        <f t="shared" si="27"/>
        <v>-130</v>
      </c>
      <c r="DO21" s="30">
        <f t="shared" si="28"/>
        <v>-239</v>
      </c>
      <c r="DP21" s="30">
        <v>304</v>
      </c>
      <c r="DQ21" s="30">
        <v>543</v>
      </c>
      <c r="DR21" s="30">
        <f t="shared" si="29"/>
        <v>130</v>
      </c>
      <c r="DS21" s="30">
        <v>67</v>
      </c>
      <c r="DT21" s="30">
        <v>5</v>
      </c>
      <c r="DU21" s="30">
        <v>69</v>
      </c>
      <c r="DV21" s="30">
        <v>8</v>
      </c>
      <c r="DW21" s="30">
        <v>3</v>
      </c>
      <c r="DX21" s="30">
        <v>134</v>
      </c>
      <c r="DY21" s="30">
        <v>-155</v>
      </c>
      <c r="DZ21" s="30" t="s">
        <v>132</v>
      </c>
      <c r="EA21" s="115">
        <f t="shared" si="30"/>
        <v>1506</v>
      </c>
      <c r="EB21" s="30">
        <f t="shared" si="31"/>
        <v>69</v>
      </c>
      <c r="EC21" s="30">
        <v>953</v>
      </c>
      <c r="ED21" s="30">
        <v>884</v>
      </c>
      <c r="EE21" s="30">
        <f t="shared" si="32"/>
        <v>1198</v>
      </c>
      <c r="EF21" s="30">
        <v>1253</v>
      </c>
      <c r="EG21" s="30">
        <v>55</v>
      </c>
      <c r="EH21" s="30">
        <v>150</v>
      </c>
      <c r="EI21" s="30">
        <v>171</v>
      </c>
      <c r="EJ21" s="30">
        <v>89</v>
      </c>
      <c r="EK21" s="30">
        <v>-256</v>
      </c>
      <c r="EL21" s="30">
        <v>495</v>
      </c>
      <c r="EM21" s="114" t="s">
        <v>132</v>
      </c>
      <c r="EN21" s="30">
        <f t="shared" si="33"/>
        <v>2</v>
      </c>
      <c r="EO21" s="30">
        <f t="shared" si="34"/>
        <v>-27</v>
      </c>
      <c r="EP21" s="30">
        <v>247</v>
      </c>
      <c r="EQ21" s="30">
        <v>274</v>
      </c>
      <c r="ER21" s="30">
        <f t="shared" si="35"/>
        <v>214</v>
      </c>
      <c r="ES21" s="30">
        <v>178</v>
      </c>
      <c r="ET21" s="30">
        <v>15</v>
      </c>
      <c r="EU21" s="30">
        <v>55</v>
      </c>
      <c r="EV21" s="30">
        <v>27</v>
      </c>
      <c r="EW21" s="30">
        <v>7</v>
      </c>
      <c r="EX21" s="30">
        <v>-39</v>
      </c>
      <c r="EY21" s="30">
        <v>-146</v>
      </c>
      <c r="EZ21" s="30" t="s">
        <v>132</v>
      </c>
      <c r="FA21" s="115">
        <f t="shared" si="36"/>
        <v>-206</v>
      </c>
      <c r="FB21" s="30">
        <f t="shared" si="37"/>
        <v>-102</v>
      </c>
      <c r="FC21" s="30">
        <v>158</v>
      </c>
      <c r="FD21" s="30">
        <v>260</v>
      </c>
      <c r="FE21" s="30">
        <f t="shared" si="38"/>
        <v>-2</v>
      </c>
      <c r="FF21" s="30">
        <v>11</v>
      </c>
      <c r="FG21" s="30">
        <v>4</v>
      </c>
      <c r="FH21" s="30">
        <v>-2</v>
      </c>
      <c r="FI21" s="30">
        <v>11</v>
      </c>
      <c r="FJ21" s="30">
        <v>4</v>
      </c>
      <c r="FK21" s="30">
        <v>39</v>
      </c>
      <c r="FL21" s="30">
        <v>-141</v>
      </c>
      <c r="FM21" s="114" t="s">
        <v>132</v>
      </c>
      <c r="FN21" s="115">
        <f t="shared" si="39"/>
        <v>-83</v>
      </c>
      <c r="FO21" s="30">
        <f t="shared" si="40"/>
        <v>-155</v>
      </c>
      <c r="FP21" s="30">
        <v>226</v>
      </c>
      <c r="FQ21" s="30">
        <v>381</v>
      </c>
      <c r="FR21" s="30">
        <f t="shared" si="41"/>
        <v>91</v>
      </c>
      <c r="FS21" s="30">
        <v>46</v>
      </c>
      <c r="FT21" s="30">
        <v>6</v>
      </c>
      <c r="FU21" s="30">
        <v>59</v>
      </c>
      <c r="FV21" s="30">
        <v>16</v>
      </c>
      <c r="FW21" s="30">
        <v>4</v>
      </c>
      <c r="FX21" s="30">
        <v>-2</v>
      </c>
      <c r="FY21" s="30">
        <v>-17</v>
      </c>
      <c r="FZ21" s="114" t="s">
        <v>132</v>
      </c>
      <c r="GA21" s="30">
        <f t="shared" si="42"/>
        <v>-231</v>
      </c>
      <c r="GB21" s="30">
        <f t="shared" si="43"/>
        <v>-173</v>
      </c>
      <c r="GC21" s="30">
        <v>234</v>
      </c>
      <c r="GD21" s="30">
        <v>407</v>
      </c>
      <c r="GE21" s="30">
        <f t="shared" si="44"/>
        <v>41</v>
      </c>
      <c r="GF21" s="30">
        <v>13</v>
      </c>
      <c r="GG21" s="30">
        <v>1</v>
      </c>
      <c r="GH21" s="30">
        <v>35</v>
      </c>
      <c r="GI21" s="30">
        <v>6</v>
      </c>
      <c r="GJ21" s="30">
        <v>2</v>
      </c>
      <c r="GK21" s="30">
        <v>16</v>
      </c>
      <c r="GL21" s="30">
        <v>-115</v>
      </c>
      <c r="GM21" s="114" t="s">
        <v>132</v>
      </c>
      <c r="GN21" s="30">
        <f t="shared" si="45"/>
        <v>-482</v>
      </c>
      <c r="GO21" s="30">
        <f t="shared" si="46"/>
        <v>-367</v>
      </c>
      <c r="GP21" s="30">
        <v>496</v>
      </c>
      <c r="GQ21" s="30">
        <v>863</v>
      </c>
      <c r="GR21" s="30">
        <f t="shared" si="47"/>
        <v>85</v>
      </c>
      <c r="GS21" s="30">
        <v>69</v>
      </c>
      <c r="GT21" s="30">
        <v>13</v>
      </c>
      <c r="GU21" s="30">
        <v>33</v>
      </c>
      <c r="GV21" s="30">
        <v>22</v>
      </c>
      <c r="GW21" s="30">
        <v>8</v>
      </c>
      <c r="GX21" s="30">
        <v>58</v>
      </c>
      <c r="GY21" s="30">
        <v>-258</v>
      </c>
      <c r="GZ21" s="30" t="s">
        <v>132</v>
      </c>
    </row>
    <row r="22" spans="1:208">
      <c r="A22" s="28">
        <v>2019</v>
      </c>
      <c r="B22" s="30">
        <f t="shared" si="0"/>
        <v>6567</v>
      </c>
      <c r="C22" s="30">
        <f t="shared" si="1"/>
        <v>-1382</v>
      </c>
      <c r="D22" s="30">
        <v>6369</v>
      </c>
      <c r="E22" s="30">
        <v>7751</v>
      </c>
      <c r="F22" s="30">
        <f t="shared" si="2"/>
        <v>6280</v>
      </c>
      <c r="G22" s="30">
        <v>5076</v>
      </c>
      <c r="H22" s="30">
        <v>382</v>
      </c>
      <c r="I22" s="30">
        <v>1633</v>
      </c>
      <c r="J22" s="30">
        <v>601</v>
      </c>
      <c r="K22" s="30">
        <v>210</v>
      </c>
      <c r="L22" s="30">
        <v>1669</v>
      </c>
      <c r="M22" s="114"/>
      <c r="N22" s="115">
        <f t="shared" si="3"/>
        <v>603</v>
      </c>
      <c r="O22" s="30">
        <f t="shared" si="4"/>
        <v>-250</v>
      </c>
      <c r="P22" s="30">
        <v>707</v>
      </c>
      <c r="Q22" s="30">
        <v>957</v>
      </c>
      <c r="R22" s="30">
        <f t="shared" si="5"/>
        <v>870</v>
      </c>
      <c r="S22" s="30">
        <v>769</v>
      </c>
      <c r="T22" s="30">
        <v>49</v>
      </c>
      <c r="U22" s="30">
        <v>116</v>
      </c>
      <c r="V22" s="30">
        <v>48</v>
      </c>
      <c r="W22" s="30">
        <v>16</v>
      </c>
      <c r="X22" s="30">
        <v>-7</v>
      </c>
      <c r="Y22" s="30">
        <v>-10</v>
      </c>
      <c r="Z22" s="114" t="s">
        <v>132</v>
      </c>
      <c r="AA22" s="30">
        <f t="shared" si="6"/>
        <v>49</v>
      </c>
      <c r="AB22" s="30">
        <f t="shared" si="7"/>
        <v>-82</v>
      </c>
      <c r="AC22" s="30">
        <v>237</v>
      </c>
      <c r="AD22" s="30">
        <v>319</v>
      </c>
      <c r="AE22" s="30">
        <f t="shared" si="8"/>
        <v>119</v>
      </c>
      <c r="AF22" s="30">
        <v>112</v>
      </c>
      <c r="AG22" s="30">
        <v>11</v>
      </c>
      <c r="AH22" s="30">
        <v>46</v>
      </c>
      <c r="AI22" s="30">
        <v>39</v>
      </c>
      <c r="AJ22" s="30">
        <v>11</v>
      </c>
      <c r="AK22" s="30">
        <v>151</v>
      </c>
      <c r="AL22" s="30">
        <v>-139</v>
      </c>
      <c r="AM22" s="114" t="s">
        <v>132</v>
      </c>
      <c r="AN22" s="115">
        <f t="shared" si="9"/>
        <v>105</v>
      </c>
      <c r="AO22" s="30">
        <f t="shared" si="10"/>
        <v>110</v>
      </c>
      <c r="AP22" s="30">
        <v>309</v>
      </c>
      <c r="AQ22" s="30">
        <v>199</v>
      </c>
      <c r="AR22" s="30">
        <f t="shared" si="11"/>
        <v>12</v>
      </c>
      <c r="AS22" s="30">
        <v>35</v>
      </c>
      <c r="AT22" s="30">
        <v>10</v>
      </c>
      <c r="AU22" s="30">
        <v>3</v>
      </c>
      <c r="AV22" s="30">
        <v>29</v>
      </c>
      <c r="AW22" s="30">
        <v>7</v>
      </c>
      <c r="AX22" s="30">
        <v>129</v>
      </c>
      <c r="AY22" s="30">
        <v>-146</v>
      </c>
      <c r="AZ22" s="114" t="s">
        <v>132</v>
      </c>
      <c r="BA22" s="30">
        <f t="shared" si="12"/>
        <v>-144</v>
      </c>
      <c r="BB22" s="30">
        <f t="shared" si="13"/>
        <v>-94</v>
      </c>
      <c r="BC22" s="30">
        <v>72</v>
      </c>
      <c r="BD22" s="30">
        <v>166</v>
      </c>
      <c r="BE22" s="30">
        <f t="shared" si="14"/>
        <v>5</v>
      </c>
      <c r="BF22" s="30">
        <v>8</v>
      </c>
      <c r="BG22" s="30">
        <v>0</v>
      </c>
      <c r="BH22" s="30">
        <v>9</v>
      </c>
      <c r="BI22" s="30">
        <v>9</v>
      </c>
      <c r="BJ22" s="30">
        <v>3</v>
      </c>
      <c r="BK22" s="30">
        <v>-7</v>
      </c>
      <c r="BL22" s="30">
        <v>-48</v>
      </c>
      <c r="BM22" s="114" t="s">
        <v>132</v>
      </c>
      <c r="BN22" s="115">
        <f t="shared" si="15"/>
        <v>312</v>
      </c>
      <c r="BO22" s="30">
        <f t="shared" si="16"/>
        <v>54</v>
      </c>
      <c r="BP22" s="30">
        <v>636</v>
      </c>
      <c r="BQ22" s="30">
        <v>582</v>
      </c>
      <c r="BR22" s="30">
        <f t="shared" si="17"/>
        <v>150</v>
      </c>
      <c r="BS22" s="30">
        <v>140</v>
      </c>
      <c r="BT22" s="30">
        <v>36</v>
      </c>
      <c r="BU22" s="30">
        <v>38</v>
      </c>
      <c r="BV22" s="30">
        <v>52</v>
      </c>
      <c r="BW22" s="30">
        <v>12</v>
      </c>
      <c r="BX22" s="30">
        <v>124</v>
      </c>
      <c r="BY22" s="30">
        <v>-16</v>
      </c>
      <c r="BZ22" s="114" t="s">
        <v>132</v>
      </c>
      <c r="CA22" s="30">
        <f t="shared" si="18"/>
        <v>211</v>
      </c>
      <c r="CB22" s="30">
        <f t="shared" si="19"/>
        <v>-70</v>
      </c>
      <c r="CC22" s="30">
        <v>215</v>
      </c>
      <c r="CD22" s="30">
        <v>285</v>
      </c>
      <c r="CE22" s="30">
        <f t="shared" si="20"/>
        <v>62</v>
      </c>
      <c r="CF22" s="30">
        <v>71</v>
      </c>
      <c r="CG22" s="30">
        <v>11</v>
      </c>
      <c r="CH22" s="30">
        <v>18</v>
      </c>
      <c r="CI22" s="30">
        <v>28</v>
      </c>
      <c r="CJ22" s="30">
        <v>10</v>
      </c>
      <c r="CK22" s="30">
        <v>157</v>
      </c>
      <c r="CL22" s="30">
        <v>62</v>
      </c>
      <c r="CM22" s="114" t="s">
        <v>132</v>
      </c>
      <c r="CN22" s="30">
        <f t="shared" si="21"/>
        <v>3540</v>
      </c>
      <c r="CO22" s="30">
        <f t="shared" si="22"/>
        <v>48</v>
      </c>
      <c r="CP22" s="30">
        <v>1427</v>
      </c>
      <c r="CQ22" s="30">
        <v>1379</v>
      </c>
      <c r="CR22" s="30">
        <f t="shared" si="23"/>
        <v>2458</v>
      </c>
      <c r="CS22" s="30">
        <v>1853</v>
      </c>
      <c r="CT22" s="30">
        <v>78</v>
      </c>
      <c r="CU22" s="30">
        <v>668</v>
      </c>
      <c r="CV22" s="30">
        <v>112</v>
      </c>
      <c r="CW22" s="30">
        <v>29</v>
      </c>
      <c r="CX22" s="30">
        <v>609</v>
      </c>
      <c r="CY22" s="30">
        <v>425</v>
      </c>
      <c r="CZ22" s="30" t="s">
        <v>132</v>
      </c>
      <c r="DA22" s="115">
        <f t="shared" si="24"/>
        <v>297</v>
      </c>
      <c r="DB22" s="30">
        <f t="shared" si="25"/>
        <v>-60</v>
      </c>
      <c r="DC22" s="30">
        <v>263</v>
      </c>
      <c r="DD22" s="30">
        <v>323</v>
      </c>
      <c r="DE22" s="30">
        <f t="shared" si="26"/>
        <v>47</v>
      </c>
      <c r="DF22" s="30">
        <v>58</v>
      </c>
      <c r="DG22" s="30">
        <v>1</v>
      </c>
      <c r="DH22" s="30">
        <v>11</v>
      </c>
      <c r="DI22" s="30">
        <v>17</v>
      </c>
      <c r="DJ22" s="30">
        <v>6</v>
      </c>
      <c r="DK22" s="30">
        <v>213</v>
      </c>
      <c r="DL22" s="30">
        <v>97</v>
      </c>
      <c r="DM22" s="114" t="s">
        <v>132</v>
      </c>
      <c r="DN22" s="30">
        <f t="shared" si="27"/>
        <v>-10</v>
      </c>
      <c r="DO22" s="30">
        <f t="shared" si="28"/>
        <v>-183</v>
      </c>
      <c r="DP22" s="30">
        <v>309</v>
      </c>
      <c r="DQ22" s="30">
        <v>492</v>
      </c>
      <c r="DR22" s="30">
        <f t="shared" si="29"/>
        <v>133</v>
      </c>
      <c r="DS22" s="30">
        <v>95</v>
      </c>
      <c r="DT22" s="30">
        <v>1</v>
      </c>
      <c r="DU22" s="30">
        <v>48</v>
      </c>
      <c r="DV22" s="30">
        <v>8</v>
      </c>
      <c r="DW22" s="30">
        <v>3</v>
      </c>
      <c r="DX22" s="30">
        <v>138</v>
      </c>
      <c r="DY22" s="30">
        <v>-98</v>
      </c>
      <c r="DZ22" s="30" t="s">
        <v>132</v>
      </c>
      <c r="EA22" s="115">
        <f t="shared" si="30"/>
        <v>1762</v>
      </c>
      <c r="EB22" s="30">
        <f t="shared" si="31"/>
        <v>39</v>
      </c>
      <c r="EC22" s="30">
        <v>914</v>
      </c>
      <c r="ED22" s="30">
        <v>875</v>
      </c>
      <c r="EE22" s="30">
        <f t="shared" si="32"/>
        <v>1566</v>
      </c>
      <c r="EF22" s="30">
        <v>1435</v>
      </c>
      <c r="EG22" s="30">
        <v>137</v>
      </c>
      <c r="EH22" s="30">
        <v>258</v>
      </c>
      <c r="EI22" s="30">
        <v>176</v>
      </c>
      <c r="EJ22" s="30">
        <v>88</v>
      </c>
      <c r="EK22" s="30">
        <v>-187</v>
      </c>
      <c r="EL22" s="30">
        <v>344</v>
      </c>
      <c r="EM22" s="114" t="s">
        <v>132</v>
      </c>
      <c r="EN22" s="30">
        <f t="shared" si="33"/>
        <v>152</v>
      </c>
      <c r="EO22" s="30">
        <f t="shared" si="34"/>
        <v>-52</v>
      </c>
      <c r="EP22" s="30">
        <v>251</v>
      </c>
      <c r="EQ22" s="30">
        <v>303</v>
      </c>
      <c r="ER22" s="30">
        <f t="shared" si="35"/>
        <v>307</v>
      </c>
      <c r="ES22" s="30">
        <v>208</v>
      </c>
      <c r="ET22" s="30">
        <v>15</v>
      </c>
      <c r="EU22" s="30">
        <v>119</v>
      </c>
      <c r="EV22" s="30">
        <v>28</v>
      </c>
      <c r="EW22" s="30">
        <v>7</v>
      </c>
      <c r="EX22" s="30">
        <v>30</v>
      </c>
      <c r="EY22" s="30">
        <v>-133</v>
      </c>
      <c r="EZ22" s="30" t="s">
        <v>132</v>
      </c>
      <c r="FA22" s="115">
        <f t="shared" si="36"/>
        <v>-28</v>
      </c>
      <c r="FB22" s="30">
        <f t="shared" si="37"/>
        <v>-78</v>
      </c>
      <c r="FC22" s="30">
        <v>135</v>
      </c>
      <c r="FD22" s="30">
        <v>213</v>
      </c>
      <c r="FE22" s="30">
        <f t="shared" si="38"/>
        <v>36</v>
      </c>
      <c r="FF22" s="30">
        <v>34</v>
      </c>
      <c r="FG22" s="30">
        <v>3</v>
      </c>
      <c r="FH22" s="30">
        <v>14</v>
      </c>
      <c r="FI22" s="30">
        <v>11</v>
      </c>
      <c r="FJ22" s="30">
        <v>4</v>
      </c>
      <c r="FK22" s="30">
        <v>82</v>
      </c>
      <c r="FL22" s="30">
        <v>-68</v>
      </c>
      <c r="FM22" s="114" t="s">
        <v>132</v>
      </c>
      <c r="FN22" s="115">
        <f t="shared" si="39"/>
        <v>-39</v>
      </c>
      <c r="FO22" s="30">
        <f t="shared" si="40"/>
        <v>-201</v>
      </c>
      <c r="FP22" s="30">
        <v>207</v>
      </c>
      <c r="FQ22" s="30">
        <v>408</v>
      </c>
      <c r="FR22" s="30">
        <f t="shared" si="41"/>
        <v>183</v>
      </c>
      <c r="FS22" s="30">
        <v>94</v>
      </c>
      <c r="FT22" s="30">
        <v>12</v>
      </c>
      <c r="FU22" s="30">
        <v>97</v>
      </c>
      <c r="FV22" s="30">
        <v>16</v>
      </c>
      <c r="FW22" s="30">
        <v>4</v>
      </c>
      <c r="FX22" s="30">
        <v>47</v>
      </c>
      <c r="FY22" s="30">
        <v>-68</v>
      </c>
      <c r="FZ22" s="114" t="s">
        <v>132</v>
      </c>
      <c r="GA22" s="30">
        <f t="shared" si="42"/>
        <v>-136</v>
      </c>
      <c r="GB22" s="30">
        <f t="shared" si="43"/>
        <v>-193</v>
      </c>
      <c r="GC22" s="30">
        <v>224</v>
      </c>
      <c r="GD22" s="30">
        <v>417</v>
      </c>
      <c r="GE22" s="30">
        <f t="shared" si="44"/>
        <v>102</v>
      </c>
      <c r="GF22" s="30">
        <v>45</v>
      </c>
      <c r="GG22" s="30">
        <v>1</v>
      </c>
      <c r="GH22" s="30">
        <v>64</v>
      </c>
      <c r="GI22" s="30">
        <v>6</v>
      </c>
      <c r="GJ22" s="30">
        <v>2</v>
      </c>
      <c r="GK22" s="30">
        <v>82</v>
      </c>
      <c r="GL22" s="30">
        <v>-127</v>
      </c>
      <c r="GM22" s="114" t="s">
        <v>132</v>
      </c>
      <c r="GN22" s="30">
        <f t="shared" si="45"/>
        <v>-107</v>
      </c>
      <c r="GO22" s="30">
        <f t="shared" si="46"/>
        <v>-370</v>
      </c>
      <c r="GP22" s="30">
        <v>463</v>
      </c>
      <c r="GQ22" s="30">
        <v>833</v>
      </c>
      <c r="GR22" s="30">
        <f t="shared" si="47"/>
        <v>230</v>
      </c>
      <c r="GS22" s="30">
        <v>119</v>
      </c>
      <c r="GT22" s="30">
        <v>17</v>
      </c>
      <c r="GU22" s="30">
        <v>124</v>
      </c>
      <c r="GV22" s="30">
        <v>22</v>
      </c>
      <c r="GW22" s="30">
        <v>8</v>
      </c>
      <c r="GX22" s="30">
        <v>108</v>
      </c>
      <c r="GY22" s="30">
        <v>-75</v>
      </c>
      <c r="GZ22" s="30" t="s">
        <v>132</v>
      </c>
    </row>
    <row r="23" spans="1:208">
      <c r="A23" s="28">
        <v>2020</v>
      </c>
      <c r="B23" s="30">
        <f t="shared" si="0"/>
        <v>4608</v>
      </c>
      <c r="C23" s="30">
        <f t="shared" si="1"/>
        <v>-1629</v>
      </c>
      <c r="D23" s="30">
        <v>6316</v>
      </c>
      <c r="E23" s="30">
        <v>7945</v>
      </c>
      <c r="F23" s="30">
        <f t="shared" si="2"/>
        <v>5274</v>
      </c>
      <c r="G23" s="30">
        <v>4909</v>
      </c>
      <c r="H23" s="30">
        <v>328</v>
      </c>
      <c r="I23" s="30">
        <v>632</v>
      </c>
      <c r="J23" s="30">
        <v>453</v>
      </c>
      <c r="K23" s="30">
        <v>142</v>
      </c>
      <c r="L23" s="30">
        <v>963</v>
      </c>
      <c r="M23" s="114"/>
      <c r="N23" s="115">
        <f t="shared" si="3"/>
        <v>430</v>
      </c>
      <c r="O23" s="30">
        <f t="shared" si="4"/>
        <v>-271</v>
      </c>
      <c r="P23" s="30">
        <v>701</v>
      </c>
      <c r="Q23" s="30">
        <v>972</v>
      </c>
      <c r="R23" s="30">
        <f t="shared" si="5"/>
        <v>882</v>
      </c>
      <c r="S23" s="30">
        <v>747</v>
      </c>
      <c r="T23" s="30">
        <v>38</v>
      </c>
      <c r="U23" s="30">
        <v>150</v>
      </c>
      <c r="V23" s="30">
        <v>39</v>
      </c>
      <c r="W23" s="30">
        <v>14</v>
      </c>
      <c r="X23" s="30">
        <v>-113</v>
      </c>
      <c r="Y23" s="30">
        <v>-68</v>
      </c>
      <c r="Z23" s="114" t="s">
        <v>132</v>
      </c>
      <c r="AA23" s="30">
        <f t="shared" si="6"/>
        <v>50</v>
      </c>
      <c r="AB23" s="30">
        <f t="shared" si="7"/>
        <v>-91</v>
      </c>
      <c r="AC23" s="30">
        <v>235</v>
      </c>
      <c r="AD23" s="30">
        <v>326</v>
      </c>
      <c r="AE23" s="30">
        <f t="shared" si="8"/>
        <v>110</v>
      </c>
      <c r="AF23" s="30">
        <v>113</v>
      </c>
      <c r="AG23" s="30">
        <v>10</v>
      </c>
      <c r="AH23" s="30">
        <v>16</v>
      </c>
      <c r="AI23" s="30">
        <v>27</v>
      </c>
      <c r="AJ23" s="30">
        <v>2</v>
      </c>
      <c r="AK23" s="30">
        <v>148</v>
      </c>
      <c r="AL23" s="30">
        <v>-117</v>
      </c>
      <c r="AM23" s="114" t="s">
        <v>132</v>
      </c>
      <c r="AN23" s="115">
        <f t="shared" si="9"/>
        <v>6</v>
      </c>
      <c r="AO23" s="30">
        <f t="shared" si="10"/>
        <v>104</v>
      </c>
      <c r="AP23" s="30">
        <v>307</v>
      </c>
      <c r="AQ23" s="30">
        <v>203</v>
      </c>
      <c r="AR23" s="30">
        <f t="shared" si="11"/>
        <v>6</v>
      </c>
      <c r="AS23" s="30">
        <v>25</v>
      </c>
      <c r="AT23" s="30">
        <v>10</v>
      </c>
      <c r="AU23" s="30">
        <v>-8</v>
      </c>
      <c r="AV23" s="30">
        <v>20</v>
      </c>
      <c r="AW23" s="30">
        <v>1</v>
      </c>
      <c r="AX23" s="30">
        <v>10</v>
      </c>
      <c r="AY23" s="30">
        <v>-114</v>
      </c>
      <c r="AZ23" s="114" t="s">
        <v>132</v>
      </c>
      <c r="BA23" s="30">
        <f t="shared" si="12"/>
        <v>-39</v>
      </c>
      <c r="BB23" s="30">
        <f t="shared" si="13"/>
        <v>-98</v>
      </c>
      <c r="BC23" s="30">
        <v>71</v>
      </c>
      <c r="BD23" s="30">
        <v>169</v>
      </c>
      <c r="BE23" s="30">
        <f t="shared" si="14"/>
        <v>38</v>
      </c>
      <c r="BF23" s="30">
        <v>16</v>
      </c>
      <c r="BG23" s="30">
        <v>0</v>
      </c>
      <c r="BH23" s="30">
        <v>30</v>
      </c>
      <c r="BI23" s="30">
        <v>7</v>
      </c>
      <c r="BJ23" s="30">
        <v>1</v>
      </c>
      <c r="BK23" s="30">
        <v>14</v>
      </c>
      <c r="BL23" s="30">
        <v>7</v>
      </c>
      <c r="BM23" s="114" t="s">
        <v>132</v>
      </c>
      <c r="BN23" s="115">
        <f t="shared" si="15"/>
        <v>347</v>
      </c>
      <c r="BO23" s="30">
        <f t="shared" si="16"/>
        <v>35</v>
      </c>
      <c r="BP23" s="30">
        <v>631</v>
      </c>
      <c r="BQ23" s="30">
        <v>596</v>
      </c>
      <c r="BR23" s="30">
        <f t="shared" si="17"/>
        <v>194</v>
      </c>
      <c r="BS23" s="30">
        <v>209</v>
      </c>
      <c r="BT23" s="30">
        <v>31</v>
      </c>
      <c r="BU23" s="30">
        <v>-5</v>
      </c>
      <c r="BV23" s="30">
        <v>31</v>
      </c>
      <c r="BW23" s="30">
        <v>10</v>
      </c>
      <c r="BX23" s="30">
        <v>91</v>
      </c>
      <c r="BY23" s="30">
        <v>27</v>
      </c>
      <c r="BZ23" s="114" t="s">
        <v>132</v>
      </c>
      <c r="CA23" s="30">
        <f t="shared" si="18"/>
        <v>273</v>
      </c>
      <c r="CB23" s="30">
        <f t="shared" si="19"/>
        <v>-79</v>
      </c>
      <c r="CC23" s="30">
        <v>213</v>
      </c>
      <c r="CD23" s="30">
        <v>292</v>
      </c>
      <c r="CE23" s="30">
        <f t="shared" si="20"/>
        <v>59</v>
      </c>
      <c r="CF23" s="30">
        <v>68</v>
      </c>
      <c r="CG23" s="30">
        <v>10</v>
      </c>
      <c r="CH23" s="30">
        <v>6</v>
      </c>
      <c r="CI23" s="30">
        <v>21</v>
      </c>
      <c r="CJ23" s="30">
        <v>4</v>
      </c>
      <c r="CK23" s="30">
        <v>126</v>
      </c>
      <c r="CL23" s="30">
        <v>167</v>
      </c>
      <c r="CM23" s="114" t="s">
        <v>132</v>
      </c>
      <c r="CN23" s="30">
        <f t="shared" si="21"/>
        <v>2812</v>
      </c>
      <c r="CO23" s="30">
        <f t="shared" si="22"/>
        <v>-14</v>
      </c>
      <c r="CP23" s="30">
        <v>1415</v>
      </c>
      <c r="CQ23" s="30">
        <v>1429</v>
      </c>
      <c r="CR23" s="30">
        <f t="shared" si="23"/>
        <v>2138</v>
      </c>
      <c r="CS23" s="30">
        <v>1934</v>
      </c>
      <c r="CT23" s="30">
        <v>68</v>
      </c>
      <c r="CU23" s="30">
        <v>231</v>
      </c>
      <c r="CV23" s="30">
        <v>80</v>
      </c>
      <c r="CW23" s="30">
        <v>15</v>
      </c>
      <c r="CX23" s="30">
        <v>388</v>
      </c>
      <c r="CY23" s="30">
        <v>300</v>
      </c>
      <c r="CZ23" s="30" t="s">
        <v>132</v>
      </c>
      <c r="DA23" s="115">
        <f t="shared" si="24"/>
        <v>199</v>
      </c>
      <c r="DB23" s="30">
        <f t="shared" si="25"/>
        <v>-66</v>
      </c>
      <c r="DC23" s="30">
        <v>261</v>
      </c>
      <c r="DD23" s="30">
        <v>327</v>
      </c>
      <c r="DE23" s="30">
        <f t="shared" si="26"/>
        <v>4</v>
      </c>
      <c r="DF23" s="30">
        <v>68</v>
      </c>
      <c r="DG23" s="30">
        <v>1</v>
      </c>
      <c r="DH23" s="30">
        <v>-49</v>
      </c>
      <c r="DI23" s="30">
        <v>13</v>
      </c>
      <c r="DJ23" s="30">
        <v>3</v>
      </c>
      <c r="DK23" s="30">
        <v>212</v>
      </c>
      <c r="DL23" s="30">
        <v>49</v>
      </c>
      <c r="DM23" s="114" t="s">
        <v>132</v>
      </c>
      <c r="DN23" s="30">
        <f t="shared" si="27"/>
        <v>-60</v>
      </c>
      <c r="DO23" s="30">
        <f t="shared" si="28"/>
        <v>-200</v>
      </c>
      <c r="DP23" s="30">
        <v>307</v>
      </c>
      <c r="DQ23" s="30">
        <v>507</v>
      </c>
      <c r="DR23" s="30">
        <f t="shared" si="29"/>
        <v>81</v>
      </c>
      <c r="DS23" s="30">
        <v>107</v>
      </c>
      <c r="DT23" s="30">
        <v>1</v>
      </c>
      <c r="DU23" s="30">
        <v>-19</v>
      </c>
      <c r="DV23" s="30">
        <v>6</v>
      </c>
      <c r="DW23" s="30">
        <v>2</v>
      </c>
      <c r="DX23" s="30">
        <v>155</v>
      </c>
      <c r="DY23" s="30">
        <v>-96</v>
      </c>
      <c r="DZ23" s="30" t="s">
        <v>132</v>
      </c>
      <c r="EA23" s="115">
        <f t="shared" si="30"/>
        <v>1076</v>
      </c>
      <c r="EB23" s="30">
        <f t="shared" si="31"/>
        <v>12</v>
      </c>
      <c r="EC23" s="30">
        <v>906</v>
      </c>
      <c r="ED23" s="30">
        <v>894</v>
      </c>
      <c r="EE23" s="30">
        <f t="shared" si="32"/>
        <v>1148</v>
      </c>
      <c r="EF23" s="30">
        <v>1083</v>
      </c>
      <c r="EG23" s="30">
        <v>117</v>
      </c>
      <c r="EH23" s="30">
        <v>168</v>
      </c>
      <c r="EI23" s="30">
        <v>146</v>
      </c>
      <c r="EJ23" s="30">
        <v>74</v>
      </c>
      <c r="EK23" s="30">
        <v>-377</v>
      </c>
      <c r="EL23" s="30">
        <v>293</v>
      </c>
      <c r="EM23" s="114" t="s">
        <v>132</v>
      </c>
      <c r="EN23" s="30">
        <f t="shared" si="33"/>
        <v>-4</v>
      </c>
      <c r="EO23" s="30">
        <f t="shared" si="34"/>
        <v>-62</v>
      </c>
      <c r="EP23" s="30">
        <v>249</v>
      </c>
      <c r="EQ23" s="30">
        <v>311</v>
      </c>
      <c r="ER23" s="30">
        <f t="shared" si="35"/>
        <v>187</v>
      </c>
      <c r="ES23" s="30">
        <v>191</v>
      </c>
      <c r="ET23" s="30">
        <v>14</v>
      </c>
      <c r="EU23" s="30">
        <v>6</v>
      </c>
      <c r="EV23" s="30">
        <v>20</v>
      </c>
      <c r="EW23" s="30">
        <v>4</v>
      </c>
      <c r="EX23" s="30">
        <v>24</v>
      </c>
      <c r="EY23" s="30">
        <v>-153</v>
      </c>
      <c r="EZ23" s="30" t="s">
        <v>132</v>
      </c>
      <c r="FA23" s="115">
        <f t="shared" si="36"/>
        <v>-27</v>
      </c>
      <c r="FB23" s="30">
        <f t="shared" si="37"/>
        <v>-84</v>
      </c>
      <c r="FC23" s="30">
        <v>134</v>
      </c>
      <c r="FD23" s="30">
        <v>218</v>
      </c>
      <c r="FE23" s="30">
        <f t="shared" si="38"/>
        <v>18</v>
      </c>
      <c r="FF23" s="30">
        <v>19</v>
      </c>
      <c r="FG23" s="30">
        <v>2</v>
      </c>
      <c r="FH23" s="30">
        <v>9</v>
      </c>
      <c r="FI23" s="30">
        <v>9</v>
      </c>
      <c r="FJ23" s="30">
        <v>3</v>
      </c>
      <c r="FK23" s="30">
        <v>96</v>
      </c>
      <c r="FL23" s="30">
        <v>-57</v>
      </c>
      <c r="FM23" s="114" t="s">
        <v>132</v>
      </c>
      <c r="FN23" s="115">
        <f t="shared" si="39"/>
        <v>-119</v>
      </c>
      <c r="FO23" s="30">
        <f t="shared" si="40"/>
        <v>-211</v>
      </c>
      <c r="FP23" s="30">
        <v>205</v>
      </c>
      <c r="FQ23" s="30">
        <v>416</v>
      </c>
      <c r="FR23" s="30">
        <f t="shared" si="41"/>
        <v>156</v>
      </c>
      <c r="FS23" s="30">
        <v>176</v>
      </c>
      <c r="FT23" s="30">
        <v>10</v>
      </c>
      <c r="FU23" s="30">
        <v>-15</v>
      </c>
      <c r="FV23" s="30">
        <v>12</v>
      </c>
      <c r="FW23" s="30">
        <v>3</v>
      </c>
      <c r="FX23" s="30">
        <v>9</v>
      </c>
      <c r="FY23" s="30">
        <v>-73</v>
      </c>
      <c r="FZ23" s="114" t="s">
        <v>132</v>
      </c>
      <c r="GA23" s="30">
        <f t="shared" si="42"/>
        <v>-130</v>
      </c>
      <c r="GB23" s="30">
        <f t="shared" si="43"/>
        <v>-204</v>
      </c>
      <c r="GC23" s="30">
        <v>222</v>
      </c>
      <c r="GD23" s="30">
        <v>426</v>
      </c>
      <c r="GE23" s="30">
        <f t="shared" si="44"/>
        <v>85</v>
      </c>
      <c r="GF23" s="30">
        <v>63</v>
      </c>
      <c r="GG23" s="30">
        <v>1</v>
      </c>
      <c r="GH23" s="30">
        <v>27</v>
      </c>
      <c r="GI23" s="30">
        <v>5</v>
      </c>
      <c r="GJ23" s="30">
        <v>1</v>
      </c>
      <c r="GK23" s="30">
        <v>83</v>
      </c>
      <c r="GL23" s="30">
        <v>-94</v>
      </c>
      <c r="GM23" s="114" t="s">
        <v>132</v>
      </c>
      <c r="GN23" s="30">
        <f t="shared" si="45"/>
        <v>-206</v>
      </c>
      <c r="GO23" s="30">
        <f t="shared" si="46"/>
        <v>-400</v>
      </c>
      <c r="GP23" s="30">
        <v>459</v>
      </c>
      <c r="GQ23" s="30">
        <v>859</v>
      </c>
      <c r="GR23" s="30">
        <f t="shared" si="47"/>
        <v>168</v>
      </c>
      <c r="GS23" s="30">
        <v>90</v>
      </c>
      <c r="GT23" s="30">
        <v>15</v>
      </c>
      <c r="GU23" s="30">
        <v>85</v>
      </c>
      <c r="GV23" s="30">
        <v>17</v>
      </c>
      <c r="GW23" s="30">
        <v>5</v>
      </c>
      <c r="GX23" s="30">
        <v>97</v>
      </c>
      <c r="GY23" s="30">
        <v>-71</v>
      </c>
      <c r="GZ23" s="30" t="s">
        <v>132</v>
      </c>
    </row>
    <row r="24" spans="1:208">
      <c r="B24" s="116"/>
      <c r="N24" s="29"/>
      <c r="AA24" s="29"/>
      <c r="AN24" s="29"/>
      <c r="BA24" s="29"/>
      <c r="BN24" s="29"/>
      <c r="CA24" s="29"/>
      <c r="EA24" s="29"/>
      <c r="FN24" s="117"/>
      <c r="GN24" s="29"/>
    </row>
    <row r="25" spans="1:208">
      <c r="M25" s="116"/>
      <c r="CN25" s="116"/>
      <c r="DA25" s="29"/>
      <c r="DN25" s="29"/>
      <c r="EN25" s="29"/>
      <c r="FA25" s="29"/>
      <c r="GA25" s="29"/>
    </row>
    <row r="26" spans="1:208">
      <c r="A26" s="32" t="s">
        <v>752</v>
      </c>
    </row>
    <row r="28" spans="1:208">
      <c r="A28" s="28" t="s">
        <v>712</v>
      </c>
    </row>
  </sheetData>
  <mergeCells count="16">
    <mergeCell ref="FA3:FM3"/>
    <mergeCell ref="FN3:FZ3"/>
    <mergeCell ref="GA3:GM3"/>
    <mergeCell ref="GN3:GZ3"/>
    <mergeCell ref="CA3:CM3"/>
    <mergeCell ref="CN3:CZ3"/>
    <mergeCell ref="DA3:DM3"/>
    <mergeCell ref="DN3:DZ3"/>
    <mergeCell ref="EA3:EM3"/>
    <mergeCell ref="EN3:EZ3"/>
    <mergeCell ref="BN3:BZ3"/>
    <mergeCell ref="B3:M3"/>
    <mergeCell ref="N3:Z3"/>
    <mergeCell ref="AA3:AM3"/>
    <mergeCell ref="AN3:AZ3"/>
    <mergeCell ref="BC3:B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20B2-66EE-4CAB-8020-1D1680FB7778}">
  <dimension ref="A1:C88"/>
  <sheetViews>
    <sheetView workbookViewId="0">
      <selection activeCell="A10" sqref="A10"/>
    </sheetView>
  </sheetViews>
  <sheetFormatPr baseColWidth="10" defaultColWidth="12.5" defaultRowHeight="16"/>
  <cols>
    <col min="1" max="1" width="29.5" style="10" customWidth="1"/>
    <col min="2" max="2" width="16.83203125" style="10" customWidth="1"/>
    <col min="3" max="16384" width="12.5" style="10"/>
  </cols>
  <sheetData>
    <row r="1" spans="1:3">
      <c r="A1" s="9" t="s">
        <v>2</v>
      </c>
    </row>
    <row r="2" spans="1:3">
      <c r="A2" s="11"/>
    </row>
    <row r="3" spans="1:3" ht="45.75" customHeight="1">
      <c r="A3" s="11"/>
      <c r="B3" s="138" t="s">
        <v>143</v>
      </c>
      <c r="C3" s="138" t="s">
        <v>631</v>
      </c>
    </row>
    <row r="4" spans="1:3">
      <c r="A4" s="15">
        <v>1951</v>
      </c>
      <c r="B4" s="14">
        <v>3.6797153024911031</v>
      </c>
      <c r="C4" s="14">
        <v>3.8167938931297711</v>
      </c>
    </row>
    <row r="5" spans="1:3">
      <c r="A5" s="15">
        <v>1952</v>
      </c>
      <c r="B5" s="14">
        <v>3.635485651214128</v>
      </c>
      <c r="C5" s="14">
        <v>3.7735849056603774</v>
      </c>
    </row>
    <row r="6" spans="1:3">
      <c r="A6" s="15">
        <v>1953</v>
      </c>
      <c r="B6" s="14">
        <v>3.5805454789735323</v>
      </c>
      <c r="C6" s="14">
        <v>3.7735849056603774</v>
      </c>
    </row>
    <row r="7" spans="1:3">
      <c r="A7" s="15">
        <v>1954</v>
      </c>
      <c r="B7" s="14">
        <v>3.5290280495759947</v>
      </c>
      <c r="C7" s="14">
        <v>3.7735849056603774</v>
      </c>
    </row>
    <row r="8" spans="1:3">
      <c r="A8" s="15">
        <v>1955</v>
      </c>
      <c r="B8" s="14">
        <v>3.4824605998983222</v>
      </c>
      <c r="C8" s="14">
        <v>3.7735849056603774</v>
      </c>
    </row>
    <row r="9" spans="1:3">
      <c r="A9" s="15">
        <v>1956</v>
      </c>
      <c r="B9" s="14">
        <v>3.4484897351609503</v>
      </c>
      <c r="C9" s="14">
        <v>3.7735849056603774</v>
      </c>
    </row>
    <row r="10" spans="1:3">
      <c r="A10" s="15">
        <v>1957</v>
      </c>
      <c r="B10" s="14">
        <v>3.3759069376986268</v>
      </c>
      <c r="C10" s="14">
        <v>3.7735849056603774</v>
      </c>
    </row>
    <row r="11" spans="1:3">
      <c r="A11" s="15">
        <v>1958</v>
      </c>
      <c r="B11" s="14">
        <v>3.3411214953271027</v>
      </c>
      <c r="C11" s="14">
        <v>3.7735849056603774</v>
      </c>
    </row>
    <row r="12" spans="1:3">
      <c r="A12" s="15">
        <v>1959</v>
      </c>
      <c r="B12" s="14">
        <v>3.3272457482022602</v>
      </c>
      <c r="C12" s="14">
        <v>3.7735849056603774</v>
      </c>
    </row>
    <row r="13" spans="1:3">
      <c r="A13" s="15">
        <v>1960</v>
      </c>
      <c r="B13" s="14">
        <v>3.288849181975543</v>
      </c>
      <c r="C13" s="14">
        <v>3.7735849056603774</v>
      </c>
    </row>
    <row r="14" spans="1:3">
      <c r="A14" s="15">
        <v>1961</v>
      </c>
      <c r="B14" s="14">
        <v>3.278419353073176</v>
      </c>
      <c r="C14" s="14">
        <v>3.7735849056603774</v>
      </c>
    </row>
    <row r="15" spans="1:3">
      <c r="A15" s="15">
        <v>1962</v>
      </c>
      <c r="B15" s="14">
        <v>3.2502417535188566</v>
      </c>
      <c r="C15" s="14">
        <v>3.7735849056603774</v>
      </c>
    </row>
    <row r="16" spans="1:3">
      <c r="A16" s="15">
        <v>1963</v>
      </c>
      <c r="B16" s="14">
        <v>3.2113478169162626</v>
      </c>
      <c r="C16" s="14">
        <v>3.7735849056603774</v>
      </c>
    </row>
    <row r="17" spans="1:3">
      <c r="A17" s="15">
        <v>1964</v>
      </c>
      <c r="B17" s="14">
        <v>3.166882276843467</v>
      </c>
      <c r="C17" s="14">
        <v>3.7735849056603774</v>
      </c>
    </row>
    <row r="18" spans="1:3">
      <c r="A18" s="15">
        <v>1965</v>
      </c>
      <c r="B18" s="14">
        <v>3.1253176135786158</v>
      </c>
      <c r="C18" s="14">
        <v>3.7735849056603774</v>
      </c>
    </row>
    <row r="19" spans="1:3">
      <c r="A19" s="15">
        <v>1966</v>
      </c>
      <c r="B19" s="14">
        <v>3.0776137270550676</v>
      </c>
      <c r="C19" s="14">
        <v>3.7878787878787881</v>
      </c>
    </row>
    <row r="20" spans="1:3">
      <c r="A20" s="15">
        <v>1967</v>
      </c>
      <c r="B20" s="14">
        <v>3.0423280423280423</v>
      </c>
      <c r="C20" s="14">
        <v>3.7878787878787881</v>
      </c>
    </row>
    <row r="21" spans="1:3">
      <c r="A21" s="15">
        <v>1968</v>
      </c>
      <c r="B21" s="14">
        <v>3.0199237782816346</v>
      </c>
      <c r="C21" s="14">
        <v>3.7878787878787881</v>
      </c>
    </row>
    <row r="22" spans="1:3">
      <c r="A22" s="15">
        <v>1969</v>
      </c>
      <c r="B22" s="14">
        <v>2.9864941982119078</v>
      </c>
      <c r="C22" s="14">
        <v>3.7878787878787881</v>
      </c>
    </row>
    <row r="23" spans="1:3">
      <c r="A23" s="15">
        <v>1970</v>
      </c>
      <c r="B23" s="14">
        <v>2.9450384543237664</v>
      </c>
      <c r="C23" s="14">
        <v>3.7878787878787881</v>
      </c>
    </row>
    <row r="24" spans="1:3">
      <c r="A24" s="15">
        <v>1971</v>
      </c>
      <c r="B24" s="14">
        <v>2.9253713863999469</v>
      </c>
      <c r="C24" s="14">
        <v>3.7878787878787881</v>
      </c>
    </row>
    <row r="25" spans="1:3">
      <c r="A25" s="15">
        <v>1972</v>
      </c>
      <c r="B25" s="14">
        <v>2.9199544540952269</v>
      </c>
      <c r="C25" s="14">
        <v>3.7878787878787881</v>
      </c>
    </row>
    <row r="26" spans="1:3">
      <c r="A26" s="15">
        <v>1973</v>
      </c>
      <c r="B26" s="14">
        <v>2.9198226534079543</v>
      </c>
      <c r="C26" s="14">
        <v>3.7878787878787881</v>
      </c>
    </row>
    <row r="27" spans="1:3">
      <c r="A27" s="15">
        <v>1974</v>
      </c>
      <c r="B27" s="14">
        <v>2.9145251819660047</v>
      </c>
      <c r="C27" s="14">
        <v>3.7878787878787881</v>
      </c>
    </row>
    <row r="28" spans="1:3">
      <c r="A28" s="15">
        <v>1975</v>
      </c>
      <c r="B28" s="14">
        <v>2.925290392133352</v>
      </c>
      <c r="C28" s="14">
        <v>3.7878787878787881</v>
      </c>
    </row>
    <row r="29" spans="1:3">
      <c r="A29" s="15">
        <v>1976</v>
      </c>
      <c r="B29" s="14">
        <v>2.9402969951822207</v>
      </c>
      <c r="C29" s="14">
        <v>3.5460992907801421</v>
      </c>
    </row>
    <row r="30" spans="1:3">
      <c r="A30" s="15">
        <v>1977</v>
      </c>
      <c r="B30" s="14">
        <v>2.9328483712886406</v>
      </c>
      <c r="C30" s="14">
        <v>3.5460992907801421</v>
      </c>
    </row>
    <row r="31" spans="1:3">
      <c r="A31" s="15">
        <v>1978</v>
      </c>
      <c r="B31" s="14">
        <v>2.9191172816088065</v>
      </c>
      <c r="C31" s="14">
        <v>3.5460992907801421</v>
      </c>
    </row>
    <row r="32" spans="1:3">
      <c r="A32" s="15">
        <v>1979</v>
      </c>
      <c r="B32" s="14">
        <v>2.9054261992540642</v>
      </c>
      <c r="C32" s="14">
        <v>3.5460992907801421</v>
      </c>
    </row>
    <row r="33" spans="1:3">
      <c r="A33" s="15">
        <v>1980</v>
      </c>
      <c r="B33" s="14">
        <v>2.8806844211091627</v>
      </c>
      <c r="C33" s="14">
        <v>3.5460992907801421</v>
      </c>
    </row>
    <row r="34" spans="1:3">
      <c r="A34" s="15">
        <v>1981</v>
      </c>
      <c r="B34" s="14">
        <v>2.8462547111865613</v>
      </c>
      <c r="C34" s="14">
        <v>3.5460992907801421</v>
      </c>
    </row>
    <row r="35" spans="1:3">
      <c r="A35" s="15">
        <v>1982</v>
      </c>
      <c r="B35" s="14">
        <v>2.8166526004638621</v>
      </c>
      <c r="C35" s="14">
        <v>3.5460992907801421</v>
      </c>
    </row>
    <row r="36" spans="1:3">
      <c r="A36" s="15">
        <v>1983</v>
      </c>
      <c r="B36" s="14">
        <v>2.8180607527635617</v>
      </c>
      <c r="C36" s="14">
        <v>3.5460992907801421</v>
      </c>
    </row>
    <row r="37" spans="1:3">
      <c r="A37" s="15">
        <v>1984</v>
      </c>
      <c r="B37" s="14">
        <v>2.8136310726579898</v>
      </c>
      <c r="C37" s="14">
        <v>3.5460992907801421</v>
      </c>
    </row>
    <row r="38" spans="1:3">
      <c r="A38" s="15">
        <v>1985</v>
      </c>
      <c r="B38" s="14">
        <v>2.7988691018955261</v>
      </c>
      <c r="C38" s="14">
        <v>3.5460992907801421</v>
      </c>
    </row>
    <row r="39" spans="1:3">
      <c r="A39" s="15">
        <v>1986</v>
      </c>
      <c r="B39" s="14">
        <v>2.7778209871940827</v>
      </c>
      <c r="C39" s="14">
        <v>3.5460992907801421</v>
      </c>
    </row>
    <row r="40" spans="1:3">
      <c r="A40" s="15">
        <v>1987</v>
      </c>
      <c r="B40" s="14">
        <v>2.7518394518826823</v>
      </c>
      <c r="C40" s="14">
        <v>3.3898305084745761</v>
      </c>
    </row>
    <row r="41" spans="1:3">
      <c r="A41" s="15">
        <v>1988</v>
      </c>
      <c r="B41" s="14">
        <v>2.7260223082876975</v>
      </c>
      <c r="C41" s="14">
        <v>3.3898305084745761</v>
      </c>
    </row>
    <row r="42" spans="1:3">
      <c r="A42" s="15">
        <v>1989</v>
      </c>
      <c r="B42" s="14">
        <v>2.6950724134200441</v>
      </c>
      <c r="C42" s="14">
        <v>3.3898305084745761</v>
      </c>
    </row>
    <row r="43" spans="1:3">
      <c r="A43" s="15">
        <v>1990</v>
      </c>
      <c r="B43" s="14">
        <v>2.6728984558164419</v>
      </c>
      <c r="C43" s="14">
        <v>3.3898305084745761</v>
      </c>
    </row>
    <row r="44" spans="1:3">
      <c r="A44" s="15">
        <v>1991</v>
      </c>
      <c r="B44" s="14">
        <v>2.6591854742697438</v>
      </c>
      <c r="C44" s="14">
        <v>3.3898305084745761</v>
      </c>
    </row>
    <row r="45" spans="1:3">
      <c r="A45" s="15">
        <v>1992</v>
      </c>
      <c r="B45" s="14">
        <v>2.636896967297615</v>
      </c>
      <c r="C45" s="14">
        <v>3.3898305084745761</v>
      </c>
    </row>
    <row r="46" spans="1:3">
      <c r="A46" s="15">
        <v>1993</v>
      </c>
      <c r="B46" s="14">
        <v>2.610486877284401</v>
      </c>
      <c r="C46" s="14">
        <v>3.3898305084745761</v>
      </c>
    </row>
    <row r="47" spans="1:3">
      <c r="A47" s="15">
        <v>1994</v>
      </c>
      <c r="B47" s="14">
        <v>2.5867856883134017</v>
      </c>
      <c r="C47" s="14">
        <v>3.3898305084745761</v>
      </c>
    </row>
    <row r="48" spans="1:3">
      <c r="A48" s="15">
        <v>1995</v>
      </c>
      <c r="B48" s="14">
        <v>2.5627432593968442</v>
      </c>
      <c r="C48" s="14">
        <v>3.3898305084745761</v>
      </c>
    </row>
    <row r="49" spans="1:3">
      <c r="A49" s="15">
        <v>1996</v>
      </c>
      <c r="B49" s="14">
        <v>2.5405689346832907</v>
      </c>
      <c r="C49" s="14">
        <v>3.322259136212625</v>
      </c>
    </row>
    <row r="50" spans="1:3">
      <c r="A50" s="15">
        <v>1997</v>
      </c>
      <c r="B50" s="14">
        <v>2.5162586385825323</v>
      </c>
      <c r="C50" s="14">
        <v>3.322259136212625</v>
      </c>
    </row>
    <row r="51" spans="1:3">
      <c r="A51" s="15">
        <v>1998</v>
      </c>
      <c r="B51" s="14">
        <v>2.4888930333777228</v>
      </c>
      <c r="C51" s="14">
        <v>3.322259136212625</v>
      </c>
    </row>
    <row r="52" spans="1:3">
      <c r="A52" s="15">
        <v>1999</v>
      </c>
      <c r="B52" s="14">
        <v>2.4689777925841692</v>
      </c>
      <c r="C52" s="14">
        <v>3.322259136212625</v>
      </c>
    </row>
    <row r="53" spans="1:3">
      <c r="A53" s="15">
        <v>2000</v>
      </c>
      <c r="B53" s="14">
        <v>2.4458176487898449</v>
      </c>
      <c r="C53" s="14">
        <v>3.322259136212625</v>
      </c>
    </row>
    <row r="54" spans="1:3">
      <c r="A54" s="15">
        <v>2001</v>
      </c>
      <c r="B54" s="14">
        <v>2.4171444144338547</v>
      </c>
      <c r="C54" s="14">
        <v>3.322259136212625</v>
      </c>
    </row>
    <row r="55" spans="1:3">
      <c r="A55" s="15">
        <v>2002</v>
      </c>
      <c r="B55" s="14">
        <v>2.389573061981126</v>
      </c>
      <c r="C55" s="14">
        <v>3.322259136212625</v>
      </c>
    </row>
    <row r="56" spans="1:3">
      <c r="A56" s="15">
        <v>2003</v>
      </c>
      <c r="B56" s="14">
        <v>2.3683489345920186</v>
      </c>
      <c r="C56" s="14">
        <v>3.2467532467532463</v>
      </c>
    </row>
    <row r="57" spans="1:3">
      <c r="A57" s="15">
        <v>2004</v>
      </c>
      <c r="B57" s="14">
        <v>2.3462856350315922</v>
      </c>
      <c r="C57" s="14">
        <v>3.2467532467532463</v>
      </c>
    </row>
    <row r="58" spans="1:3">
      <c r="A58" s="15">
        <v>2005</v>
      </c>
      <c r="B58" s="14">
        <v>2.3200059868961285</v>
      </c>
      <c r="C58" s="14">
        <v>3.2467532467532463</v>
      </c>
    </row>
    <row r="59" spans="1:3">
      <c r="A59" s="15">
        <v>2006</v>
      </c>
      <c r="B59" s="14">
        <v>2.2892051726474461</v>
      </c>
      <c r="C59" s="14">
        <v>3.2467532467532463</v>
      </c>
    </row>
    <row r="60" spans="1:3">
      <c r="A60" s="15">
        <v>2007</v>
      </c>
      <c r="B60" s="14">
        <v>2.2665098767750034</v>
      </c>
      <c r="C60" s="14">
        <v>3.2467532467532463</v>
      </c>
    </row>
    <row r="61" spans="1:3">
      <c r="A61" s="15">
        <v>2008</v>
      </c>
      <c r="B61" s="14">
        <v>2.2464413306440578</v>
      </c>
      <c r="C61" s="14">
        <v>3.2467532467532463</v>
      </c>
    </row>
    <row r="62" spans="1:3">
      <c r="A62" s="15">
        <v>2009</v>
      </c>
      <c r="B62" s="14">
        <v>2.2300940902161668</v>
      </c>
      <c r="C62" s="14">
        <v>3.2467532467532463</v>
      </c>
    </row>
    <row r="63" spans="1:3">
      <c r="A63" s="15">
        <v>2010</v>
      </c>
      <c r="B63" s="14">
        <v>2.2144903928373356</v>
      </c>
      <c r="C63" s="14">
        <v>3.2467532467532463</v>
      </c>
    </row>
    <row r="64" spans="1:3">
      <c r="A64" s="15">
        <v>2011</v>
      </c>
      <c r="B64" s="14">
        <v>2.2006982780792916</v>
      </c>
      <c r="C64" s="14">
        <v>3.2467532467532463</v>
      </c>
    </row>
    <row r="65" spans="1:3">
      <c r="A65" s="15">
        <v>2012</v>
      </c>
      <c r="B65" s="14">
        <v>2.1846319931928764</v>
      </c>
      <c r="C65" s="14">
        <v>3.2467532467532463</v>
      </c>
    </row>
    <row r="66" spans="1:3">
      <c r="A66" s="15">
        <v>2013</v>
      </c>
      <c r="B66" s="14">
        <v>2.1621440429446164</v>
      </c>
      <c r="C66" s="14">
        <v>2.9585798816568047</v>
      </c>
    </row>
    <row r="67" spans="1:3">
      <c r="A67" s="15">
        <v>2014</v>
      </c>
      <c r="B67" s="14">
        <v>2.1417351453343052</v>
      </c>
      <c r="C67" s="14">
        <v>2.9585798816568047</v>
      </c>
    </row>
    <row r="68" spans="1:3">
      <c r="A68" s="15">
        <v>2015</v>
      </c>
      <c r="B68" s="14">
        <v>2.1254347124889659</v>
      </c>
      <c r="C68" s="14">
        <v>2.9585798816568047</v>
      </c>
    </row>
    <row r="69" spans="1:3">
      <c r="A69" s="15">
        <v>2016</v>
      </c>
      <c r="B69" s="14">
        <v>2.113987385088024</v>
      </c>
      <c r="C69" s="14">
        <v>2.9585798816568047</v>
      </c>
    </row>
    <row r="70" spans="1:3">
      <c r="A70" s="15">
        <v>2017</v>
      </c>
      <c r="B70" s="14">
        <v>2.0977283122218604</v>
      </c>
      <c r="C70" s="14">
        <v>2.9585798816568047</v>
      </c>
    </row>
    <row r="71" spans="1:3">
      <c r="A71" s="15">
        <v>2018</v>
      </c>
      <c r="B71" s="14">
        <v>2.0782336456066663</v>
      </c>
      <c r="C71" s="14">
        <v>2.9585798816568047</v>
      </c>
    </row>
    <row r="72" spans="1:3">
      <c r="A72" s="15">
        <v>2019</v>
      </c>
      <c r="B72" s="14">
        <v>2.066501914273001</v>
      </c>
      <c r="C72" s="14">
        <v>2.9585798816568047</v>
      </c>
    </row>
    <row r="73" spans="1:3">
      <c r="A73" s="15">
        <v>2020</v>
      </c>
      <c r="B73" s="14">
        <v>2.0562323540770882</v>
      </c>
      <c r="C73" s="14">
        <v>2.9585798816568047</v>
      </c>
    </row>
    <row r="75" spans="1:3">
      <c r="A75" s="10" t="s">
        <v>165</v>
      </c>
      <c r="B75" s="14">
        <f>B73-B4</f>
        <v>-1.623482948414015</v>
      </c>
      <c r="C75" s="14">
        <f>C73-C4</f>
        <v>-0.85821401147296639</v>
      </c>
    </row>
    <row r="76" spans="1:3">
      <c r="A76" s="10" t="s">
        <v>166</v>
      </c>
      <c r="B76" s="14">
        <f>B53-B4</f>
        <v>-1.2338976537012583</v>
      </c>
      <c r="C76" s="14">
        <f>C53-C4</f>
        <v>-0.4945347569171461</v>
      </c>
    </row>
    <row r="77" spans="1:3">
      <c r="A77" s="10" t="s">
        <v>167</v>
      </c>
      <c r="B77" s="14">
        <f>B73-B53</f>
        <v>-0.38958529471275671</v>
      </c>
      <c r="C77" s="14">
        <f>C73-C53</f>
        <v>-0.36367925455582029</v>
      </c>
    </row>
    <row r="78" spans="1:3">
      <c r="A78" s="10" t="s">
        <v>168</v>
      </c>
      <c r="B78" s="14">
        <f>B13-B4</f>
        <v>-0.39086612051556013</v>
      </c>
      <c r="C78" s="14">
        <f>C13-C4</f>
        <v>-4.3208987469393723E-2</v>
      </c>
    </row>
    <row r="79" spans="1:3">
      <c r="A79" s="10" t="s">
        <v>169</v>
      </c>
      <c r="B79" s="14">
        <f>B23-B13</f>
        <v>-0.34381072765177656</v>
      </c>
      <c r="C79" s="14">
        <f>C23-C13</f>
        <v>1.4293882218410658E-2</v>
      </c>
    </row>
    <row r="80" spans="1:3">
      <c r="A80" s="10" t="s">
        <v>170</v>
      </c>
      <c r="B80" s="14">
        <f>B33-B23</f>
        <v>-6.4354033214603756E-2</v>
      </c>
      <c r="C80" s="14">
        <f>C33-C23</f>
        <v>-0.24177949709864599</v>
      </c>
    </row>
    <row r="81" spans="1:3">
      <c r="A81" s="10" t="s">
        <v>171</v>
      </c>
      <c r="B81" s="14">
        <f>B43-B33</f>
        <v>-0.20778596529272075</v>
      </c>
      <c r="C81" s="14">
        <f>C43-C33</f>
        <v>-0.15626878230556596</v>
      </c>
    </row>
    <row r="82" spans="1:3">
      <c r="A82" s="10" t="s">
        <v>172</v>
      </c>
      <c r="B82" s="14">
        <f>B53-B43</f>
        <v>-0.22708080702659705</v>
      </c>
      <c r="C82" s="14">
        <f>C53-C43</f>
        <v>-6.757137226195109E-2</v>
      </c>
    </row>
    <row r="83" spans="1:3">
      <c r="A83" s="10" t="s">
        <v>173</v>
      </c>
      <c r="B83" s="14">
        <f>B63-B53</f>
        <v>-0.23132725595250925</v>
      </c>
      <c r="C83" s="14">
        <f>C63-C53</f>
        <v>-7.550588945937875E-2</v>
      </c>
    </row>
    <row r="84" spans="1:3">
      <c r="A84" s="10" t="s">
        <v>174</v>
      </c>
      <c r="B84" s="14">
        <f>B73-B63</f>
        <v>-0.15825803876024747</v>
      </c>
      <c r="C84" s="14">
        <f>C73-C63</f>
        <v>-0.28817336509644154</v>
      </c>
    </row>
    <row r="87" spans="1:3">
      <c r="A87" s="10" t="s">
        <v>737</v>
      </c>
    </row>
    <row r="88" spans="1:3">
      <c r="A88" s="10" t="s">
        <v>175</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C7B74-5A81-4682-9D73-6A2B6422B1F4}">
  <dimension ref="A1:M120"/>
  <sheetViews>
    <sheetView workbookViewId="0"/>
  </sheetViews>
  <sheetFormatPr baseColWidth="10" defaultColWidth="8.83203125" defaultRowHeight="14"/>
  <cols>
    <col min="1" max="1" width="27.1640625" style="28" customWidth="1"/>
    <col min="2" max="13" width="12.6640625" style="28" customWidth="1"/>
    <col min="14" max="16384" width="8.83203125" style="28"/>
  </cols>
  <sheetData>
    <row r="1" spans="1:13">
      <c r="A1" s="27" t="s">
        <v>18</v>
      </c>
    </row>
    <row r="3" spans="1:13">
      <c r="A3" s="28" t="s">
        <v>553</v>
      </c>
    </row>
    <row r="5" spans="1:13" ht="44.25" customHeight="1">
      <c r="B5" s="196" t="s">
        <v>198</v>
      </c>
      <c r="C5" s="196" t="s">
        <v>180</v>
      </c>
      <c r="D5" s="196" t="s">
        <v>176</v>
      </c>
      <c r="E5" s="196" t="s">
        <v>177</v>
      </c>
      <c r="F5" s="196" t="s">
        <v>199</v>
      </c>
      <c r="G5" s="196" t="s">
        <v>200</v>
      </c>
      <c r="H5" s="196" t="s">
        <v>201</v>
      </c>
      <c r="I5" s="196" t="s">
        <v>202</v>
      </c>
      <c r="J5" s="196" t="s">
        <v>203</v>
      </c>
      <c r="K5" s="196" t="s">
        <v>551</v>
      </c>
      <c r="L5" s="196" t="s">
        <v>225</v>
      </c>
      <c r="M5" s="196" t="s">
        <v>552</v>
      </c>
    </row>
    <row r="6" spans="1:13">
      <c r="B6" s="137" t="s">
        <v>554</v>
      </c>
      <c r="C6" s="137" t="s">
        <v>555</v>
      </c>
      <c r="D6" s="137" t="s">
        <v>208</v>
      </c>
      <c r="E6" s="137" t="s">
        <v>209</v>
      </c>
      <c r="F6" s="137" t="s">
        <v>210</v>
      </c>
      <c r="G6" s="137" t="s">
        <v>211</v>
      </c>
      <c r="H6" s="137" t="s">
        <v>212</v>
      </c>
      <c r="I6" s="137" t="s">
        <v>213</v>
      </c>
      <c r="J6" s="137" t="s">
        <v>214</v>
      </c>
      <c r="K6" s="137" t="s">
        <v>215</v>
      </c>
      <c r="L6" s="137" t="s">
        <v>216</v>
      </c>
      <c r="M6" s="137" t="s">
        <v>556</v>
      </c>
    </row>
    <row r="7" spans="1:13">
      <c r="A7" s="28" t="s">
        <v>121</v>
      </c>
      <c r="B7" s="30">
        <v>29614</v>
      </c>
      <c r="C7" s="30">
        <v>4438</v>
      </c>
      <c r="D7" s="30">
        <v>131517</v>
      </c>
      <c r="E7" s="30">
        <v>127079</v>
      </c>
      <c r="F7" s="30">
        <v>45891</v>
      </c>
      <c r="G7" s="30">
        <v>45050</v>
      </c>
      <c r="H7" s="30">
        <v>7109</v>
      </c>
      <c r="I7" s="30">
        <v>8386</v>
      </c>
      <c r="J7" s="30">
        <v>9369</v>
      </c>
      <c r="K7" s="30">
        <v>5285</v>
      </c>
      <c r="L7" s="30">
        <v>-20715</v>
      </c>
      <c r="M7" s="30">
        <v>0</v>
      </c>
    </row>
    <row r="8" spans="1:13">
      <c r="A8" s="28" t="s">
        <v>497</v>
      </c>
      <c r="B8" s="30">
        <v>38717</v>
      </c>
      <c r="C8" s="30">
        <v>4413</v>
      </c>
      <c r="D8" s="30">
        <v>26762</v>
      </c>
      <c r="E8" s="30">
        <v>22349</v>
      </c>
      <c r="F8" s="30">
        <v>16158</v>
      </c>
      <c r="G8" s="30">
        <v>12939</v>
      </c>
      <c r="H8" s="30">
        <v>1583</v>
      </c>
      <c r="I8" s="30">
        <v>4264</v>
      </c>
      <c r="J8" s="30">
        <v>1714</v>
      </c>
      <c r="K8" s="30">
        <v>914</v>
      </c>
      <c r="L8" s="30">
        <v>1261</v>
      </c>
      <c r="M8" s="30">
        <v>16885</v>
      </c>
    </row>
    <row r="9" spans="1:13">
      <c r="A9" s="28" t="s">
        <v>505</v>
      </c>
      <c r="B9" s="30">
        <v>-1515</v>
      </c>
      <c r="C9" s="30">
        <v>-318</v>
      </c>
      <c r="D9" s="30">
        <v>4958</v>
      </c>
      <c r="E9" s="30">
        <v>5276</v>
      </c>
      <c r="F9" s="30">
        <v>493</v>
      </c>
      <c r="G9" s="30">
        <v>516</v>
      </c>
      <c r="H9" s="30">
        <v>151</v>
      </c>
      <c r="I9" s="30">
        <v>85</v>
      </c>
      <c r="J9" s="30">
        <v>163</v>
      </c>
      <c r="K9" s="30">
        <v>96</v>
      </c>
      <c r="L9" s="30">
        <v>766</v>
      </c>
      <c r="M9" s="30">
        <v>-2456</v>
      </c>
    </row>
    <row r="10" spans="1:13">
      <c r="A10" s="28" t="s">
        <v>502</v>
      </c>
      <c r="B10" s="30">
        <v>-6228</v>
      </c>
      <c r="C10" s="30">
        <v>-1622</v>
      </c>
      <c r="D10" s="30">
        <v>7374</v>
      </c>
      <c r="E10" s="30">
        <v>8996</v>
      </c>
      <c r="F10" s="30">
        <v>620</v>
      </c>
      <c r="G10" s="30">
        <v>645</v>
      </c>
      <c r="H10" s="30">
        <v>239</v>
      </c>
      <c r="I10" s="30">
        <v>107</v>
      </c>
      <c r="J10" s="30">
        <v>232</v>
      </c>
      <c r="K10" s="30">
        <v>139</v>
      </c>
      <c r="L10" s="30">
        <v>-1116</v>
      </c>
      <c r="M10" s="30">
        <v>-4110</v>
      </c>
    </row>
    <row r="11" spans="1:13">
      <c r="A11" s="28" t="s">
        <v>511</v>
      </c>
      <c r="B11" s="30">
        <v>-2191</v>
      </c>
      <c r="C11" s="30">
        <v>-1492</v>
      </c>
      <c r="D11" s="30">
        <v>1459</v>
      </c>
      <c r="E11" s="30">
        <v>2951</v>
      </c>
      <c r="F11" s="30">
        <v>126</v>
      </c>
      <c r="G11" s="30">
        <v>136</v>
      </c>
      <c r="H11" s="30">
        <v>58</v>
      </c>
      <c r="I11" s="30">
        <v>20</v>
      </c>
      <c r="J11" s="30">
        <v>53</v>
      </c>
      <c r="K11" s="30">
        <v>35</v>
      </c>
      <c r="L11" s="30">
        <v>84</v>
      </c>
      <c r="M11" s="30">
        <v>-909</v>
      </c>
    </row>
    <row r="12" spans="1:13">
      <c r="A12" s="28" t="s">
        <v>507</v>
      </c>
      <c r="B12" s="30">
        <v>2327</v>
      </c>
      <c r="C12" s="30">
        <v>3639</v>
      </c>
      <c r="D12" s="30">
        <v>6567</v>
      </c>
      <c r="E12" s="30">
        <v>2928</v>
      </c>
      <c r="F12" s="30">
        <v>-116</v>
      </c>
      <c r="G12" s="30">
        <v>304</v>
      </c>
      <c r="H12" s="30">
        <v>291</v>
      </c>
      <c r="I12" s="30">
        <v>-65</v>
      </c>
      <c r="J12" s="30">
        <v>411</v>
      </c>
      <c r="K12" s="30">
        <v>235</v>
      </c>
      <c r="L12" s="30">
        <v>-307</v>
      </c>
      <c r="M12" s="30">
        <v>-889</v>
      </c>
    </row>
    <row r="13" spans="1:13">
      <c r="A13" s="28" t="s">
        <v>498</v>
      </c>
      <c r="B13" s="30">
        <v>20463</v>
      </c>
      <c r="C13" s="30">
        <v>4392</v>
      </c>
      <c r="D13" s="30">
        <v>18527</v>
      </c>
      <c r="E13" s="30">
        <v>14135</v>
      </c>
      <c r="F13" s="30">
        <v>12575</v>
      </c>
      <c r="G13" s="30">
        <v>13377</v>
      </c>
      <c r="H13" s="30">
        <v>1943</v>
      </c>
      <c r="I13" s="30">
        <v>1979</v>
      </c>
      <c r="J13" s="30">
        <v>2925</v>
      </c>
      <c r="K13" s="30">
        <v>1799</v>
      </c>
      <c r="L13" s="30">
        <v>-5599</v>
      </c>
      <c r="M13" s="30">
        <v>9095</v>
      </c>
    </row>
    <row r="14" spans="1:13">
      <c r="A14" s="28" t="s">
        <v>508</v>
      </c>
      <c r="B14" s="30">
        <v>-1240</v>
      </c>
      <c r="C14" s="30">
        <v>26</v>
      </c>
      <c r="D14" s="30">
        <v>5180</v>
      </c>
      <c r="E14" s="30">
        <v>5154</v>
      </c>
      <c r="F14" s="30">
        <v>1790</v>
      </c>
      <c r="G14" s="30">
        <v>1869</v>
      </c>
      <c r="H14" s="30">
        <v>315</v>
      </c>
      <c r="I14" s="30">
        <v>319</v>
      </c>
      <c r="J14" s="30">
        <v>483</v>
      </c>
      <c r="K14" s="30">
        <v>230</v>
      </c>
      <c r="L14" s="30">
        <v>-1527</v>
      </c>
      <c r="M14" s="30">
        <v>-1529</v>
      </c>
    </row>
    <row r="15" spans="1:13">
      <c r="A15" s="28" t="s">
        <v>501</v>
      </c>
      <c r="B15" s="30">
        <v>4644</v>
      </c>
      <c r="C15" s="30">
        <v>3809</v>
      </c>
      <c r="D15" s="30">
        <v>12833</v>
      </c>
      <c r="E15" s="30">
        <v>9024</v>
      </c>
      <c r="F15" s="30">
        <v>1814</v>
      </c>
      <c r="G15" s="30">
        <v>2236</v>
      </c>
      <c r="H15" s="30">
        <v>731</v>
      </c>
      <c r="I15" s="30">
        <v>139</v>
      </c>
      <c r="J15" s="30">
        <v>837</v>
      </c>
      <c r="K15" s="30">
        <v>455</v>
      </c>
      <c r="L15" s="30">
        <v>-2332</v>
      </c>
      <c r="M15" s="30">
        <v>1353</v>
      </c>
    </row>
    <row r="16" spans="1:13">
      <c r="A16" s="28" t="s">
        <v>506</v>
      </c>
      <c r="B16" s="30">
        <v>2540</v>
      </c>
      <c r="C16" s="30">
        <v>616</v>
      </c>
      <c r="D16" s="30">
        <v>4884</v>
      </c>
      <c r="E16" s="30">
        <v>4268</v>
      </c>
      <c r="F16" s="30">
        <v>524</v>
      </c>
      <c r="G16" s="30">
        <v>642</v>
      </c>
      <c r="H16" s="30">
        <v>226</v>
      </c>
      <c r="I16" s="30">
        <v>69</v>
      </c>
      <c r="J16" s="30">
        <v>269</v>
      </c>
      <c r="K16" s="30">
        <v>144</v>
      </c>
      <c r="L16" s="30">
        <v>165</v>
      </c>
      <c r="M16" s="30">
        <v>1235</v>
      </c>
    </row>
    <row r="17" spans="1:13">
      <c r="A17" s="28" t="s">
        <v>500</v>
      </c>
      <c r="B17" s="30">
        <v>1280</v>
      </c>
      <c r="C17" s="30">
        <v>-1183</v>
      </c>
      <c r="D17" s="30">
        <v>14696</v>
      </c>
      <c r="E17" s="30">
        <v>15879</v>
      </c>
      <c r="F17" s="30">
        <v>9221</v>
      </c>
      <c r="G17" s="30">
        <v>8767</v>
      </c>
      <c r="H17" s="30">
        <v>654</v>
      </c>
      <c r="I17" s="30">
        <v>917</v>
      </c>
      <c r="J17" s="30">
        <v>733</v>
      </c>
      <c r="K17" s="30">
        <v>384</v>
      </c>
      <c r="L17" s="30">
        <v>-4869</v>
      </c>
      <c r="M17" s="30">
        <v>-1889</v>
      </c>
    </row>
    <row r="18" spans="1:13">
      <c r="A18" s="28" t="s">
        <v>509</v>
      </c>
      <c r="B18" s="30">
        <v>-1988</v>
      </c>
      <c r="C18" s="30">
        <v>-794</v>
      </c>
      <c r="D18" s="30">
        <v>4668</v>
      </c>
      <c r="E18" s="30">
        <v>5462</v>
      </c>
      <c r="F18" s="30">
        <v>925</v>
      </c>
      <c r="G18" s="30">
        <v>1299</v>
      </c>
      <c r="H18" s="30">
        <v>301</v>
      </c>
      <c r="I18" s="30">
        <v>28</v>
      </c>
      <c r="J18" s="30">
        <v>475</v>
      </c>
      <c r="K18" s="30">
        <v>228</v>
      </c>
      <c r="L18" s="30">
        <v>-24</v>
      </c>
      <c r="M18" s="30">
        <v>-2095</v>
      </c>
    </row>
    <row r="19" spans="1:13">
      <c r="A19" s="28" t="s">
        <v>510</v>
      </c>
      <c r="B19" s="30">
        <v>-3759</v>
      </c>
      <c r="C19" s="30">
        <v>-594</v>
      </c>
      <c r="D19" s="30">
        <v>3440</v>
      </c>
      <c r="E19" s="30">
        <v>4034</v>
      </c>
      <c r="F19" s="30">
        <v>-93</v>
      </c>
      <c r="G19" s="30">
        <v>198</v>
      </c>
      <c r="H19" s="30">
        <v>113</v>
      </c>
      <c r="I19" s="30">
        <v>-20</v>
      </c>
      <c r="J19" s="30">
        <v>261</v>
      </c>
      <c r="K19" s="30">
        <v>123</v>
      </c>
      <c r="L19" s="30">
        <v>-809</v>
      </c>
      <c r="M19" s="30">
        <v>-2263</v>
      </c>
    </row>
    <row r="20" spans="1:13">
      <c r="A20" s="28" t="s">
        <v>503</v>
      </c>
      <c r="B20" s="30">
        <v>-4526</v>
      </c>
      <c r="C20" s="30">
        <v>-1282</v>
      </c>
      <c r="D20" s="30">
        <v>5024</v>
      </c>
      <c r="E20" s="30">
        <v>6306</v>
      </c>
      <c r="F20" s="30">
        <v>563</v>
      </c>
      <c r="G20" s="30">
        <v>872</v>
      </c>
      <c r="H20" s="30">
        <v>229</v>
      </c>
      <c r="I20" s="30">
        <v>-20</v>
      </c>
      <c r="J20" s="30">
        <v>301</v>
      </c>
      <c r="K20" s="30">
        <v>217</v>
      </c>
      <c r="L20" s="30">
        <v>-1773</v>
      </c>
      <c r="M20" s="30">
        <v>-2034</v>
      </c>
    </row>
    <row r="21" spans="1:13">
      <c r="A21" s="28" t="s">
        <v>504</v>
      </c>
      <c r="B21" s="30">
        <v>-7213</v>
      </c>
      <c r="C21" s="30">
        <v>-2236</v>
      </c>
      <c r="D21" s="30">
        <v>4588</v>
      </c>
      <c r="E21" s="30">
        <v>6824</v>
      </c>
      <c r="F21" s="30">
        <v>303</v>
      </c>
      <c r="G21" s="30">
        <v>365</v>
      </c>
      <c r="H21" s="30">
        <v>61</v>
      </c>
      <c r="I21" s="30">
        <v>131</v>
      </c>
      <c r="J21" s="30">
        <v>150</v>
      </c>
      <c r="K21" s="30">
        <v>104</v>
      </c>
      <c r="L21" s="30">
        <v>-1451</v>
      </c>
      <c r="M21" s="30">
        <v>-3829</v>
      </c>
    </row>
    <row r="22" spans="1:13">
      <c r="A22" s="28" t="s">
        <v>499</v>
      </c>
      <c r="B22" s="30">
        <v>-11697</v>
      </c>
      <c r="C22" s="30">
        <v>-2936</v>
      </c>
      <c r="D22" s="30">
        <v>10557</v>
      </c>
      <c r="E22" s="30">
        <v>13493</v>
      </c>
      <c r="F22" s="30">
        <v>988</v>
      </c>
      <c r="G22" s="30">
        <v>885</v>
      </c>
      <c r="H22" s="30">
        <v>214</v>
      </c>
      <c r="I22" s="30">
        <v>433</v>
      </c>
      <c r="J22" s="30">
        <v>362</v>
      </c>
      <c r="K22" s="30">
        <v>182</v>
      </c>
      <c r="L22" s="30">
        <v>-3184</v>
      </c>
      <c r="M22" s="30">
        <v>-6565</v>
      </c>
    </row>
    <row r="23" spans="1:13">
      <c r="B23" s="30"/>
      <c r="C23" s="30"/>
      <c r="D23" s="30"/>
      <c r="E23" s="30"/>
      <c r="F23" s="30"/>
      <c r="G23" s="30"/>
      <c r="H23" s="30"/>
      <c r="I23" s="30"/>
      <c r="J23" s="30"/>
      <c r="K23" s="30"/>
      <c r="L23" s="30"/>
      <c r="M23" s="30"/>
    </row>
    <row r="24" spans="1:13" ht="45">
      <c r="B24" s="196" t="s">
        <v>198</v>
      </c>
      <c r="C24" s="196" t="s">
        <v>180</v>
      </c>
      <c r="D24" s="196" t="s">
        <v>176</v>
      </c>
      <c r="E24" s="196" t="s">
        <v>177</v>
      </c>
      <c r="F24" s="196" t="s">
        <v>199</v>
      </c>
      <c r="G24" s="196" t="s">
        <v>200</v>
      </c>
      <c r="H24" s="196" t="s">
        <v>201</v>
      </c>
      <c r="I24" s="196" t="s">
        <v>202</v>
      </c>
      <c r="J24" s="196" t="s">
        <v>203</v>
      </c>
      <c r="K24" s="196" t="s">
        <v>551</v>
      </c>
      <c r="L24" s="196" t="s">
        <v>225</v>
      </c>
      <c r="M24" s="196" t="s">
        <v>552</v>
      </c>
    </row>
    <row r="25" spans="1:13">
      <c r="A25" s="28" t="s">
        <v>121</v>
      </c>
      <c r="B25" s="30">
        <v>29614</v>
      </c>
      <c r="C25" s="30">
        <v>4438</v>
      </c>
      <c r="D25" s="30">
        <v>131517</v>
      </c>
      <c r="E25" s="30">
        <v>127079</v>
      </c>
      <c r="F25" s="30">
        <v>45891</v>
      </c>
      <c r="G25" s="30">
        <v>45050</v>
      </c>
      <c r="H25" s="30">
        <v>7109</v>
      </c>
      <c r="I25" s="30">
        <v>8386</v>
      </c>
      <c r="J25" s="30">
        <v>9369</v>
      </c>
      <c r="K25" s="30">
        <v>5285</v>
      </c>
      <c r="L25" s="30">
        <v>-20715</v>
      </c>
      <c r="M25" s="30">
        <v>0</v>
      </c>
    </row>
    <row r="26" spans="1:13">
      <c r="A26" s="28" t="s">
        <v>537</v>
      </c>
      <c r="B26" s="30">
        <f t="shared" ref="B26:M26" si="0">SUM(B19:B22)</f>
        <v>-27195</v>
      </c>
      <c r="C26" s="30">
        <f t="shared" si="0"/>
        <v>-7048</v>
      </c>
      <c r="D26" s="30">
        <f t="shared" si="0"/>
        <v>23609</v>
      </c>
      <c r="E26" s="30">
        <f t="shared" si="0"/>
        <v>30657</v>
      </c>
      <c r="F26" s="30">
        <f t="shared" si="0"/>
        <v>1761</v>
      </c>
      <c r="G26" s="30">
        <f t="shared" si="0"/>
        <v>2320</v>
      </c>
      <c r="H26" s="30">
        <f t="shared" si="0"/>
        <v>617</v>
      </c>
      <c r="I26" s="30">
        <f t="shared" si="0"/>
        <v>524</v>
      </c>
      <c r="J26" s="30">
        <f t="shared" si="0"/>
        <v>1074</v>
      </c>
      <c r="K26" s="30">
        <f t="shared" si="0"/>
        <v>626</v>
      </c>
      <c r="L26" s="30">
        <f t="shared" si="0"/>
        <v>-7217</v>
      </c>
      <c r="M26" s="30">
        <f t="shared" si="0"/>
        <v>-14691</v>
      </c>
    </row>
    <row r="27" spans="1:13">
      <c r="A27" s="28" t="s">
        <v>538</v>
      </c>
      <c r="B27" s="30">
        <f t="shared" ref="B27:M27" si="1">SUM(B10:B14)</f>
        <v>13131</v>
      </c>
      <c r="C27" s="30">
        <f t="shared" si="1"/>
        <v>4943</v>
      </c>
      <c r="D27" s="30">
        <f t="shared" si="1"/>
        <v>39107</v>
      </c>
      <c r="E27" s="30">
        <f t="shared" si="1"/>
        <v>34164</v>
      </c>
      <c r="F27" s="30">
        <f t="shared" si="1"/>
        <v>14995</v>
      </c>
      <c r="G27" s="30">
        <f t="shared" si="1"/>
        <v>16331</v>
      </c>
      <c r="H27" s="30">
        <f t="shared" si="1"/>
        <v>2846</v>
      </c>
      <c r="I27" s="30">
        <f t="shared" si="1"/>
        <v>2360</v>
      </c>
      <c r="J27" s="30">
        <f t="shared" si="1"/>
        <v>4104</v>
      </c>
      <c r="K27" s="30">
        <f t="shared" si="1"/>
        <v>2438</v>
      </c>
      <c r="L27" s="30">
        <f t="shared" si="1"/>
        <v>-8465</v>
      </c>
      <c r="M27" s="30">
        <f t="shared" si="1"/>
        <v>1658</v>
      </c>
    </row>
    <row r="28" spans="1:13">
      <c r="A28" s="28" t="s">
        <v>539</v>
      </c>
      <c r="B28" s="30">
        <f t="shared" ref="B28:M28" si="2">SUM(B15:B18)</f>
        <v>6476</v>
      </c>
      <c r="C28" s="30">
        <f t="shared" si="2"/>
        <v>2448</v>
      </c>
      <c r="D28" s="30">
        <f t="shared" si="2"/>
        <v>37081</v>
      </c>
      <c r="E28" s="30">
        <f t="shared" si="2"/>
        <v>34633</v>
      </c>
      <c r="F28" s="30">
        <f t="shared" si="2"/>
        <v>12484</v>
      </c>
      <c r="G28" s="30">
        <f t="shared" si="2"/>
        <v>12944</v>
      </c>
      <c r="H28" s="30">
        <f t="shared" si="2"/>
        <v>1912</v>
      </c>
      <c r="I28" s="30">
        <f t="shared" si="2"/>
        <v>1153</v>
      </c>
      <c r="J28" s="30">
        <f t="shared" si="2"/>
        <v>2314</v>
      </c>
      <c r="K28" s="30">
        <f t="shared" si="2"/>
        <v>1211</v>
      </c>
      <c r="L28" s="30">
        <f t="shared" si="2"/>
        <v>-7060</v>
      </c>
      <c r="M28" s="30">
        <f t="shared" si="2"/>
        <v>-1396</v>
      </c>
    </row>
    <row r="29" spans="1:13">
      <c r="A29" s="28" t="s">
        <v>536</v>
      </c>
      <c r="B29" s="30">
        <f t="shared" ref="B29:M29" si="3">SUM(B8:B9)</f>
        <v>37202</v>
      </c>
      <c r="C29" s="30">
        <f t="shared" si="3"/>
        <v>4095</v>
      </c>
      <c r="D29" s="30">
        <f t="shared" si="3"/>
        <v>31720</v>
      </c>
      <c r="E29" s="30">
        <f t="shared" si="3"/>
        <v>27625</v>
      </c>
      <c r="F29" s="30">
        <f t="shared" si="3"/>
        <v>16651</v>
      </c>
      <c r="G29" s="30">
        <f t="shared" si="3"/>
        <v>13455</v>
      </c>
      <c r="H29" s="30">
        <f t="shared" si="3"/>
        <v>1734</v>
      </c>
      <c r="I29" s="30">
        <f t="shared" si="3"/>
        <v>4349</v>
      </c>
      <c r="J29" s="30">
        <f t="shared" si="3"/>
        <v>1877</v>
      </c>
      <c r="K29" s="30">
        <f t="shared" si="3"/>
        <v>1010</v>
      </c>
      <c r="L29" s="30">
        <f t="shared" si="3"/>
        <v>2027</v>
      </c>
      <c r="M29" s="30">
        <f t="shared" si="3"/>
        <v>14429</v>
      </c>
    </row>
    <row r="30" spans="1:13">
      <c r="B30" s="30"/>
      <c r="C30" s="30"/>
      <c r="D30" s="30"/>
      <c r="E30" s="30"/>
      <c r="F30" s="30"/>
      <c r="G30" s="30"/>
      <c r="H30" s="30"/>
      <c r="I30" s="30"/>
      <c r="J30" s="30"/>
      <c r="K30" s="30"/>
      <c r="L30" s="30"/>
      <c r="M30" s="30"/>
    </row>
    <row r="31" spans="1:13">
      <c r="B31" s="30"/>
      <c r="C31" s="30"/>
      <c r="D31" s="30"/>
      <c r="E31" s="30"/>
      <c r="F31" s="30"/>
      <c r="G31" s="30"/>
      <c r="H31" s="30"/>
      <c r="I31" s="30"/>
      <c r="J31" s="30"/>
      <c r="K31" s="30"/>
      <c r="L31" s="30"/>
      <c r="M31" s="30"/>
    </row>
    <row r="32" spans="1:13">
      <c r="A32" s="28" t="s">
        <v>557</v>
      </c>
      <c r="B32" s="30"/>
      <c r="C32" s="30"/>
      <c r="D32" s="30"/>
      <c r="E32" s="30"/>
      <c r="F32" s="30"/>
      <c r="G32" s="30"/>
      <c r="H32" s="30"/>
      <c r="I32" s="30"/>
      <c r="J32" s="30"/>
      <c r="K32" s="30"/>
      <c r="L32" s="30"/>
      <c r="M32" s="30"/>
    </row>
    <row r="33" spans="1:13">
      <c r="B33" s="30"/>
      <c r="C33" s="30"/>
      <c r="D33" s="30"/>
      <c r="E33" s="30"/>
      <c r="F33" s="30"/>
      <c r="G33" s="30"/>
      <c r="H33" s="30"/>
      <c r="I33" s="30"/>
      <c r="J33" s="30"/>
      <c r="K33" s="30"/>
      <c r="L33" s="30"/>
      <c r="M33" s="30"/>
    </row>
    <row r="34" spans="1:13" ht="32.25" customHeight="1">
      <c r="B34" s="196" t="s">
        <v>198</v>
      </c>
      <c r="C34" s="196" t="s">
        <v>180</v>
      </c>
      <c r="D34" s="196" t="s">
        <v>176</v>
      </c>
      <c r="E34" s="196" t="s">
        <v>177</v>
      </c>
      <c r="F34" s="196" t="s">
        <v>199</v>
      </c>
      <c r="G34" s="196" t="s">
        <v>200</v>
      </c>
      <c r="H34" s="196" t="s">
        <v>201</v>
      </c>
      <c r="I34" s="196" t="s">
        <v>202</v>
      </c>
      <c r="J34" s="196" t="s">
        <v>203</v>
      </c>
      <c r="K34" s="196" t="s">
        <v>551</v>
      </c>
      <c r="L34" s="196" t="s">
        <v>225</v>
      </c>
      <c r="M34" s="196" t="s">
        <v>552</v>
      </c>
    </row>
    <row r="35" spans="1:13">
      <c r="B35" s="137" t="s">
        <v>554</v>
      </c>
      <c r="C35" s="137" t="s">
        <v>555</v>
      </c>
      <c r="D35" s="137" t="s">
        <v>208</v>
      </c>
      <c r="E35" s="137" t="s">
        <v>209</v>
      </c>
      <c r="F35" s="137" t="s">
        <v>210</v>
      </c>
      <c r="G35" s="137" t="s">
        <v>211</v>
      </c>
      <c r="H35" s="137" t="s">
        <v>212</v>
      </c>
      <c r="I35" s="137" t="s">
        <v>213</v>
      </c>
      <c r="J35" s="137" t="s">
        <v>214</v>
      </c>
      <c r="K35" s="137" t="s">
        <v>215</v>
      </c>
      <c r="L35" s="137" t="s">
        <v>216</v>
      </c>
      <c r="M35" s="137" t="s">
        <v>556</v>
      </c>
    </row>
    <row r="36" spans="1:13">
      <c r="A36" s="28" t="s">
        <v>121</v>
      </c>
      <c r="B36" s="30">
        <v>10168</v>
      </c>
      <c r="C36" s="30">
        <v>9971</v>
      </c>
      <c r="D36" s="30">
        <v>85429</v>
      </c>
      <c r="E36" s="30">
        <v>75458</v>
      </c>
      <c r="F36" s="30">
        <v>17039</v>
      </c>
      <c r="G36" s="30">
        <v>17953</v>
      </c>
      <c r="H36" s="30">
        <v>4944</v>
      </c>
      <c r="I36" s="30">
        <v>4056</v>
      </c>
      <c r="J36" s="30">
        <v>6006</v>
      </c>
      <c r="K36" s="30">
        <v>3908</v>
      </c>
      <c r="L36" s="30">
        <v>-16842</v>
      </c>
      <c r="M36" s="30">
        <v>0</v>
      </c>
    </row>
    <row r="37" spans="1:13">
      <c r="A37" s="28" t="s">
        <v>497</v>
      </c>
      <c r="B37" s="30">
        <v>22915</v>
      </c>
      <c r="C37" s="30">
        <v>3704</v>
      </c>
      <c r="D37" s="30">
        <v>16854</v>
      </c>
      <c r="E37" s="30">
        <v>13150</v>
      </c>
      <c r="F37" s="30">
        <v>5362</v>
      </c>
      <c r="G37" s="30">
        <v>4029</v>
      </c>
      <c r="H37" s="30">
        <v>1053</v>
      </c>
      <c r="I37" s="30">
        <v>2165</v>
      </c>
      <c r="J37" s="30">
        <v>1151</v>
      </c>
      <c r="K37" s="30">
        <v>734</v>
      </c>
      <c r="L37" s="30">
        <v>1210</v>
      </c>
      <c r="M37" s="30">
        <v>12639</v>
      </c>
    </row>
    <row r="38" spans="1:13">
      <c r="A38" s="28" t="s">
        <v>505</v>
      </c>
      <c r="B38" s="30">
        <v>-1927</v>
      </c>
      <c r="C38" s="30">
        <v>-52</v>
      </c>
      <c r="D38" s="30">
        <v>3164</v>
      </c>
      <c r="E38" s="30">
        <v>3216</v>
      </c>
      <c r="F38" s="30">
        <v>166</v>
      </c>
      <c r="G38" s="30">
        <v>205</v>
      </c>
      <c r="H38" s="30">
        <v>129</v>
      </c>
      <c r="I38" s="30">
        <v>-18</v>
      </c>
      <c r="J38" s="30">
        <v>83</v>
      </c>
      <c r="K38" s="30">
        <v>67</v>
      </c>
      <c r="L38" s="30">
        <v>116</v>
      </c>
      <c r="M38" s="30">
        <v>-2157</v>
      </c>
    </row>
    <row r="39" spans="1:13">
      <c r="A39" s="28" t="s">
        <v>502</v>
      </c>
      <c r="B39" s="30">
        <v>-4720</v>
      </c>
      <c r="C39" s="30">
        <v>-472</v>
      </c>
      <c r="D39" s="30">
        <v>4991</v>
      </c>
      <c r="E39" s="30">
        <v>5463</v>
      </c>
      <c r="F39" s="30">
        <v>190</v>
      </c>
      <c r="G39" s="30">
        <v>270</v>
      </c>
      <c r="H39" s="30">
        <v>204</v>
      </c>
      <c r="I39" s="30">
        <v>5</v>
      </c>
      <c r="J39" s="30">
        <v>174</v>
      </c>
      <c r="K39" s="30">
        <v>115</v>
      </c>
      <c r="L39" s="30">
        <v>-1480</v>
      </c>
      <c r="M39" s="30">
        <v>-2958</v>
      </c>
    </row>
    <row r="40" spans="1:13">
      <c r="A40" s="28" t="s">
        <v>511</v>
      </c>
      <c r="B40" s="30">
        <v>-1313</v>
      </c>
      <c r="C40" s="30">
        <v>-841</v>
      </c>
      <c r="D40" s="30">
        <v>1005</v>
      </c>
      <c r="E40" s="30">
        <v>1846</v>
      </c>
      <c r="F40" s="30">
        <v>41</v>
      </c>
      <c r="G40" s="30">
        <v>65</v>
      </c>
      <c r="H40" s="30">
        <v>45</v>
      </c>
      <c r="I40" s="30">
        <v>-14</v>
      </c>
      <c r="J40" s="30">
        <v>27</v>
      </c>
      <c r="K40" s="30">
        <v>28</v>
      </c>
      <c r="L40" s="30">
        <v>93</v>
      </c>
      <c r="M40" s="30">
        <v>-606</v>
      </c>
    </row>
    <row r="41" spans="1:13">
      <c r="A41" s="28" t="s">
        <v>507</v>
      </c>
      <c r="B41" s="30">
        <v>1909</v>
      </c>
      <c r="C41" s="30">
        <v>2572</v>
      </c>
      <c r="D41" s="30">
        <v>4224</v>
      </c>
      <c r="E41" s="30">
        <v>1652</v>
      </c>
      <c r="F41" s="30">
        <v>-126</v>
      </c>
      <c r="G41" s="30">
        <v>166</v>
      </c>
      <c r="H41" s="30">
        <v>231</v>
      </c>
      <c r="I41" s="30">
        <v>-70</v>
      </c>
      <c r="J41" s="30">
        <v>264</v>
      </c>
      <c r="K41" s="30">
        <v>189</v>
      </c>
      <c r="L41" s="30">
        <v>-346</v>
      </c>
      <c r="M41" s="30">
        <v>-191</v>
      </c>
    </row>
    <row r="42" spans="1:13">
      <c r="A42" s="28" t="s">
        <v>498</v>
      </c>
      <c r="B42" s="30">
        <v>11020</v>
      </c>
      <c r="C42" s="30">
        <v>3431</v>
      </c>
      <c r="D42" s="30">
        <v>11690</v>
      </c>
      <c r="E42" s="30">
        <v>8259</v>
      </c>
      <c r="F42" s="30">
        <v>4826</v>
      </c>
      <c r="G42" s="30">
        <v>5393</v>
      </c>
      <c r="H42" s="30">
        <v>1271</v>
      </c>
      <c r="I42" s="30">
        <v>1105</v>
      </c>
      <c r="J42" s="30">
        <v>1779</v>
      </c>
      <c r="K42" s="30">
        <v>1164</v>
      </c>
      <c r="L42" s="30">
        <v>-2658</v>
      </c>
      <c r="M42" s="30">
        <v>5421</v>
      </c>
    </row>
    <row r="43" spans="1:13">
      <c r="A43" s="28" t="s">
        <v>508</v>
      </c>
      <c r="B43" s="30">
        <v>-766</v>
      </c>
      <c r="C43" s="30">
        <v>334</v>
      </c>
      <c r="D43" s="30">
        <v>3420</v>
      </c>
      <c r="E43" s="30">
        <v>3086</v>
      </c>
      <c r="F43" s="30">
        <v>645</v>
      </c>
      <c r="G43" s="30">
        <v>760</v>
      </c>
      <c r="H43" s="30">
        <v>226</v>
      </c>
      <c r="I43" s="30">
        <v>140</v>
      </c>
      <c r="J43" s="30">
        <v>309</v>
      </c>
      <c r="K43" s="30">
        <v>172</v>
      </c>
      <c r="L43" s="30">
        <v>-1117</v>
      </c>
      <c r="M43" s="30">
        <v>-628</v>
      </c>
    </row>
    <row r="44" spans="1:13">
      <c r="A44" s="28" t="s">
        <v>501</v>
      </c>
      <c r="B44" s="30">
        <v>4397</v>
      </c>
      <c r="C44" s="30">
        <v>3141</v>
      </c>
      <c r="D44" s="30">
        <v>8350</v>
      </c>
      <c r="E44" s="30">
        <v>5209</v>
      </c>
      <c r="F44" s="30">
        <v>903</v>
      </c>
      <c r="G44" s="30">
        <v>1128</v>
      </c>
      <c r="H44" s="30">
        <v>503</v>
      </c>
      <c r="I44" s="30">
        <v>165</v>
      </c>
      <c r="J44" s="30">
        <v>543</v>
      </c>
      <c r="K44" s="30">
        <v>350</v>
      </c>
      <c r="L44" s="30">
        <v>-1402</v>
      </c>
      <c r="M44" s="30">
        <v>1755</v>
      </c>
    </row>
    <row r="45" spans="1:13">
      <c r="A45" s="28" t="s">
        <v>506</v>
      </c>
      <c r="B45" s="30">
        <v>1821</v>
      </c>
      <c r="C45" s="30">
        <v>760</v>
      </c>
      <c r="D45" s="30">
        <v>3197</v>
      </c>
      <c r="E45" s="30">
        <v>2437</v>
      </c>
      <c r="F45" s="30">
        <v>219</v>
      </c>
      <c r="G45" s="30">
        <v>268</v>
      </c>
      <c r="H45" s="30">
        <v>164</v>
      </c>
      <c r="I45" s="30">
        <v>36</v>
      </c>
      <c r="J45" s="30">
        <v>146</v>
      </c>
      <c r="K45" s="30">
        <v>103</v>
      </c>
      <c r="L45" s="30">
        <v>70</v>
      </c>
      <c r="M45" s="30">
        <v>772</v>
      </c>
    </row>
    <row r="46" spans="1:13">
      <c r="A46" s="28" t="s">
        <v>500</v>
      </c>
      <c r="B46" s="30">
        <v>-823</v>
      </c>
      <c r="C46" s="30">
        <v>-104</v>
      </c>
      <c r="D46" s="30">
        <v>9601</v>
      </c>
      <c r="E46" s="30">
        <v>9705</v>
      </c>
      <c r="F46" s="30">
        <v>4583</v>
      </c>
      <c r="G46" s="30">
        <v>4042</v>
      </c>
      <c r="H46" s="30">
        <v>431</v>
      </c>
      <c r="I46" s="30">
        <v>896</v>
      </c>
      <c r="J46" s="30">
        <v>490</v>
      </c>
      <c r="K46" s="30">
        <v>296</v>
      </c>
      <c r="L46" s="30">
        <v>-3372</v>
      </c>
      <c r="M46" s="30">
        <v>-1930</v>
      </c>
    </row>
    <row r="47" spans="1:13">
      <c r="A47" s="28" t="s">
        <v>509</v>
      </c>
      <c r="B47" s="30">
        <v>-1612</v>
      </c>
      <c r="C47" s="30">
        <v>-315</v>
      </c>
      <c r="D47" s="30">
        <v>3055</v>
      </c>
      <c r="E47" s="30">
        <v>3370</v>
      </c>
      <c r="F47" s="30">
        <v>287</v>
      </c>
      <c r="G47" s="30">
        <v>635</v>
      </c>
      <c r="H47" s="30">
        <v>230</v>
      </c>
      <c r="I47" s="30">
        <v>-104</v>
      </c>
      <c r="J47" s="30">
        <v>293</v>
      </c>
      <c r="K47" s="30">
        <v>181</v>
      </c>
      <c r="L47" s="30">
        <v>-373</v>
      </c>
      <c r="M47" s="30">
        <v>-1211</v>
      </c>
    </row>
    <row r="48" spans="1:13">
      <c r="A48" s="28" t="s">
        <v>510</v>
      </c>
      <c r="B48" s="30">
        <v>-2598</v>
      </c>
      <c r="C48" s="30">
        <v>-103</v>
      </c>
      <c r="D48" s="30">
        <v>2361</v>
      </c>
      <c r="E48" s="30">
        <v>2464</v>
      </c>
      <c r="F48" s="30">
        <v>-128</v>
      </c>
      <c r="G48" s="30">
        <v>99</v>
      </c>
      <c r="H48" s="30">
        <v>84</v>
      </c>
      <c r="I48" s="30">
        <v>-45</v>
      </c>
      <c r="J48" s="30">
        <v>173</v>
      </c>
      <c r="K48" s="30">
        <v>93</v>
      </c>
      <c r="L48" s="30">
        <v>-851</v>
      </c>
      <c r="M48" s="30">
        <v>-1516</v>
      </c>
    </row>
    <row r="49" spans="1:13">
      <c r="A49" s="28" t="s">
        <v>503</v>
      </c>
      <c r="B49" s="30">
        <v>-3612</v>
      </c>
      <c r="C49" s="30">
        <v>-278</v>
      </c>
      <c r="D49" s="30">
        <v>3439</v>
      </c>
      <c r="E49" s="30">
        <v>3717</v>
      </c>
      <c r="F49" s="30">
        <v>-100</v>
      </c>
      <c r="G49" s="30">
        <v>364</v>
      </c>
      <c r="H49" s="30">
        <v>182</v>
      </c>
      <c r="I49" s="30">
        <v>-234</v>
      </c>
      <c r="J49" s="30">
        <v>223</v>
      </c>
      <c r="K49" s="30">
        <v>189</v>
      </c>
      <c r="L49" s="30">
        <v>-1716</v>
      </c>
      <c r="M49" s="30">
        <v>-1518</v>
      </c>
    </row>
    <row r="50" spans="1:13">
      <c r="A50" s="28" t="s">
        <v>504</v>
      </c>
      <c r="B50" s="30">
        <v>-5648</v>
      </c>
      <c r="C50" s="30">
        <v>-1074</v>
      </c>
      <c r="D50" s="30">
        <v>2992</v>
      </c>
      <c r="E50" s="30">
        <v>4066</v>
      </c>
      <c r="F50" s="30">
        <v>-4</v>
      </c>
      <c r="G50" s="30">
        <v>162</v>
      </c>
      <c r="H50" s="30">
        <v>48</v>
      </c>
      <c r="I50" s="30">
        <v>-12</v>
      </c>
      <c r="J50" s="30">
        <v>112</v>
      </c>
      <c r="K50" s="30">
        <v>90</v>
      </c>
      <c r="L50" s="30">
        <v>-1749</v>
      </c>
      <c r="M50" s="30">
        <v>-2821</v>
      </c>
    </row>
    <row r="51" spans="1:13">
      <c r="A51" s="28" t="s">
        <v>499</v>
      </c>
      <c r="B51" s="30">
        <v>-8875</v>
      </c>
      <c r="C51" s="30">
        <v>-732</v>
      </c>
      <c r="D51" s="30">
        <v>7086</v>
      </c>
      <c r="E51" s="30">
        <v>7818</v>
      </c>
      <c r="F51" s="30">
        <v>175</v>
      </c>
      <c r="G51" s="30">
        <v>367</v>
      </c>
      <c r="H51" s="30">
        <v>143</v>
      </c>
      <c r="I51" s="30">
        <v>41</v>
      </c>
      <c r="J51" s="30">
        <v>239</v>
      </c>
      <c r="K51" s="30">
        <v>137</v>
      </c>
      <c r="L51" s="30">
        <v>-3267</v>
      </c>
      <c r="M51" s="30">
        <v>-5051</v>
      </c>
    </row>
    <row r="52" spans="1:13">
      <c r="B52" s="30"/>
      <c r="C52" s="30"/>
      <c r="D52" s="30"/>
      <c r="E52" s="30"/>
      <c r="F52" s="30"/>
      <c r="G52" s="30"/>
      <c r="H52" s="30"/>
      <c r="I52" s="30"/>
      <c r="J52" s="30"/>
      <c r="K52" s="30"/>
      <c r="L52" s="30"/>
      <c r="M52" s="30"/>
    </row>
    <row r="53" spans="1:13" ht="46.5" customHeight="1">
      <c r="B53" s="196" t="s">
        <v>198</v>
      </c>
      <c r="C53" s="196" t="s">
        <v>180</v>
      </c>
      <c r="D53" s="196" t="s">
        <v>176</v>
      </c>
      <c r="E53" s="196" t="s">
        <v>177</v>
      </c>
      <c r="F53" s="196" t="s">
        <v>199</v>
      </c>
      <c r="G53" s="196" t="s">
        <v>200</v>
      </c>
      <c r="H53" s="196" t="s">
        <v>201</v>
      </c>
      <c r="I53" s="196" t="s">
        <v>202</v>
      </c>
      <c r="J53" s="196" t="s">
        <v>203</v>
      </c>
      <c r="K53" s="196" t="s">
        <v>551</v>
      </c>
      <c r="L53" s="196" t="s">
        <v>225</v>
      </c>
      <c r="M53" s="196" t="s">
        <v>552</v>
      </c>
    </row>
    <row r="54" spans="1:13">
      <c r="A54" s="28" t="s">
        <v>121</v>
      </c>
      <c r="B54" s="30">
        <v>10168</v>
      </c>
      <c r="C54" s="30">
        <v>9971</v>
      </c>
      <c r="D54" s="30">
        <v>85429</v>
      </c>
      <c r="E54" s="30">
        <v>75458</v>
      </c>
      <c r="F54" s="30">
        <v>17039</v>
      </c>
      <c r="G54" s="30">
        <v>17953</v>
      </c>
      <c r="H54" s="30">
        <v>4944</v>
      </c>
      <c r="I54" s="30">
        <v>4056</v>
      </c>
      <c r="J54" s="30">
        <v>6006</v>
      </c>
      <c r="K54" s="30">
        <v>3908</v>
      </c>
      <c r="L54" s="30">
        <v>-16842</v>
      </c>
      <c r="M54" s="30">
        <v>0</v>
      </c>
    </row>
    <row r="55" spans="1:13">
      <c r="A55" s="28" t="s">
        <v>537</v>
      </c>
      <c r="B55" s="30">
        <f t="shared" ref="B55:M55" si="4">SUM(B48:B51)</f>
        <v>-20733</v>
      </c>
      <c r="C55" s="30">
        <f t="shared" si="4"/>
        <v>-2187</v>
      </c>
      <c r="D55" s="30">
        <f t="shared" si="4"/>
        <v>15878</v>
      </c>
      <c r="E55" s="30">
        <f t="shared" si="4"/>
        <v>18065</v>
      </c>
      <c r="F55" s="30">
        <f t="shared" si="4"/>
        <v>-57</v>
      </c>
      <c r="G55" s="30">
        <f t="shared" si="4"/>
        <v>992</v>
      </c>
      <c r="H55" s="30">
        <f t="shared" si="4"/>
        <v>457</v>
      </c>
      <c r="I55" s="30">
        <f t="shared" si="4"/>
        <v>-250</v>
      </c>
      <c r="J55" s="30">
        <f t="shared" si="4"/>
        <v>747</v>
      </c>
      <c r="K55" s="30">
        <f t="shared" si="4"/>
        <v>509</v>
      </c>
      <c r="L55" s="30">
        <f t="shared" si="4"/>
        <v>-7583</v>
      </c>
      <c r="M55" s="30">
        <f t="shared" si="4"/>
        <v>-10906</v>
      </c>
    </row>
    <row r="56" spans="1:13">
      <c r="A56" s="28" t="s">
        <v>538</v>
      </c>
      <c r="B56" s="30">
        <f t="shared" ref="B56:M56" si="5">SUM(B39:B43)</f>
        <v>6130</v>
      </c>
      <c r="C56" s="30">
        <f t="shared" si="5"/>
        <v>5024</v>
      </c>
      <c r="D56" s="30">
        <f t="shared" si="5"/>
        <v>25330</v>
      </c>
      <c r="E56" s="30">
        <f t="shared" si="5"/>
        <v>20306</v>
      </c>
      <c r="F56" s="30">
        <f t="shared" si="5"/>
        <v>5576</v>
      </c>
      <c r="G56" s="30">
        <f t="shared" si="5"/>
        <v>6654</v>
      </c>
      <c r="H56" s="30">
        <f t="shared" si="5"/>
        <v>1977</v>
      </c>
      <c r="I56" s="30">
        <f t="shared" si="5"/>
        <v>1166</v>
      </c>
      <c r="J56" s="30">
        <f t="shared" si="5"/>
        <v>2553</v>
      </c>
      <c r="K56" s="30">
        <f t="shared" si="5"/>
        <v>1668</v>
      </c>
      <c r="L56" s="30">
        <f t="shared" si="5"/>
        <v>-5508</v>
      </c>
      <c r="M56" s="30">
        <f t="shared" si="5"/>
        <v>1038</v>
      </c>
    </row>
    <row r="57" spans="1:13">
      <c r="A57" s="28" t="s">
        <v>539</v>
      </c>
      <c r="B57" s="30">
        <f t="shared" ref="B57:M57" si="6">SUM(B44:B47)</f>
        <v>3783</v>
      </c>
      <c r="C57" s="30">
        <f t="shared" si="6"/>
        <v>3482</v>
      </c>
      <c r="D57" s="30">
        <f t="shared" si="6"/>
        <v>24203</v>
      </c>
      <c r="E57" s="30">
        <f t="shared" si="6"/>
        <v>20721</v>
      </c>
      <c r="F57" s="30">
        <f t="shared" si="6"/>
        <v>5992</v>
      </c>
      <c r="G57" s="30">
        <f t="shared" si="6"/>
        <v>6073</v>
      </c>
      <c r="H57" s="30">
        <f t="shared" si="6"/>
        <v>1328</v>
      </c>
      <c r="I57" s="30">
        <f t="shared" si="6"/>
        <v>993</v>
      </c>
      <c r="J57" s="30">
        <f t="shared" si="6"/>
        <v>1472</v>
      </c>
      <c r="K57" s="30">
        <f t="shared" si="6"/>
        <v>930</v>
      </c>
      <c r="L57" s="30">
        <f t="shared" si="6"/>
        <v>-5077</v>
      </c>
      <c r="M57" s="30">
        <f t="shared" si="6"/>
        <v>-614</v>
      </c>
    </row>
    <row r="58" spans="1:13">
      <c r="A58" s="28" t="s">
        <v>536</v>
      </c>
      <c r="B58" s="30">
        <f t="shared" ref="B58:M58" si="7">SUM(B37:B38)</f>
        <v>20988</v>
      </c>
      <c r="C58" s="30">
        <f t="shared" si="7"/>
        <v>3652</v>
      </c>
      <c r="D58" s="30">
        <f t="shared" si="7"/>
        <v>20018</v>
      </c>
      <c r="E58" s="30">
        <f t="shared" si="7"/>
        <v>16366</v>
      </c>
      <c r="F58" s="30">
        <f t="shared" si="7"/>
        <v>5528</v>
      </c>
      <c r="G58" s="30">
        <f t="shared" si="7"/>
        <v>4234</v>
      </c>
      <c r="H58" s="30">
        <f t="shared" si="7"/>
        <v>1182</v>
      </c>
      <c r="I58" s="30">
        <f t="shared" si="7"/>
        <v>2147</v>
      </c>
      <c r="J58" s="30">
        <f t="shared" si="7"/>
        <v>1234</v>
      </c>
      <c r="K58" s="30">
        <f t="shared" si="7"/>
        <v>801</v>
      </c>
      <c r="L58" s="30">
        <f t="shared" si="7"/>
        <v>1326</v>
      </c>
      <c r="M58" s="30">
        <f t="shared" si="7"/>
        <v>10482</v>
      </c>
    </row>
    <row r="59" spans="1:13">
      <c r="B59" s="137"/>
      <c r="C59" s="137"/>
      <c r="D59" s="137"/>
      <c r="E59" s="137"/>
      <c r="F59" s="137"/>
      <c r="G59" s="137"/>
      <c r="H59" s="137"/>
      <c r="I59" s="137"/>
      <c r="J59" s="137"/>
      <c r="K59" s="137"/>
      <c r="L59" s="137"/>
      <c r="M59" s="137"/>
    </row>
    <row r="60" spans="1:13">
      <c r="B60" s="137"/>
      <c r="C60" s="137"/>
      <c r="D60" s="137"/>
      <c r="E60" s="137"/>
      <c r="F60" s="137"/>
      <c r="G60" s="137"/>
      <c r="H60" s="137"/>
      <c r="I60" s="137"/>
      <c r="J60" s="137"/>
      <c r="K60" s="137"/>
      <c r="L60" s="137"/>
      <c r="M60" s="137"/>
    </row>
    <row r="61" spans="1:13">
      <c r="A61" s="28" t="s">
        <v>558</v>
      </c>
      <c r="B61" s="30"/>
      <c r="C61" s="30"/>
      <c r="D61" s="30"/>
      <c r="E61" s="30"/>
      <c r="F61" s="30"/>
      <c r="G61" s="30"/>
      <c r="H61" s="30"/>
      <c r="I61" s="30"/>
      <c r="J61" s="30"/>
      <c r="K61" s="30"/>
      <c r="L61" s="30"/>
      <c r="M61" s="30"/>
    </row>
    <row r="62" spans="1:13">
      <c r="B62" s="30"/>
      <c r="C62" s="30"/>
      <c r="D62" s="30"/>
      <c r="E62" s="30"/>
      <c r="F62" s="30"/>
      <c r="G62" s="30"/>
      <c r="H62" s="30"/>
      <c r="I62" s="30"/>
      <c r="J62" s="30"/>
      <c r="K62" s="30"/>
      <c r="L62" s="30"/>
      <c r="M62" s="30"/>
    </row>
    <row r="63" spans="1:13" ht="44.25" customHeight="1">
      <c r="A63" s="116"/>
      <c r="B63" s="196" t="s">
        <v>198</v>
      </c>
      <c r="C63" s="196" t="s">
        <v>180</v>
      </c>
      <c r="D63" s="196" t="s">
        <v>176</v>
      </c>
      <c r="E63" s="196" t="s">
        <v>177</v>
      </c>
      <c r="F63" s="196" t="s">
        <v>199</v>
      </c>
      <c r="G63" s="196" t="s">
        <v>200</v>
      </c>
      <c r="H63" s="196" t="s">
        <v>201</v>
      </c>
      <c r="I63" s="196" t="s">
        <v>202</v>
      </c>
      <c r="J63" s="196" t="s">
        <v>203</v>
      </c>
      <c r="K63" s="196" t="s">
        <v>551</v>
      </c>
      <c r="L63" s="196" t="s">
        <v>225</v>
      </c>
      <c r="M63" s="196" t="s">
        <v>552</v>
      </c>
    </row>
    <row r="64" spans="1:13">
      <c r="A64" s="116"/>
      <c r="B64" s="137" t="s">
        <v>554</v>
      </c>
      <c r="C64" s="137" t="s">
        <v>555</v>
      </c>
      <c r="D64" s="137" t="s">
        <v>208</v>
      </c>
      <c r="E64" s="137" t="s">
        <v>209</v>
      </c>
      <c r="F64" s="137" t="s">
        <v>210</v>
      </c>
      <c r="G64" s="137" t="s">
        <v>211</v>
      </c>
      <c r="H64" s="137" t="s">
        <v>212</v>
      </c>
      <c r="I64" s="137" t="s">
        <v>213</v>
      </c>
      <c r="J64" s="137" t="s">
        <v>214</v>
      </c>
      <c r="K64" s="137" t="s">
        <v>215</v>
      </c>
      <c r="L64" s="137" t="s">
        <v>216</v>
      </c>
      <c r="M64" s="137" t="s">
        <v>556</v>
      </c>
    </row>
    <row r="65" spans="1:13">
      <c r="A65" s="28" t="s">
        <v>121</v>
      </c>
      <c r="B65" s="30">
        <v>19446</v>
      </c>
      <c r="C65" s="30">
        <v>-5533</v>
      </c>
      <c r="D65" s="30">
        <v>46088</v>
      </c>
      <c r="E65" s="30">
        <v>51621</v>
      </c>
      <c r="F65" s="30">
        <v>28852</v>
      </c>
      <c r="G65" s="30">
        <v>27097</v>
      </c>
      <c r="H65" s="30">
        <v>2165</v>
      </c>
      <c r="I65" s="30">
        <v>4330</v>
      </c>
      <c r="J65" s="30">
        <v>3363</v>
      </c>
      <c r="K65" s="30">
        <v>1377</v>
      </c>
      <c r="L65" s="30">
        <v>-3873</v>
      </c>
      <c r="M65" s="30">
        <v>0</v>
      </c>
    </row>
    <row r="66" spans="1:13">
      <c r="A66" s="28" t="s">
        <v>497</v>
      </c>
      <c r="B66" s="30">
        <v>15802</v>
      </c>
      <c r="C66" s="30">
        <v>709</v>
      </c>
      <c r="D66" s="30">
        <v>9908</v>
      </c>
      <c r="E66" s="30">
        <v>9199</v>
      </c>
      <c r="F66" s="30">
        <v>10796</v>
      </c>
      <c r="G66" s="30">
        <v>8910</v>
      </c>
      <c r="H66" s="30">
        <v>530</v>
      </c>
      <c r="I66" s="30">
        <v>2099</v>
      </c>
      <c r="J66" s="30">
        <v>563</v>
      </c>
      <c r="K66" s="30">
        <v>180</v>
      </c>
      <c r="L66" s="30">
        <v>51</v>
      </c>
      <c r="M66" s="30">
        <v>4246</v>
      </c>
    </row>
    <row r="67" spans="1:13">
      <c r="A67" s="28" t="s">
        <v>505</v>
      </c>
      <c r="B67" s="30">
        <v>412</v>
      </c>
      <c r="C67" s="30">
        <v>-266</v>
      </c>
      <c r="D67" s="30">
        <v>1794</v>
      </c>
      <c r="E67" s="30">
        <v>2060</v>
      </c>
      <c r="F67" s="30">
        <v>327</v>
      </c>
      <c r="G67" s="30">
        <v>311</v>
      </c>
      <c r="H67" s="30">
        <v>22</v>
      </c>
      <c r="I67" s="30">
        <v>103</v>
      </c>
      <c r="J67" s="30">
        <v>80</v>
      </c>
      <c r="K67" s="30">
        <v>29</v>
      </c>
      <c r="L67" s="30">
        <v>650</v>
      </c>
      <c r="M67" s="30">
        <v>-299</v>
      </c>
    </row>
    <row r="68" spans="1:13">
      <c r="A68" s="28" t="s">
        <v>502</v>
      </c>
      <c r="B68" s="30">
        <v>-1508</v>
      </c>
      <c r="C68" s="30">
        <v>-1150</v>
      </c>
      <c r="D68" s="30">
        <v>2383</v>
      </c>
      <c r="E68" s="30">
        <v>3533</v>
      </c>
      <c r="F68" s="30">
        <v>430</v>
      </c>
      <c r="G68" s="30">
        <v>375</v>
      </c>
      <c r="H68" s="30">
        <v>35</v>
      </c>
      <c r="I68" s="30">
        <v>102</v>
      </c>
      <c r="J68" s="30">
        <v>58</v>
      </c>
      <c r="K68" s="30">
        <v>24</v>
      </c>
      <c r="L68" s="30">
        <v>364</v>
      </c>
      <c r="M68" s="30">
        <v>-1152</v>
      </c>
    </row>
    <row r="69" spans="1:13">
      <c r="A69" s="28" t="s">
        <v>511</v>
      </c>
      <c r="B69" s="30">
        <v>-878</v>
      </c>
      <c r="C69" s="30">
        <v>-651</v>
      </c>
      <c r="D69" s="30">
        <v>454</v>
      </c>
      <c r="E69" s="30">
        <v>1105</v>
      </c>
      <c r="F69" s="30">
        <v>85</v>
      </c>
      <c r="G69" s="30">
        <v>71</v>
      </c>
      <c r="H69" s="30">
        <v>13</v>
      </c>
      <c r="I69" s="30">
        <v>34</v>
      </c>
      <c r="J69" s="30">
        <v>26</v>
      </c>
      <c r="K69" s="30">
        <v>7</v>
      </c>
      <c r="L69" s="30">
        <v>-9</v>
      </c>
      <c r="M69" s="30">
        <v>-303</v>
      </c>
    </row>
    <row r="70" spans="1:13">
      <c r="A70" s="28" t="s">
        <v>507</v>
      </c>
      <c r="B70" s="30">
        <v>418</v>
      </c>
      <c r="C70" s="30">
        <v>1067</v>
      </c>
      <c r="D70" s="30">
        <v>2343</v>
      </c>
      <c r="E70" s="30">
        <v>1276</v>
      </c>
      <c r="F70" s="30">
        <v>10</v>
      </c>
      <c r="G70" s="30">
        <v>138</v>
      </c>
      <c r="H70" s="30">
        <v>60</v>
      </c>
      <c r="I70" s="30">
        <v>5</v>
      </c>
      <c r="J70" s="30">
        <v>147</v>
      </c>
      <c r="K70" s="30">
        <v>46</v>
      </c>
      <c r="L70" s="30">
        <v>39</v>
      </c>
      <c r="M70" s="30">
        <v>-698</v>
      </c>
    </row>
    <row r="71" spans="1:13">
      <c r="A71" s="28" t="s">
        <v>498</v>
      </c>
      <c r="B71" s="30">
        <v>9443</v>
      </c>
      <c r="C71" s="30">
        <v>961</v>
      </c>
      <c r="D71" s="30">
        <v>6837</v>
      </c>
      <c r="E71" s="30">
        <v>5876</v>
      </c>
      <c r="F71" s="30">
        <v>7749</v>
      </c>
      <c r="G71" s="30">
        <v>7984</v>
      </c>
      <c r="H71" s="30">
        <v>672</v>
      </c>
      <c r="I71" s="30">
        <v>874</v>
      </c>
      <c r="J71" s="30">
        <v>1146</v>
      </c>
      <c r="K71" s="30">
        <v>635</v>
      </c>
      <c r="L71" s="30">
        <v>-2941</v>
      </c>
      <c r="M71" s="30">
        <v>3674</v>
      </c>
    </row>
    <row r="72" spans="1:13">
      <c r="A72" s="28" t="s">
        <v>508</v>
      </c>
      <c r="B72" s="30">
        <v>-474</v>
      </c>
      <c r="C72" s="30">
        <v>-308</v>
      </c>
      <c r="D72" s="30">
        <v>1760</v>
      </c>
      <c r="E72" s="30">
        <v>2068</v>
      </c>
      <c r="F72" s="30">
        <v>1145</v>
      </c>
      <c r="G72" s="30">
        <v>1109</v>
      </c>
      <c r="H72" s="30">
        <v>89</v>
      </c>
      <c r="I72" s="30">
        <v>179</v>
      </c>
      <c r="J72" s="30">
        <v>174</v>
      </c>
      <c r="K72" s="30">
        <v>58</v>
      </c>
      <c r="L72" s="30">
        <v>-410</v>
      </c>
      <c r="M72" s="30">
        <v>-901</v>
      </c>
    </row>
    <row r="73" spans="1:13">
      <c r="A73" s="28" t="s">
        <v>500</v>
      </c>
      <c r="B73" s="30">
        <v>2103</v>
      </c>
      <c r="C73" s="30">
        <v>-1079</v>
      </c>
      <c r="D73" s="30">
        <v>5095</v>
      </c>
      <c r="E73" s="30">
        <v>6174</v>
      </c>
      <c r="F73" s="30">
        <v>4638</v>
      </c>
      <c r="G73" s="30">
        <v>4725</v>
      </c>
      <c r="H73" s="30">
        <v>223</v>
      </c>
      <c r="I73" s="30">
        <v>21</v>
      </c>
      <c r="J73" s="30">
        <v>243</v>
      </c>
      <c r="K73" s="30">
        <v>88</v>
      </c>
      <c r="L73" s="30">
        <v>-1497</v>
      </c>
      <c r="M73" s="30">
        <v>41</v>
      </c>
    </row>
    <row r="74" spans="1:13">
      <c r="A74" s="28" t="s">
        <v>506</v>
      </c>
      <c r="B74" s="30">
        <v>719</v>
      </c>
      <c r="C74" s="30">
        <v>-144</v>
      </c>
      <c r="D74" s="30">
        <v>1687</v>
      </c>
      <c r="E74" s="30">
        <v>1831</v>
      </c>
      <c r="F74" s="30">
        <v>305</v>
      </c>
      <c r="G74" s="30">
        <v>374</v>
      </c>
      <c r="H74" s="30">
        <v>62</v>
      </c>
      <c r="I74" s="30">
        <v>33</v>
      </c>
      <c r="J74" s="30">
        <v>123</v>
      </c>
      <c r="K74" s="30">
        <v>41</v>
      </c>
      <c r="L74" s="30">
        <v>95</v>
      </c>
      <c r="M74" s="30">
        <v>463</v>
      </c>
    </row>
    <row r="75" spans="1:13">
      <c r="A75" s="28" t="s">
        <v>501</v>
      </c>
      <c r="B75" s="30">
        <v>247</v>
      </c>
      <c r="C75" s="30">
        <v>668</v>
      </c>
      <c r="D75" s="30">
        <v>4483</v>
      </c>
      <c r="E75" s="30">
        <v>3815</v>
      </c>
      <c r="F75" s="30">
        <v>911</v>
      </c>
      <c r="G75" s="30">
        <v>1108</v>
      </c>
      <c r="H75" s="30">
        <v>228</v>
      </c>
      <c r="I75" s="30">
        <v>-26</v>
      </c>
      <c r="J75" s="30">
        <v>294</v>
      </c>
      <c r="K75" s="30">
        <v>105</v>
      </c>
      <c r="L75" s="30">
        <v>-930</v>
      </c>
      <c r="M75" s="30">
        <v>-402</v>
      </c>
    </row>
    <row r="76" spans="1:13">
      <c r="A76" s="28" t="s">
        <v>509</v>
      </c>
      <c r="B76" s="30">
        <v>-376</v>
      </c>
      <c r="C76" s="30">
        <v>-479</v>
      </c>
      <c r="D76" s="30">
        <v>1613</v>
      </c>
      <c r="E76" s="30">
        <v>2092</v>
      </c>
      <c r="F76" s="30">
        <v>638</v>
      </c>
      <c r="G76" s="30">
        <v>664</v>
      </c>
      <c r="H76" s="30">
        <v>71</v>
      </c>
      <c r="I76" s="30">
        <v>132</v>
      </c>
      <c r="J76" s="30">
        <v>182</v>
      </c>
      <c r="K76" s="30">
        <v>47</v>
      </c>
      <c r="L76" s="30">
        <v>349</v>
      </c>
      <c r="M76" s="30">
        <v>-884</v>
      </c>
    </row>
    <row r="77" spans="1:13">
      <c r="A77" s="28" t="s">
        <v>503</v>
      </c>
      <c r="B77" s="30">
        <v>-914</v>
      </c>
      <c r="C77" s="30">
        <v>-1004</v>
      </c>
      <c r="D77" s="30">
        <v>1585</v>
      </c>
      <c r="E77" s="30">
        <v>2589</v>
      </c>
      <c r="F77" s="30">
        <v>663</v>
      </c>
      <c r="G77" s="30">
        <v>508</v>
      </c>
      <c r="H77" s="30">
        <v>47</v>
      </c>
      <c r="I77" s="30">
        <v>214</v>
      </c>
      <c r="J77" s="30">
        <v>78</v>
      </c>
      <c r="K77" s="30">
        <v>28</v>
      </c>
      <c r="L77" s="30">
        <v>-57</v>
      </c>
      <c r="M77" s="30">
        <v>-516</v>
      </c>
    </row>
    <row r="78" spans="1:13">
      <c r="A78" s="28" t="s">
        <v>510</v>
      </c>
      <c r="B78" s="30">
        <v>-1161</v>
      </c>
      <c r="C78" s="30">
        <v>-491</v>
      </c>
      <c r="D78" s="30">
        <v>1079</v>
      </c>
      <c r="E78" s="30">
        <v>1570</v>
      </c>
      <c r="F78" s="30">
        <v>35</v>
      </c>
      <c r="G78" s="30">
        <v>99</v>
      </c>
      <c r="H78" s="30">
        <v>29</v>
      </c>
      <c r="I78" s="30">
        <v>25</v>
      </c>
      <c r="J78" s="30">
        <v>88</v>
      </c>
      <c r="K78" s="30">
        <v>30</v>
      </c>
      <c r="L78" s="30">
        <v>42</v>
      </c>
      <c r="M78" s="30">
        <v>-747</v>
      </c>
    </row>
    <row r="79" spans="1:13">
      <c r="A79" s="28" t="s">
        <v>504</v>
      </c>
      <c r="B79" s="30">
        <v>-1565</v>
      </c>
      <c r="C79" s="30">
        <v>-1162</v>
      </c>
      <c r="D79" s="30">
        <v>1596</v>
      </c>
      <c r="E79" s="30">
        <v>2758</v>
      </c>
      <c r="F79" s="30">
        <v>307</v>
      </c>
      <c r="G79" s="30">
        <v>203</v>
      </c>
      <c r="H79" s="30">
        <v>13</v>
      </c>
      <c r="I79" s="30">
        <v>143</v>
      </c>
      <c r="J79" s="30">
        <v>38</v>
      </c>
      <c r="K79" s="30">
        <v>14</v>
      </c>
      <c r="L79" s="30">
        <v>298</v>
      </c>
      <c r="M79" s="30">
        <v>-1008</v>
      </c>
    </row>
    <row r="80" spans="1:13">
      <c r="A80" s="28" t="s">
        <v>499</v>
      </c>
      <c r="B80" s="30">
        <v>-2822</v>
      </c>
      <c r="C80" s="30">
        <v>-2204</v>
      </c>
      <c r="D80" s="30">
        <v>3471</v>
      </c>
      <c r="E80" s="30">
        <v>5675</v>
      </c>
      <c r="F80" s="30">
        <v>813</v>
      </c>
      <c r="G80" s="30">
        <v>518</v>
      </c>
      <c r="H80" s="30">
        <v>71</v>
      </c>
      <c r="I80" s="30">
        <v>392</v>
      </c>
      <c r="J80" s="30">
        <v>123</v>
      </c>
      <c r="K80" s="30">
        <v>45</v>
      </c>
      <c r="L80" s="30">
        <v>83</v>
      </c>
      <c r="M80" s="30">
        <v>-1514</v>
      </c>
    </row>
    <row r="81" spans="1:13">
      <c r="B81" s="137"/>
      <c r="C81" s="137"/>
      <c r="D81" s="137"/>
      <c r="E81" s="137"/>
      <c r="F81" s="137"/>
      <c r="G81" s="137"/>
      <c r="H81" s="137"/>
      <c r="I81" s="137"/>
      <c r="J81" s="137"/>
      <c r="K81" s="137"/>
      <c r="L81" s="137"/>
      <c r="M81" s="137"/>
    </row>
    <row r="82" spans="1:13" ht="47.25" customHeight="1">
      <c r="B82" s="196" t="s">
        <v>198</v>
      </c>
      <c r="C82" s="196" t="s">
        <v>180</v>
      </c>
      <c r="D82" s="196" t="s">
        <v>176</v>
      </c>
      <c r="E82" s="196" t="s">
        <v>177</v>
      </c>
      <c r="F82" s="196" t="s">
        <v>199</v>
      </c>
      <c r="G82" s="196" t="s">
        <v>200</v>
      </c>
      <c r="H82" s="196" t="s">
        <v>201</v>
      </c>
      <c r="I82" s="196" t="s">
        <v>202</v>
      </c>
      <c r="J82" s="196" t="s">
        <v>203</v>
      </c>
      <c r="K82" s="196" t="s">
        <v>551</v>
      </c>
      <c r="L82" s="196" t="s">
        <v>225</v>
      </c>
      <c r="M82" s="196" t="s">
        <v>552</v>
      </c>
    </row>
    <row r="83" spans="1:13">
      <c r="A83" s="28" t="s">
        <v>121</v>
      </c>
      <c r="B83" s="30">
        <v>19446</v>
      </c>
      <c r="C83" s="30">
        <v>-5533</v>
      </c>
      <c r="D83" s="30">
        <v>46088</v>
      </c>
      <c r="E83" s="30">
        <v>51621</v>
      </c>
      <c r="F83" s="30">
        <v>28852</v>
      </c>
      <c r="G83" s="30">
        <v>27097</v>
      </c>
      <c r="H83" s="30">
        <v>2165</v>
      </c>
      <c r="I83" s="30">
        <v>4330</v>
      </c>
      <c r="J83" s="30">
        <v>3363</v>
      </c>
      <c r="K83" s="30">
        <v>1377</v>
      </c>
      <c r="L83" s="30">
        <v>-3873</v>
      </c>
      <c r="M83" s="30">
        <v>0</v>
      </c>
    </row>
    <row r="84" spans="1:13">
      <c r="A84" s="28" t="s">
        <v>537</v>
      </c>
      <c r="B84" s="30">
        <f>SUM(B77:B80)</f>
        <v>-6462</v>
      </c>
      <c r="C84" s="30">
        <f t="shared" ref="C84:H84" si="8">SUM(C77:C80)</f>
        <v>-4861</v>
      </c>
      <c r="D84" s="30">
        <f t="shared" si="8"/>
        <v>7731</v>
      </c>
      <c r="E84" s="30">
        <f t="shared" si="8"/>
        <v>12592</v>
      </c>
      <c r="F84" s="30">
        <f t="shared" si="8"/>
        <v>1818</v>
      </c>
      <c r="G84" s="30">
        <f>SUM(G77:G80)</f>
        <v>1328</v>
      </c>
      <c r="H84" s="30">
        <f t="shared" si="8"/>
        <v>160</v>
      </c>
      <c r="I84" s="30">
        <f>SUM(I77:I80)</f>
        <v>774</v>
      </c>
      <c r="J84" s="30">
        <f t="shared" ref="J84:L84" si="9">SUM(J77:J80)</f>
        <v>327</v>
      </c>
      <c r="K84" s="30">
        <f t="shared" si="9"/>
        <v>117</v>
      </c>
      <c r="L84" s="30">
        <f t="shared" si="9"/>
        <v>366</v>
      </c>
      <c r="M84" s="30">
        <f>SUM(M77:M80)</f>
        <v>-3785</v>
      </c>
    </row>
    <row r="85" spans="1:13">
      <c r="A85" s="28" t="s">
        <v>538</v>
      </c>
      <c r="B85" s="30">
        <f>SUM(B68:B72)</f>
        <v>7001</v>
      </c>
      <c r="C85" s="30">
        <f t="shared" ref="C85:H85" si="10">SUM(C68:C72)</f>
        <v>-81</v>
      </c>
      <c r="D85" s="30">
        <f t="shared" si="10"/>
        <v>13777</v>
      </c>
      <c r="E85" s="30">
        <f t="shared" si="10"/>
        <v>13858</v>
      </c>
      <c r="F85" s="30">
        <f t="shared" si="10"/>
        <v>9419</v>
      </c>
      <c r="G85" s="30">
        <f>SUM(G68:G72)</f>
        <v>9677</v>
      </c>
      <c r="H85" s="30">
        <f t="shared" si="10"/>
        <v>869</v>
      </c>
      <c r="I85" s="30">
        <f>SUM(I68:I72)</f>
        <v>1194</v>
      </c>
      <c r="J85" s="30">
        <f t="shared" ref="J85:L85" si="11">SUM(J68:J72)</f>
        <v>1551</v>
      </c>
      <c r="K85" s="30">
        <f t="shared" si="11"/>
        <v>770</v>
      </c>
      <c r="L85" s="30">
        <f t="shared" si="11"/>
        <v>-2957</v>
      </c>
      <c r="M85" s="30">
        <f>SUM(M68:M72)</f>
        <v>620</v>
      </c>
    </row>
    <row r="86" spans="1:13">
      <c r="A86" s="28" t="s">
        <v>539</v>
      </c>
      <c r="B86" s="30">
        <f>SUM(B73:B76)</f>
        <v>2693</v>
      </c>
      <c r="C86" s="30">
        <f t="shared" ref="C86:H86" si="12">SUM(C73:C76)</f>
        <v>-1034</v>
      </c>
      <c r="D86" s="30">
        <f t="shared" si="12"/>
        <v>12878</v>
      </c>
      <c r="E86" s="30">
        <f t="shared" si="12"/>
        <v>13912</v>
      </c>
      <c r="F86" s="30">
        <f t="shared" si="12"/>
        <v>6492</v>
      </c>
      <c r="G86" s="30">
        <f>SUM(G73:G76)</f>
        <v>6871</v>
      </c>
      <c r="H86" s="30">
        <f t="shared" si="12"/>
        <v>584</v>
      </c>
      <c r="I86" s="30">
        <f>SUM(I73:I76)</f>
        <v>160</v>
      </c>
      <c r="J86" s="30">
        <f t="shared" ref="J86:L86" si="13">SUM(J73:J76)</f>
        <v>842</v>
      </c>
      <c r="K86" s="30">
        <f t="shared" si="13"/>
        <v>281</v>
      </c>
      <c r="L86" s="30">
        <f t="shared" si="13"/>
        <v>-1983</v>
      </c>
      <c r="M86" s="30">
        <f>SUM(M73:M76)</f>
        <v>-782</v>
      </c>
    </row>
    <row r="87" spans="1:13">
      <c r="A87" s="28" t="s">
        <v>536</v>
      </c>
      <c r="B87" s="30">
        <f>SUM(B66:B67)</f>
        <v>16214</v>
      </c>
      <c r="C87" s="30">
        <f t="shared" ref="C87:H87" si="14">SUM(C66:C67)</f>
        <v>443</v>
      </c>
      <c r="D87" s="30">
        <f t="shared" si="14"/>
        <v>11702</v>
      </c>
      <c r="E87" s="30">
        <f t="shared" si="14"/>
        <v>11259</v>
      </c>
      <c r="F87" s="30">
        <f t="shared" si="14"/>
        <v>11123</v>
      </c>
      <c r="G87" s="30">
        <f>SUM(G66:G67)</f>
        <v>9221</v>
      </c>
      <c r="H87" s="30">
        <f t="shared" si="14"/>
        <v>552</v>
      </c>
      <c r="I87" s="30">
        <f>SUM(I66:I67)</f>
        <v>2202</v>
      </c>
      <c r="J87" s="30">
        <f t="shared" ref="J87:L87" si="15">SUM(J66:J67)</f>
        <v>643</v>
      </c>
      <c r="K87" s="30">
        <f t="shared" si="15"/>
        <v>209</v>
      </c>
      <c r="L87" s="30">
        <f t="shared" si="15"/>
        <v>701</v>
      </c>
      <c r="M87" s="30">
        <f>SUM(M66:M67)</f>
        <v>3947</v>
      </c>
    </row>
    <row r="88" spans="1:13">
      <c r="B88" s="137"/>
      <c r="C88" s="137"/>
      <c r="D88" s="137"/>
      <c r="E88" s="137"/>
      <c r="F88" s="137"/>
      <c r="G88" s="137"/>
      <c r="H88" s="137"/>
      <c r="I88" s="137"/>
      <c r="J88" s="137"/>
      <c r="K88" s="137"/>
      <c r="L88" s="137"/>
      <c r="M88" s="137"/>
    </row>
    <row r="89" spans="1:13">
      <c r="B89" s="137"/>
      <c r="C89" s="137"/>
      <c r="D89" s="137"/>
      <c r="E89" s="137"/>
      <c r="F89" s="137"/>
      <c r="G89" s="137"/>
      <c r="H89" s="137"/>
      <c r="I89" s="137"/>
      <c r="J89" s="137"/>
      <c r="K89" s="137"/>
      <c r="L89" s="137"/>
      <c r="M89" s="137"/>
    </row>
    <row r="90" spans="1:13">
      <c r="A90" s="28" t="s">
        <v>712</v>
      </c>
      <c r="B90" s="137"/>
      <c r="C90" s="137"/>
      <c r="D90" s="137"/>
      <c r="E90" s="137"/>
      <c r="F90" s="137"/>
      <c r="G90" s="137"/>
      <c r="H90" s="137"/>
      <c r="I90" s="137"/>
      <c r="J90" s="137"/>
      <c r="K90" s="137"/>
      <c r="L90" s="137"/>
      <c r="M90" s="137"/>
    </row>
    <row r="91" spans="1:13">
      <c r="B91" s="137"/>
      <c r="C91" s="137"/>
      <c r="D91" s="137"/>
      <c r="E91" s="137"/>
      <c r="F91" s="137"/>
      <c r="G91" s="137"/>
      <c r="H91" s="137"/>
      <c r="I91" s="137"/>
      <c r="J91" s="137"/>
      <c r="K91" s="137"/>
      <c r="L91" s="137"/>
      <c r="M91" s="137"/>
    </row>
    <row r="92" spans="1:13">
      <c r="B92" s="137"/>
      <c r="C92" s="137"/>
      <c r="D92" s="137"/>
      <c r="E92" s="137"/>
      <c r="F92" s="137"/>
      <c r="G92" s="137"/>
      <c r="H92" s="137"/>
      <c r="I92" s="137"/>
      <c r="J92" s="137"/>
      <c r="K92" s="137"/>
      <c r="L92" s="137"/>
      <c r="M92" s="137"/>
    </row>
    <row r="93" spans="1:13">
      <c r="B93" s="137"/>
      <c r="C93" s="137"/>
      <c r="D93" s="137"/>
      <c r="E93" s="137"/>
      <c r="F93" s="137"/>
      <c r="G93" s="137"/>
      <c r="H93" s="137"/>
      <c r="I93" s="137"/>
      <c r="J93" s="137"/>
      <c r="K93" s="137"/>
      <c r="L93" s="137"/>
      <c r="M93" s="137"/>
    </row>
    <row r="94" spans="1:13">
      <c r="B94" s="137"/>
      <c r="C94" s="137"/>
      <c r="D94" s="137"/>
      <c r="E94" s="137"/>
      <c r="F94" s="137"/>
      <c r="G94" s="137"/>
      <c r="H94" s="137"/>
      <c r="I94" s="137"/>
      <c r="J94" s="137"/>
      <c r="K94" s="137"/>
      <c r="L94" s="137"/>
      <c r="M94" s="137"/>
    </row>
    <row r="95" spans="1:13">
      <c r="B95" s="137"/>
      <c r="C95" s="137"/>
      <c r="D95" s="137"/>
      <c r="E95" s="137"/>
      <c r="F95" s="137"/>
      <c r="G95" s="137"/>
      <c r="H95" s="137"/>
      <c r="I95" s="137"/>
      <c r="J95" s="137"/>
      <c r="K95" s="137"/>
      <c r="L95" s="137"/>
      <c r="M95" s="137"/>
    </row>
    <row r="96" spans="1:13">
      <c r="B96" s="137"/>
      <c r="C96" s="137"/>
      <c r="D96" s="137"/>
      <c r="E96" s="137"/>
      <c r="F96" s="137"/>
      <c r="G96" s="137"/>
      <c r="H96" s="137"/>
      <c r="I96" s="137"/>
      <c r="J96" s="137"/>
      <c r="K96" s="137"/>
      <c r="L96" s="137"/>
      <c r="M96" s="137"/>
    </row>
    <row r="97" spans="2:13">
      <c r="B97" s="137"/>
      <c r="C97" s="137"/>
      <c r="D97" s="137"/>
      <c r="E97" s="137"/>
      <c r="F97" s="137"/>
      <c r="G97" s="137"/>
      <c r="H97" s="137"/>
      <c r="I97" s="137"/>
      <c r="J97" s="137"/>
      <c r="K97" s="137"/>
      <c r="L97" s="137"/>
      <c r="M97" s="137"/>
    </row>
    <row r="98" spans="2:13">
      <c r="B98" s="137"/>
      <c r="C98" s="137"/>
      <c r="D98" s="137"/>
      <c r="E98" s="137"/>
      <c r="F98" s="137"/>
      <c r="G98" s="137"/>
      <c r="H98" s="137"/>
      <c r="I98" s="137"/>
      <c r="J98" s="137"/>
      <c r="K98" s="137"/>
      <c r="L98" s="137"/>
      <c r="M98" s="137"/>
    </row>
    <row r="99" spans="2:13">
      <c r="B99" s="137"/>
      <c r="C99" s="137"/>
      <c r="D99" s="137"/>
      <c r="E99" s="137"/>
      <c r="F99" s="137"/>
      <c r="G99" s="137"/>
      <c r="H99" s="137"/>
      <c r="I99" s="137"/>
      <c r="J99" s="137"/>
      <c r="K99" s="137"/>
      <c r="L99" s="137"/>
      <c r="M99" s="137"/>
    </row>
    <row r="100" spans="2:13">
      <c r="B100" s="137"/>
      <c r="C100" s="137"/>
      <c r="D100" s="137"/>
      <c r="E100" s="137"/>
      <c r="F100" s="137"/>
      <c r="G100" s="137"/>
      <c r="H100" s="137"/>
      <c r="I100" s="137"/>
      <c r="J100" s="137"/>
      <c r="K100" s="137"/>
      <c r="L100" s="137"/>
      <c r="M100" s="137"/>
    </row>
    <row r="101" spans="2:13">
      <c r="B101" s="137"/>
      <c r="C101" s="137"/>
      <c r="D101" s="137"/>
      <c r="E101" s="137"/>
      <c r="F101" s="137"/>
      <c r="G101" s="137"/>
      <c r="H101" s="137"/>
      <c r="I101" s="137"/>
      <c r="J101" s="137"/>
      <c r="K101" s="137"/>
      <c r="L101" s="137"/>
      <c r="M101" s="137"/>
    </row>
    <row r="102" spans="2:13">
      <c r="B102" s="137"/>
      <c r="C102" s="137"/>
      <c r="D102" s="137"/>
      <c r="E102" s="137"/>
      <c r="F102" s="137"/>
      <c r="G102" s="137"/>
      <c r="H102" s="137"/>
      <c r="I102" s="137"/>
      <c r="J102" s="137"/>
      <c r="K102" s="137"/>
      <c r="L102" s="137"/>
      <c r="M102" s="137"/>
    </row>
    <row r="103" spans="2:13">
      <c r="B103" s="137"/>
      <c r="C103" s="137"/>
      <c r="D103" s="137"/>
      <c r="E103" s="137"/>
      <c r="F103" s="137"/>
      <c r="G103" s="137"/>
      <c r="H103" s="137"/>
      <c r="I103" s="137"/>
      <c r="J103" s="137"/>
      <c r="K103" s="137"/>
      <c r="L103" s="137"/>
      <c r="M103" s="137"/>
    </row>
    <row r="104" spans="2:13">
      <c r="B104" s="137"/>
      <c r="C104" s="137"/>
      <c r="D104" s="137"/>
      <c r="E104" s="137"/>
      <c r="F104" s="137"/>
      <c r="G104" s="137"/>
      <c r="H104" s="137"/>
      <c r="I104" s="137"/>
      <c r="J104" s="137"/>
      <c r="K104" s="137"/>
      <c r="L104" s="137"/>
      <c r="M104" s="137"/>
    </row>
    <row r="105" spans="2:13">
      <c r="B105" s="137"/>
      <c r="C105" s="137"/>
      <c r="D105" s="137"/>
      <c r="E105" s="137"/>
      <c r="F105" s="137"/>
      <c r="G105" s="137"/>
      <c r="H105" s="137"/>
      <c r="I105" s="137"/>
      <c r="J105" s="137"/>
      <c r="K105" s="137"/>
      <c r="L105" s="137"/>
      <c r="M105" s="137"/>
    </row>
    <row r="106" spans="2:13">
      <c r="B106" s="137"/>
      <c r="C106" s="137"/>
      <c r="D106" s="137"/>
      <c r="E106" s="137"/>
      <c r="F106" s="137"/>
      <c r="G106" s="137"/>
      <c r="H106" s="137"/>
      <c r="I106" s="137"/>
      <c r="J106" s="137"/>
      <c r="K106" s="137"/>
      <c r="L106" s="137"/>
      <c r="M106" s="137"/>
    </row>
    <row r="107" spans="2:13">
      <c r="B107" s="137"/>
      <c r="C107" s="137"/>
      <c r="D107" s="137"/>
      <c r="E107" s="137"/>
      <c r="F107" s="137"/>
      <c r="G107" s="137"/>
      <c r="H107" s="137"/>
      <c r="I107" s="137"/>
      <c r="J107" s="137"/>
      <c r="K107" s="137"/>
      <c r="L107" s="137"/>
      <c r="M107" s="137"/>
    </row>
    <row r="108" spans="2:13">
      <c r="B108" s="137"/>
      <c r="C108" s="137"/>
      <c r="D108" s="137"/>
      <c r="E108" s="137"/>
      <c r="F108" s="137"/>
      <c r="G108" s="137"/>
      <c r="H108" s="137"/>
      <c r="I108" s="137"/>
      <c r="J108" s="137"/>
      <c r="K108" s="137"/>
      <c r="L108" s="137"/>
      <c r="M108" s="137"/>
    </row>
    <row r="109" spans="2:13">
      <c r="B109" s="137"/>
      <c r="C109" s="137"/>
      <c r="D109" s="137"/>
      <c r="E109" s="137"/>
      <c r="F109" s="137"/>
      <c r="G109" s="137"/>
      <c r="H109" s="137"/>
      <c r="I109" s="137"/>
      <c r="J109" s="137"/>
      <c r="K109" s="137"/>
      <c r="L109" s="137"/>
      <c r="M109" s="137"/>
    </row>
    <row r="110" spans="2:13">
      <c r="B110" s="137"/>
      <c r="C110" s="137"/>
      <c r="D110" s="137"/>
      <c r="E110" s="137"/>
      <c r="F110" s="137"/>
      <c r="G110" s="137"/>
      <c r="H110" s="137"/>
      <c r="I110" s="137"/>
      <c r="J110" s="137"/>
      <c r="K110" s="137"/>
      <c r="L110" s="137"/>
      <c r="M110" s="137"/>
    </row>
    <row r="111" spans="2:13">
      <c r="B111" s="137"/>
      <c r="C111" s="137"/>
      <c r="D111" s="137"/>
      <c r="E111" s="137"/>
      <c r="F111" s="137"/>
      <c r="G111" s="137"/>
      <c r="H111" s="137"/>
      <c r="I111" s="137"/>
      <c r="J111" s="137"/>
      <c r="K111" s="137"/>
      <c r="L111" s="137"/>
      <c r="M111" s="137"/>
    </row>
    <row r="112" spans="2:13">
      <c r="B112" s="137"/>
      <c r="C112" s="137"/>
      <c r="D112" s="137"/>
      <c r="E112" s="137"/>
      <c r="F112" s="137"/>
      <c r="G112" s="137"/>
      <c r="H112" s="137"/>
      <c r="I112" s="137"/>
      <c r="J112" s="137"/>
      <c r="K112" s="137"/>
      <c r="L112" s="137"/>
      <c r="M112" s="137"/>
    </row>
    <row r="113" spans="2:13">
      <c r="B113" s="137"/>
      <c r="C113" s="137"/>
      <c r="D113" s="137"/>
      <c r="E113" s="137"/>
      <c r="F113" s="137"/>
      <c r="G113" s="137"/>
      <c r="H113" s="137"/>
      <c r="I113" s="137"/>
      <c r="J113" s="137"/>
      <c r="K113" s="137"/>
      <c r="L113" s="137"/>
      <c r="M113" s="137"/>
    </row>
    <row r="114" spans="2:13">
      <c r="B114" s="137"/>
      <c r="C114" s="137"/>
      <c r="D114" s="137"/>
      <c r="E114" s="137"/>
      <c r="F114" s="137"/>
      <c r="G114" s="137"/>
      <c r="H114" s="137"/>
      <c r="I114" s="137"/>
      <c r="J114" s="137"/>
      <c r="K114" s="137"/>
      <c r="L114" s="137"/>
      <c r="M114" s="137"/>
    </row>
    <row r="115" spans="2:13">
      <c r="B115" s="137"/>
      <c r="C115" s="137"/>
      <c r="D115" s="137"/>
      <c r="E115" s="137"/>
      <c r="F115" s="137"/>
      <c r="G115" s="137"/>
      <c r="H115" s="137"/>
      <c r="I115" s="137"/>
      <c r="J115" s="137"/>
      <c r="K115" s="137"/>
      <c r="L115" s="137"/>
      <c r="M115" s="137"/>
    </row>
    <row r="116" spans="2:13">
      <c r="B116" s="137"/>
      <c r="C116" s="137"/>
      <c r="D116" s="137"/>
      <c r="E116" s="137"/>
      <c r="F116" s="137"/>
      <c r="G116" s="137"/>
      <c r="H116" s="137"/>
      <c r="I116" s="137"/>
      <c r="J116" s="137"/>
      <c r="K116" s="137"/>
      <c r="L116" s="137"/>
      <c r="M116" s="137"/>
    </row>
    <row r="117" spans="2:13">
      <c r="B117" s="137"/>
      <c r="C117" s="137"/>
      <c r="D117" s="137"/>
      <c r="E117" s="137"/>
      <c r="F117" s="137"/>
      <c r="G117" s="137"/>
      <c r="H117" s="137"/>
      <c r="I117" s="137"/>
      <c r="J117" s="137"/>
      <c r="K117" s="137"/>
      <c r="L117" s="137"/>
      <c r="M117" s="137"/>
    </row>
    <row r="118" spans="2:13">
      <c r="B118" s="137"/>
      <c r="C118" s="137"/>
      <c r="D118" s="137"/>
      <c r="E118" s="137"/>
      <c r="F118" s="137"/>
      <c r="G118" s="137"/>
      <c r="H118" s="137"/>
      <c r="I118" s="137"/>
      <c r="J118" s="137"/>
      <c r="K118" s="137"/>
      <c r="L118" s="137"/>
      <c r="M118" s="137"/>
    </row>
    <row r="119" spans="2:13">
      <c r="B119" s="137"/>
      <c r="C119" s="137"/>
      <c r="D119" s="137"/>
      <c r="E119" s="137"/>
      <c r="F119" s="137"/>
      <c r="G119" s="137"/>
      <c r="H119" s="137"/>
      <c r="I119" s="137"/>
      <c r="J119" s="137"/>
      <c r="K119" s="137"/>
      <c r="L119" s="137"/>
      <c r="M119" s="137"/>
    </row>
    <row r="120" spans="2:13">
      <c r="B120" s="137"/>
      <c r="C120" s="137"/>
      <c r="D120" s="137"/>
      <c r="E120" s="137"/>
      <c r="F120" s="137"/>
      <c r="G120" s="137"/>
      <c r="H120" s="137"/>
      <c r="I120" s="137"/>
      <c r="J120" s="137"/>
      <c r="K120" s="137"/>
      <c r="L120" s="137"/>
      <c r="M120" s="13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7751-8C78-4964-9BC2-FD3A5E1239D5}">
  <dimension ref="A1:M87"/>
  <sheetViews>
    <sheetView workbookViewId="0"/>
  </sheetViews>
  <sheetFormatPr baseColWidth="10" defaultColWidth="9.1640625" defaultRowHeight="14"/>
  <cols>
    <col min="1" max="1" width="15.1640625" style="28" customWidth="1"/>
    <col min="2" max="13" width="14.6640625" style="28" customWidth="1"/>
    <col min="14" max="16384" width="9.1640625" style="28"/>
  </cols>
  <sheetData>
    <row r="1" spans="1:13">
      <c r="A1" s="27" t="s">
        <v>19</v>
      </c>
    </row>
    <row r="2" spans="1:13">
      <c r="A2" s="197"/>
    </row>
    <row r="3" spans="1:13">
      <c r="A3" s="28" t="s">
        <v>559</v>
      </c>
    </row>
    <row r="5" spans="1:13" ht="45">
      <c r="B5" s="196" t="s">
        <v>198</v>
      </c>
      <c r="C5" s="196" t="s">
        <v>180</v>
      </c>
      <c r="D5" s="196" t="s">
        <v>176</v>
      </c>
      <c r="E5" s="196" t="s">
        <v>177</v>
      </c>
      <c r="F5" s="196" t="s">
        <v>199</v>
      </c>
      <c r="G5" s="196" t="s">
        <v>200</v>
      </c>
      <c r="H5" s="196" t="s">
        <v>201</v>
      </c>
      <c r="I5" s="196" t="s">
        <v>202</v>
      </c>
      <c r="J5" s="196" t="s">
        <v>203</v>
      </c>
      <c r="K5" s="196" t="s">
        <v>551</v>
      </c>
      <c r="L5" s="196" t="s">
        <v>225</v>
      </c>
      <c r="M5" s="196" t="s">
        <v>552</v>
      </c>
    </row>
    <row r="6" spans="1:13">
      <c r="A6" s="28" t="s">
        <v>121</v>
      </c>
      <c r="B6" s="31">
        <v>1558.6315789473683</v>
      </c>
      <c r="C6" s="31">
        <v>233.57894736842104</v>
      </c>
      <c r="D6" s="31">
        <v>6921.9473684210525</v>
      </c>
      <c r="E6" s="31">
        <v>6688.3684210526317</v>
      </c>
      <c r="F6" s="31">
        <v>2415.3157894736842</v>
      </c>
      <c r="G6" s="31">
        <v>2371.0526315789475</v>
      </c>
      <c r="H6" s="31">
        <v>374.15789473684208</v>
      </c>
      <c r="I6" s="31">
        <v>441.36842105263156</v>
      </c>
      <c r="J6" s="31">
        <v>493.10526315789474</v>
      </c>
      <c r="K6" s="31">
        <v>278.15789473684208</v>
      </c>
      <c r="L6" s="31">
        <v>-1090.2631578947369</v>
      </c>
      <c r="M6" s="31">
        <v>0</v>
      </c>
    </row>
    <row r="7" spans="1:13">
      <c r="A7" s="28" t="s">
        <v>497</v>
      </c>
      <c r="B7" s="31">
        <v>2037.7368421052631</v>
      </c>
      <c r="C7" s="31">
        <v>232.26315789473685</v>
      </c>
      <c r="D7" s="31">
        <v>1408.5263157894738</v>
      </c>
      <c r="E7" s="31">
        <v>1176.2631578947369</v>
      </c>
      <c r="F7" s="31">
        <v>850.42105263157896</v>
      </c>
      <c r="G7" s="31">
        <v>681</v>
      </c>
      <c r="H7" s="31">
        <v>83.315789473684205</v>
      </c>
      <c r="I7" s="31">
        <v>224.42105263157896</v>
      </c>
      <c r="J7" s="31">
        <v>90.21052631578948</v>
      </c>
      <c r="K7" s="31">
        <v>48.10526315789474</v>
      </c>
      <c r="L7" s="31">
        <v>66.368421052631575</v>
      </c>
      <c r="M7" s="31">
        <v>888.68421052631584</v>
      </c>
    </row>
    <row r="8" spans="1:13">
      <c r="A8" s="28" t="s">
        <v>498</v>
      </c>
      <c r="B8" s="31">
        <v>1077</v>
      </c>
      <c r="C8" s="31">
        <v>231.15789473684211</v>
      </c>
      <c r="D8" s="31">
        <v>975.10526315789468</v>
      </c>
      <c r="E8" s="31">
        <v>743.9473684210526</v>
      </c>
      <c r="F8" s="31">
        <v>661.84210526315792</v>
      </c>
      <c r="G8" s="31">
        <v>704.0526315789474</v>
      </c>
      <c r="H8" s="31">
        <v>102.26315789473684</v>
      </c>
      <c r="I8" s="31">
        <v>104.15789473684211</v>
      </c>
      <c r="J8" s="31">
        <v>153.94736842105263</v>
      </c>
      <c r="K8" s="31">
        <v>94.684210526315795</v>
      </c>
      <c r="L8" s="31">
        <v>-294.68421052631578</v>
      </c>
      <c r="M8" s="31">
        <v>478.68421052631578</v>
      </c>
    </row>
    <row r="9" spans="1:13">
      <c r="A9" s="28" t="s">
        <v>501</v>
      </c>
      <c r="B9" s="31">
        <v>244.42105263157896</v>
      </c>
      <c r="C9" s="31">
        <v>200.47368421052633</v>
      </c>
      <c r="D9" s="31">
        <v>675.42105263157896</v>
      </c>
      <c r="E9" s="31">
        <v>474.94736842105266</v>
      </c>
      <c r="F9" s="31">
        <v>95.473684210526315</v>
      </c>
      <c r="G9" s="31">
        <v>117.68421052631579</v>
      </c>
      <c r="H9" s="31">
        <v>38.473684210526315</v>
      </c>
      <c r="I9" s="31">
        <v>7.3157894736842106</v>
      </c>
      <c r="J9" s="31">
        <v>44.05263157894737</v>
      </c>
      <c r="K9" s="31">
        <v>23.94736842105263</v>
      </c>
      <c r="L9" s="31">
        <v>-122.73684210526316</v>
      </c>
      <c r="M9" s="31">
        <v>71.21052631578948</v>
      </c>
    </row>
    <row r="10" spans="1:13">
      <c r="A10" s="28" t="s">
        <v>506</v>
      </c>
      <c r="B10" s="31">
        <v>133.68421052631578</v>
      </c>
      <c r="C10" s="31">
        <v>32.421052631578945</v>
      </c>
      <c r="D10" s="31">
        <v>257.05263157894734</v>
      </c>
      <c r="E10" s="31">
        <v>224.63157894736841</v>
      </c>
      <c r="F10" s="31">
        <v>27.578947368421051</v>
      </c>
      <c r="G10" s="31">
        <v>33.789473684210527</v>
      </c>
      <c r="H10" s="31">
        <v>11.894736842105264</v>
      </c>
      <c r="I10" s="31">
        <v>3.6315789473684212</v>
      </c>
      <c r="J10" s="31">
        <v>14.157894736842104</v>
      </c>
      <c r="K10" s="31">
        <v>7.5789473684210522</v>
      </c>
      <c r="L10" s="31">
        <v>8.6842105263157894</v>
      </c>
      <c r="M10" s="31">
        <v>65</v>
      </c>
    </row>
    <row r="11" spans="1:13">
      <c r="A11" s="28" t="s">
        <v>507</v>
      </c>
      <c r="B11" s="31">
        <v>122.47368421052632</v>
      </c>
      <c r="C11" s="31">
        <v>191.52631578947367</v>
      </c>
      <c r="D11" s="31">
        <v>345.63157894736844</v>
      </c>
      <c r="E11" s="31">
        <v>154.10526315789474</v>
      </c>
      <c r="F11" s="31">
        <v>-6.1052631578947372</v>
      </c>
      <c r="G11" s="31">
        <v>16</v>
      </c>
      <c r="H11" s="31">
        <v>15.315789473684211</v>
      </c>
      <c r="I11" s="31">
        <v>-3.4210526315789473</v>
      </c>
      <c r="J11" s="31">
        <v>21.631578947368421</v>
      </c>
      <c r="K11" s="31">
        <v>12.368421052631579</v>
      </c>
      <c r="L11" s="31">
        <v>-16.157894736842106</v>
      </c>
      <c r="M11" s="31">
        <v>-46.789473684210527</v>
      </c>
    </row>
    <row r="12" spans="1:13">
      <c r="A12" s="28" t="s">
        <v>500</v>
      </c>
      <c r="B12" s="31">
        <v>67.368421052631575</v>
      </c>
      <c r="C12" s="31">
        <v>-62.263157894736842</v>
      </c>
      <c r="D12" s="31">
        <v>773.47368421052636</v>
      </c>
      <c r="E12" s="31">
        <v>835.73684210526312</v>
      </c>
      <c r="F12" s="31">
        <v>485.31578947368422</v>
      </c>
      <c r="G12" s="31">
        <v>461.42105263157896</v>
      </c>
      <c r="H12" s="31">
        <v>34.421052631578945</v>
      </c>
      <c r="I12" s="31">
        <v>48.263157894736842</v>
      </c>
      <c r="J12" s="31">
        <v>38.578947368421055</v>
      </c>
      <c r="K12" s="31">
        <v>20.210526315789473</v>
      </c>
      <c r="L12" s="31">
        <v>-256.26315789473682</v>
      </c>
      <c r="M12" s="31">
        <v>-99.421052631578945</v>
      </c>
    </row>
    <row r="13" spans="1:13">
      <c r="A13" s="28" t="s">
        <v>508</v>
      </c>
      <c r="B13" s="31">
        <v>-65.263157894736835</v>
      </c>
      <c r="C13" s="31">
        <v>1.368421052631579</v>
      </c>
      <c r="D13" s="31">
        <v>272.63157894736844</v>
      </c>
      <c r="E13" s="31">
        <v>271.26315789473682</v>
      </c>
      <c r="F13" s="31">
        <v>94.21052631578948</v>
      </c>
      <c r="G13" s="31">
        <v>98.368421052631575</v>
      </c>
      <c r="H13" s="31">
        <v>16.578947368421051</v>
      </c>
      <c r="I13" s="31">
        <v>16.789473684210527</v>
      </c>
      <c r="J13" s="31">
        <v>25.421052631578949</v>
      </c>
      <c r="K13" s="31">
        <v>12.105263157894736</v>
      </c>
      <c r="L13" s="31">
        <v>-80.368421052631575</v>
      </c>
      <c r="M13" s="31">
        <v>-80.473684210526315</v>
      </c>
    </row>
    <row r="14" spans="1:13">
      <c r="A14" s="28" t="s">
        <v>505</v>
      </c>
      <c r="B14" s="31">
        <v>-79.736842105263165</v>
      </c>
      <c r="C14" s="31">
        <v>-16.736842105263158</v>
      </c>
      <c r="D14" s="31">
        <v>260.94736842105266</v>
      </c>
      <c r="E14" s="31">
        <v>277.68421052631578</v>
      </c>
      <c r="F14" s="31">
        <v>25.94736842105263</v>
      </c>
      <c r="G14" s="31">
        <v>27.157894736842106</v>
      </c>
      <c r="H14" s="31">
        <v>7.9473684210526319</v>
      </c>
      <c r="I14" s="31">
        <v>4.4736842105263159</v>
      </c>
      <c r="J14" s="31">
        <v>8.5789473684210531</v>
      </c>
      <c r="K14" s="31">
        <v>5.0526315789473681</v>
      </c>
      <c r="L14" s="31">
        <v>40.315789473684212</v>
      </c>
      <c r="M14" s="31">
        <v>-129.26315789473685</v>
      </c>
    </row>
    <row r="15" spans="1:13">
      <c r="A15" s="28" t="s">
        <v>509</v>
      </c>
      <c r="B15" s="31">
        <v>-104.63157894736842</v>
      </c>
      <c r="C15" s="31">
        <v>-41.789473684210527</v>
      </c>
      <c r="D15" s="31">
        <v>245.68421052631578</v>
      </c>
      <c r="E15" s="31">
        <v>287.4736842105263</v>
      </c>
      <c r="F15" s="31">
        <v>48.684210526315788</v>
      </c>
      <c r="G15" s="31">
        <v>68.368421052631575</v>
      </c>
      <c r="H15" s="31">
        <v>15.842105263157896</v>
      </c>
      <c r="I15" s="31">
        <v>1.4736842105263157</v>
      </c>
      <c r="J15" s="31">
        <v>25</v>
      </c>
      <c r="K15" s="31">
        <v>12</v>
      </c>
      <c r="L15" s="31">
        <v>-1.263157894736842</v>
      </c>
      <c r="M15" s="31">
        <v>-110.26315789473684</v>
      </c>
    </row>
    <row r="16" spans="1:13">
      <c r="A16" s="28" t="s">
        <v>511</v>
      </c>
      <c r="B16" s="31">
        <v>-115.31578947368421</v>
      </c>
      <c r="C16" s="31">
        <v>-78.526315789473685</v>
      </c>
      <c r="D16" s="31">
        <v>76.78947368421052</v>
      </c>
      <c r="E16" s="31">
        <v>155.31578947368422</v>
      </c>
      <c r="F16" s="31">
        <v>6.6315789473684212</v>
      </c>
      <c r="G16" s="31">
        <v>7.1578947368421053</v>
      </c>
      <c r="H16" s="31">
        <v>3.0526315789473686</v>
      </c>
      <c r="I16" s="31">
        <v>1.0526315789473684</v>
      </c>
      <c r="J16" s="31">
        <v>2.7894736842105261</v>
      </c>
      <c r="K16" s="31">
        <v>1.8421052631578947</v>
      </c>
      <c r="L16" s="31">
        <v>4.4210526315789478</v>
      </c>
      <c r="M16" s="31">
        <v>-47.842105263157897</v>
      </c>
    </row>
    <row r="17" spans="1:13">
      <c r="A17" s="28" t="s">
        <v>510</v>
      </c>
      <c r="B17" s="31">
        <v>-197.84210526315789</v>
      </c>
      <c r="C17" s="31">
        <v>-31.263157894736842</v>
      </c>
      <c r="D17" s="31">
        <v>181.05263157894737</v>
      </c>
      <c r="E17" s="31">
        <v>212.31578947368422</v>
      </c>
      <c r="F17" s="31">
        <v>-4.8947368421052628</v>
      </c>
      <c r="G17" s="31">
        <v>10.421052631578947</v>
      </c>
      <c r="H17" s="31">
        <v>5.9473684210526319</v>
      </c>
      <c r="I17" s="31">
        <v>-1.0526315789473684</v>
      </c>
      <c r="J17" s="31">
        <v>13.736842105263158</v>
      </c>
      <c r="K17" s="31">
        <v>6.4736842105263159</v>
      </c>
      <c r="L17" s="31">
        <v>-42.578947368421055</v>
      </c>
      <c r="M17" s="31">
        <v>-119.10526315789474</v>
      </c>
    </row>
    <row r="18" spans="1:13">
      <c r="A18" s="28" t="s">
        <v>503</v>
      </c>
      <c r="B18" s="31">
        <v>-238.21052631578948</v>
      </c>
      <c r="C18" s="31">
        <v>-67.473684210526315</v>
      </c>
      <c r="D18" s="31">
        <v>264.42105263157896</v>
      </c>
      <c r="E18" s="31">
        <v>331.89473684210526</v>
      </c>
      <c r="F18" s="31">
        <v>29.631578947368421</v>
      </c>
      <c r="G18" s="31">
        <v>45.89473684210526</v>
      </c>
      <c r="H18" s="31">
        <v>12.052631578947368</v>
      </c>
      <c r="I18" s="31">
        <v>-1.0526315789473684</v>
      </c>
      <c r="J18" s="31">
        <v>15.842105263157896</v>
      </c>
      <c r="K18" s="31">
        <v>11.421052631578947</v>
      </c>
      <c r="L18" s="31">
        <v>-93.315789473684205</v>
      </c>
      <c r="M18" s="31">
        <v>-107.05263157894737</v>
      </c>
    </row>
    <row r="19" spans="1:13">
      <c r="A19" s="28" t="s">
        <v>502</v>
      </c>
      <c r="B19" s="34">
        <v>-327.78947368421052</v>
      </c>
      <c r="C19" s="34">
        <v>-85.368421052631575</v>
      </c>
      <c r="D19" s="34">
        <v>388.10526315789474</v>
      </c>
      <c r="E19" s="34">
        <v>473.4736842105263</v>
      </c>
      <c r="F19" s="34">
        <v>32.631578947368418</v>
      </c>
      <c r="G19" s="34">
        <v>33.94736842105263</v>
      </c>
      <c r="H19" s="34">
        <v>12.578947368421053</v>
      </c>
      <c r="I19" s="34">
        <v>5.6315789473684212</v>
      </c>
      <c r="J19" s="34">
        <v>12.210526315789474</v>
      </c>
      <c r="K19" s="34">
        <v>7.3157894736842106</v>
      </c>
      <c r="L19" s="34">
        <v>-58.736842105263158</v>
      </c>
      <c r="M19" s="34">
        <v>-216.31578947368422</v>
      </c>
    </row>
    <row r="20" spans="1:13">
      <c r="A20" s="28" t="s">
        <v>504</v>
      </c>
      <c r="B20" s="31">
        <v>-379.63157894736844</v>
      </c>
      <c r="C20" s="31">
        <v>-117.68421052631579</v>
      </c>
      <c r="D20" s="31">
        <v>241.47368421052633</v>
      </c>
      <c r="E20" s="31">
        <v>359.15789473684208</v>
      </c>
      <c r="F20" s="31">
        <v>15.947368421052632</v>
      </c>
      <c r="G20" s="31">
        <v>19.210526315789473</v>
      </c>
      <c r="H20" s="31">
        <v>3.2105263157894739</v>
      </c>
      <c r="I20" s="31">
        <v>6.8947368421052628</v>
      </c>
      <c r="J20" s="31">
        <v>7.8947368421052628</v>
      </c>
      <c r="K20" s="31">
        <v>5.4736842105263159</v>
      </c>
      <c r="L20" s="31">
        <v>-76.368421052631575</v>
      </c>
      <c r="M20" s="31">
        <v>-201.52631578947367</v>
      </c>
    </row>
    <row r="21" spans="1:13">
      <c r="A21" s="28" t="s">
        <v>499</v>
      </c>
      <c r="B21" s="31">
        <v>-615.63157894736844</v>
      </c>
      <c r="C21" s="31">
        <v>-154.52631578947367</v>
      </c>
      <c r="D21" s="31">
        <v>555.63157894736844</v>
      </c>
      <c r="E21" s="31">
        <v>710.15789473684208</v>
      </c>
      <c r="F21" s="31">
        <v>52</v>
      </c>
      <c r="G21" s="31">
        <v>46.578947368421055</v>
      </c>
      <c r="H21" s="31">
        <v>11.263157894736842</v>
      </c>
      <c r="I21" s="31">
        <v>22.789473684210527</v>
      </c>
      <c r="J21" s="31">
        <v>19.05263157894737</v>
      </c>
      <c r="K21" s="31">
        <v>9.5789473684210531</v>
      </c>
      <c r="L21" s="31">
        <v>-167.57894736842104</v>
      </c>
      <c r="M21" s="31">
        <v>-345.5263157894737</v>
      </c>
    </row>
    <row r="22" spans="1:13">
      <c r="B22" s="31"/>
      <c r="C22" s="31"/>
      <c r="D22" s="31"/>
      <c r="E22" s="31"/>
      <c r="F22" s="31"/>
      <c r="G22" s="31"/>
      <c r="H22" s="31"/>
      <c r="I22" s="31"/>
      <c r="J22" s="31"/>
      <c r="K22" s="31"/>
      <c r="L22" s="31"/>
      <c r="M22" s="31"/>
    </row>
    <row r="23" spans="1:13" ht="45">
      <c r="B23" s="196" t="s">
        <v>198</v>
      </c>
      <c r="C23" s="196" t="s">
        <v>180</v>
      </c>
      <c r="D23" s="196" t="s">
        <v>176</v>
      </c>
      <c r="E23" s="196" t="s">
        <v>177</v>
      </c>
      <c r="F23" s="196" t="s">
        <v>199</v>
      </c>
      <c r="G23" s="196" t="s">
        <v>200</v>
      </c>
      <c r="H23" s="196" t="s">
        <v>201</v>
      </c>
      <c r="I23" s="196" t="s">
        <v>202</v>
      </c>
      <c r="J23" s="196" t="s">
        <v>203</v>
      </c>
      <c r="K23" s="196" t="s">
        <v>551</v>
      </c>
      <c r="L23" s="196" t="s">
        <v>225</v>
      </c>
      <c r="M23" s="196" t="s">
        <v>552</v>
      </c>
    </row>
    <row r="24" spans="1:13">
      <c r="A24" s="28" t="s">
        <v>121</v>
      </c>
      <c r="B24" s="31">
        <v>1558.6315789473683</v>
      </c>
      <c r="C24" s="31">
        <v>233.57894736842104</v>
      </c>
      <c r="D24" s="31">
        <v>6921.9473684210525</v>
      </c>
      <c r="E24" s="31">
        <v>6688.3684210526317</v>
      </c>
      <c r="F24" s="31">
        <v>2415.3157894736842</v>
      </c>
      <c r="G24" s="31">
        <v>2371.0526315789475</v>
      </c>
      <c r="H24" s="31">
        <v>374.15789473684208</v>
      </c>
      <c r="I24" s="31">
        <v>441.36842105263156</v>
      </c>
      <c r="J24" s="31">
        <v>493.10526315789474</v>
      </c>
      <c r="K24" s="31">
        <v>278.15789473684208</v>
      </c>
      <c r="L24" s="31">
        <v>-1090.2631578947369</v>
      </c>
      <c r="M24" s="31">
        <v>0</v>
      </c>
    </row>
    <row r="25" spans="1:13">
      <c r="A25" s="28" t="s">
        <v>537</v>
      </c>
      <c r="B25" s="31">
        <v>-1431.3157894736842</v>
      </c>
      <c r="C25" s="31">
        <v>-370.94736842105266</v>
      </c>
      <c r="D25" s="31">
        <v>1242.578947368421</v>
      </c>
      <c r="E25" s="31">
        <v>1613.5263157894738</v>
      </c>
      <c r="F25" s="31">
        <v>92.684210526315795</v>
      </c>
      <c r="G25" s="31">
        <v>122.10526315789474</v>
      </c>
      <c r="H25" s="31">
        <v>32.473684210526315</v>
      </c>
      <c r="I25" s="31">
        <v>27.578947368421051</v>
      </c>
      <c r="J25" s="31">
        <v>56.526315789473685</v>
      </c>
      <c r="K25" s="31">
        <v>32.94736842105263</v>
      </c>
      <c r="L25" s="31">
        <v>-379.84210526315792</v>
      </c>
      <c r="M25" s="31">
        <v>-773.21052631578948</v>
      </c>
    </row>
    <row r="26" spans="1:13">
      <c r="A26" s="28" t="s">
        <v>538</v>
      </c>
      <c r="B26" s="31">
        <v>691.10526315789468</v>
      </c>
      <c r="C26" s="31">
        <v>260.15789473684208</v>
      </c>
      <c r="D26" s="31">
        <v>2058.2631578947367</v>
      </c>
      <c r="E26" s="31">
        <v>1798.1052631578948</v>
      </c>
      <c r="F26" s="31">
        <v>789.21052631578948</v>
      </c>
      <c r="G26" s="31">
        <v>859.52631578947364</v>
      </c>
      <c r="H26" s="31">
        <v>149.78947368421052</v>
      </c>
      <c r="I26" s="31">
        <v>124.21052631578948</v>
      </c>
      <c r="J26" s="31">
        <v>216</v>
      </c>
      <c r="K26" s="31">
        <v>128.31578947368422</v>
      </c>
      <c r="L26" s="31">
        <v>-445.5263157894737</v>
      </c>
      <c r="M26" s="31">
        <v>87.263157894736835</v>
      </c>
    </row>
    <row r="27" spans="1:13">
      <c r="A27" s="28" t="s">
        <v>539</v>
      </c>
      <c r="B27" s="31">
        <v>340.84210526315792</v>
      </c>
      <c r="C27" s="31">
        <v>128.84210526315789</v>
      </c>
      <c r="D27" s="31">
        <v>1951.6315789473683</v>
      </c>
      <c r="E27" s="31">
        <v>1822.7894736842106</v>
      </c>
      <c r="F27" s="31">
        <v>657.0526315789474</v>
      </c>
      <c r="G27" s="31">
        <v>681.26315789473688</v>
      </c>
      <c r="H27" s="31">
        <v>100.63157894736842</v>
      </c>
      <c r="I27" s="31">
        <v>60.684210526315788</v>
      </c>
      <c r="J27" s="31">
        <v>121.78947368421052</v>
      </c>
      <c r="K27" s="31">
        <v>63.736842105263158</v>
      </c>
      <c r="L27" s="31">
        <v>-371.57894736842104</v>
      </c>
      <c r="M27" s="31">
        <v>-73.473684210526315</v>
      </c>
    </row>
    <row r="28" spans="1:13">
      <c r="A28" s="28" t="s">
        <v>536</v>
      </c>
      <c r="B28" s="31">
        <v>1958</v>
      </c>
      <c r="C28" s="31">
        <v>215.52631578947367</v>
      </c>
      <c r="D28" s="31">
        <v>1669.4736842105262</v>
      </c>
      <c r="E28" s="31">
        <v>1453.9473684210527</v>
      </c>
      <c r="F28" s="31">
        <v>876.36842105263156</v>
      </c>
      <c r="G28" s="31">
        <v>708.15789473684208</v>
      </c>
      <c r="H28" s="31">
        <v>91.263157894736835</v>
      </c>
      <c r="I28" s="31">
        <v>228.89473684210526</v>
      </c>
      <c r="J28" s="31">
        <v>98.78947368421052</v>
      </c>
      <c r="K28" s="31">
        <v>53.157894736842103</v>
      </c>
      <c r="L28" s="31">
        <v>106.68421052631579</v>
      </c>
      <c r="M28" s="31">
        <v>759.42105263157896</v>
      </c>
    </row>
    <row r="29" spans="1:13">
      <c r="B29" s="31"/>
      <c r="C29" s="31"/>
      <c r="D29" s="31"/>
      <c r="E29" s="31"/>
      <c r="F29" s="31"/>
      <c r="G29" s="31"/>
      <c r="H29" s="31"/>
      <c r="I29" s="31"/>
      <c r="J29" s="31"/>
      <c r="K29" s="31"/>
      <c r="L29" s="31"/>
      <c r="M29" s="31"/>
    </row>
    <row r="30" spans="1:13">
      <c r="B30" s="137"/>
      <c r="C30" s="137"/>
      <c r="D30" s="137"/>
      <c r="E30" s="137"/>
      <c r="F30" s="137"/>
      <c r="G30" s="137"/>
      <c r="H30" s="137"/>
      <c r="I30" s="137"/>
      <c r="J30" s="137"/>
      <c r="K30" s="137"/>
      <c r="L30" s="137"/>
      <c r="M30" s="137"/>
    </row>
    <row r="31" spans="1:13">
      <c r="A31" s="28" t="s">
        <v>560</v>
      </c>
      <c r="B31" s="30"/>
      <c r="C31" s="30"/>
      <c r="D31" s="30"/>
      <c r="E31" s="30"/>
      <c r="F31" s="30"/>
      <c r="G31" s="30"/>
      <c r="H31" s="30"/>
      <c r="I31" s="30"/>
      <c r="J31" s="30"/>
      <c r="K31" s="30"/>
      <c r="L31" s="30"/>
      <c r="M31" s="30"/>
    </row>
    <row r="32" spans="1:13">
      <c r="B32" s="30"/>
      <c r="C32" s="30"/>
      <c r="D32" s="30"/>
      <c r="E32" s="30"/>
      <c r="F32" s="30"/>
      <c r="G32" s="30"/>
      <c r="H32" s="30"/>
      <c r="I32" s="30"/>
      <c r="J32" s="30"/>
      <c r="K32" s="30"/>
      <c r="L32" s="30"/>
      <c r="M32" s="30"/>
    </row>
    <row r="33" spans="1:13" ht="45">
      <c r="B33" s="196" t="s">
        <v>198</v>
      </c>
      <c r="C33" s="196" t="s">
        <v>180</v>
      </c>
      <c r="D33" s="196" t="s">
        <v>176</v>
      </c>
      <c r="E33" s="196" t="s">
        <v>177</v>
      </c>
      <c r="F33" s="196" t="s">
        <v>199</v>
      </c>
      <c r="G33" s="196" t="s">
        <v>200</v>
      </c>
      <c r="H33" s="196" t="s">
        <v>201</v>
      </c>
      <c r="I33" s="196" t="s">
        <v>202</v>
      </c>
      <c r="J33" s="196" t="s">
        <v>203</v>
      </c>
      <c r="K33" s="196" t="s">
        <v>551</v>
      </c>
      <c r="L33" s="196" t="s">
        <v>225</v>
      </c>
      <c r="M33" s="196" t="s">
        <v>552</v>
      </c>
    </row>
    <row r="34" spans="1:13">
      <c r="A34" s="28" t="s">
        <v>121</v>
      </c>
      <c r="B34" s="31">
        <v>847.33333333333337</v>
      </c>
      <c r="C34" s="31">
        <v>830.91666666666663</v>
      </c>
      <c r="D34" s="31">
        <v>7119.083333333333</v>
      </c>
      <c r="E34" s="31">
        <v>6288.166666666667</v>
      </c>
      <c r="F34" s="31">
        <v>1419.9166666666667</v>
      </c>
      <c r="G34" s="31">
        <v>1496.0833333333333</v>
      </c>
      <c r="H34" s="31">
        <v>412</v>
      </c>
      <c r="I34" s="31">
        <v>338</v>
      </c>
      <c r="J34" s="31">
        <v>500.5</v>
      </c>
      <c r="K34" s="31">
        <v>325.66666666666669</v>
      </c>
      <c r="L34" s="31">
        <v>-1403.5</v>
      </c>
      <c r="M34" s="31">
        <v>0</v>
      </c>
    </row>
    <row r="35" spans="1:13">
      <c r="A35" s="28" t="s">
        <v>497</v>
      </c>
      <c r="B35" s="31">
        <v>1909.5833333333333</v>
      </c>
      <c r="C35" s="31">
        <v>308.66666666666669</v>
      </c>
      <c r="D35" s="31">
        <v>1404.5</v>
      </c>
      <c r="E35" s="31">
        <v>1095.8333333333333</v>
      </c>
      <c r="F35" s="31">
        <v>446.83333333333331</v>
      </c>
      <c r="G35" s="31">
        <v>335.75</v>
      </c>
      <c r="H35" s="31">
        <v>87.75</v>
      </c>
      <c r="I35" s="31">
        <v>180.41666666666666</v>
      </c>
      <c r="J35" s="31">
        <v>95.916666666666671</v>
      </c>
      <c r="K35" s="31">
        <v>61.166666666666664</v>
      </c>
      <c r="L35" s="31">
        <v>100.83333333333333</v>
      </c>
      <c r="M35" s="31">
        <v>1053.25</v>
      </c>
    </row>
    <row r="36" spans="1:13">
      <c r="A36" s="28" t="s">
        <v>498</v>
      </c>
      <c r="B36" s="31">
        <v>918.33333333333337</v>
      </c>
      <c r="C36" s="31">
        <v>285.91666666666669</v>
      </c>
      <c r="D36" s="31">
        <v>974.16666666666663</v>
      </c>
      <c r="E36" s="31">
        <v>688.25</v>
      </c>
      <c r="F36" s="31">
        <v>402.16666666666669</v>
      </c>
      <c r="G36" s="31">
        <v>449.41666666666669</v>
      </c>
      <c r="H36" s="31">
        <v>105.91666666666667</v>
      </c>
      <c r="I36" s="31">
        <v>92.083333333333329</v>
      </c>
      <c r="J36" s="31">
        <v>148.25</v>
      </c>
      <c r="K36" s="31">
        <v>97</v>
      </c>
      <c r="L36" s="31">
        <v>-221.5</v>
      </c>
      <c r="M36" s="31">
        <v>451.75</v>
      </c>
    </row>
    <row r="37" spans="1:13">
      <c r="A37" s="28" t="s">
        <v>501</v>
      </c>
      <c r="B37" s="31">
        <v>366.41666666666669</v>
      </c>
      <c r="C37" s="31">
        <v>261.75</v>
      </c>
      <c r="D37" s="31">
        <v>695.83333333333337</v>
      </c>
      <c r="E37" s="31">
        <v>434.08333333333331</v>
      </c>
      <c r="F37" s="31">
        <v>75.25</v>
      </c>
      <c r="G37" s="31">
        <v>94</v>
      </c>
      <c r="H37" s="31">
        <v>41.916666666666664</v>
      </c>
      <c r="I37" s="31">
        <v>13.75</v>
      </c>
      <c r="J37" s="31">
        <v>45.25</v>
      </c>
      <c r="K37" s="31">
        <v>29.166666666666668</v>
      </c>
      <c r="L37" s="31">
        <v>-116.83333333333333</v>
      </c>
      <c r="M37" s="31">
        <v>146.25</v>
      </c>
    </row>
    <row r="38" spans="1:13">
      <c r="A38" s="28" t="s">
        <v>507</v>
      </c>
      <c r="B38" s="31">
        <v>159.08333333333334</v>
      </c>
      <c r="C38" s="31">
        <v>214.33333333333334</v>
      </c>
      <c r="D38" s="31">
        <v>352</v>
      </c>
      <c r="E38" s="31">
        <v>137.66666666666666</v>
      </c>
      <c r="F38" s="31">
        <v>-10.5</v>
      </c>
      <c r="G38" s="31">
        <v>13.833333333333334</v>
      </c>
      <c r="H38" s="31">
        <v>19.25</v>
      </c>
      <c r="I38" s="31">
        <v>-5.833333333333333</v>
      </c>
      <c r="J38" s="31">
        <v>22</v>
      </c>
      <c r="K38" s="31">
        <v>15.75</v>
      </c>
      <c r="L38" s="31">
        <v>-28.833333333333332</v>
      </c>
      <c r="M38" s="31">
        <v>-15.916666666666666</v>
      </c>
    </row>
    <row r="39" spans="1:13">
      <c r="A39" s="28" t="s">
        <v>506</v>
      </c>
      <c r="B39" s="31">
        <v>151.75</v>
      </c>
      <c r="C39" s="31">
        <v>63.333333333333336</v>
      </c>
      <c r="D39" s="31">
        <v>266.41666666666669</v>
      </c>
      <c r="E39" s="31">
        <v>203.08333333333334</v>
      </c>
      <c r="F39" s="31">
        <v>18.25</v>
      </c>
      <c r="G39" s="31">
        <v>22.333333333333332</v>
      </c>
      <c r="H39" s="31">
        <v>13.666666666666666</v>
      </c>
      <c r="I39" s="31">
        <v>3</v>
      </c>
      <c r="J39" s="31">
        <v>12.166666666666666</v>
      </c>
      <c r="K39" s="31">
        <v>8.5833333333333339</v>
      </c>
      <c r="L39" s="31">
        <v>5.833333333333333</v>
      </c>
      <c r="M39" s="31">
        <v>64.333333333333329</v>
      </c>
    </row>
    <row r="40" spans="1:13">
      <c r="A40" s="28" t="s">
        <v>508</v>
      </c>
      <c r="B40" s="31">
        <v>-63.833333333333336</v>
      </c>
      <c r="C40" s="31">
        <v>27.833333333333332</v>
      </c>
      <c r="D40" s="31">
        <v>285</v>
      </c>
      <c r="E40" s="31">
        <v>257.16666666666669</v>
      </c>
      <c r="F40" s="31">
        <v>53.75</v>
      </c>
      <c r="G40" s="31">
        <v>63.333333333333336</v>
      </c>
      <c r="H40" s="31">
        <v>18.833333333333332</v>
      </c>
      <c r="I40" s="31">
        <v>11.666666666666666</v>
      </c>
      <c r="J40" s="31">
        <v>25.75</v>
      </c>
      <c r="K40" s="31">
        <v>14.333333333333334</v>
      </c>
      <c r="L40" s="31">
        <v>-93.083333333333329</v>
      </c>
      <c r="M40" s="31">
        <v>-52.333333333333336</v>
      </c>
    </row>
    <row r="41" spans="1:13">
      <c r="A41" s="28" t="s">
        <v>500</v>
      </c>
      <c r="B41" s="31">
        <v>-68.583333333333329</v>
      </c>
      <c r="C41" s="31">
        <v>-8.6666666666666661</v>
      </c>
      <c r="D41" s="31">
        <v>800.08333333333337</v>
      </c>
      <c r="E41" s="31">
        <v>808.75</v>
      </c>
      <c r="F41" s="31">
        <v>381.91666666666669</v>
      </c>
      <c r="G41" s="31">
        <v>336.83333333333331</v>
      </c>
      <c r="H41" s="31">
        <v>35.916666666666664</v>
      </c>
      <c r="I41" s="31">
        <v>74.666666666666671</v>
      </c>
      <c r="J41" s="31">
        <v>40.833333333333336</v>
      </c>
      <c r="K41" s="31">
        <v>24.666666666666668</v>
      </c>
      <c r="L41" s="31">
        <v>-281</v>
      </c>
      <c r="M41" s="31">
        <v>-160.83333333333334</v>
      </c>
    </row>
    <row r="42" spans="1:13">
      <c r="A42" s="28" t="s">
        <v>511</v>
      </c>
      <c r="B42" s="31">
        <v>-109.41666666666667</v>
      </c>
      <c r="C42" s="31">
        <v>-70.083333333333329</v>
      </c>
      <c r="D42" s="31">
        <v>83.75</v>
      </c>
      <c r="E42" s="31">
        <v>153.83333333333334</v>
      </c>
      <c r="F42" s="31">
        <v>3.4166666666666665</v>
      </c>
      <c r="G42" s="31">
        <v>5.416666666666667</v>
      </c>
      <c r="H42" s="31">
        <v>3.75</v>
      </c>
      <c r="I42" s="31">
        <v>-1.1666666666666667</v>
      </c>
      <c r="J42" s="31">
        <v>2.25</v>
      </c>
      <c r="K42" s="31">
        <v>2.3333333333333335</v>
      </c>
      <c r="L42" s="31">
        <v>7.75</v>
      </c>
      <c r="M42" s="31">
        <v>-50.5</v>
      </c>
    </row>
    <row r="43" spans="1:13">
      <c r="A43" s="28" t="s">
        <v>509</v>
      </c>
      <c r="B43" s="31">
        <v>-134.33333333333334</v>
      </c>
      <c r="C43" s="31">
        <v>-26.25</v>
      </c>
      <c r="D43" s="31">
        <v>254.58333333333334</v>
      </c>
      <c r="E43" s="31">
        <v>280.83333333333331</v>
      </c>
      <c r="F43" s="31">
        <v>23.916666666666668</v>
      </c>
      <c r="G43" s="31">
        <v>52.916666666666664</v>
      </c>
      <c r="H43" s="31">
        <v>19.166666666666668</v>
      </c>
      <c r="I43" s="31">
        <v>-8.6666666666666661</v>
      </c>
      <c r="J43" s="31">
        <v>24.416666666666668</v>
      </c>
      <c r="K43" s="31">
        <v>15.083333333333334</v>
      </c>
      <c r="L43" s="31">
        <v>-31.083333333333332</v>
      </c>
      <c r="M43" s="31">
        <v>-100.91666666666667</v>
      </c>
    </row>
    <row r="44" spans="1:13">
      <c r="A44" s="28" t="s">
        <v>505</v>
      </c>
      <c r="B44" s="31">
        <v>-160.58333333333334</v>
      </c>
      <c r="C44" s="31">
        <v>-4.333333333333333</v>
      </c>
      <c r="D44" s="31">
        <v>263.66666666666669</v>
      </c>
      <c r="E44" s="31">
        <v>268</v>
      </c>
      <c r="F44" s="31">
        <v>13.833333333333334</v>
      </c>
      <c r="G44" s="31">
        <v>17.083333333333332</v>
      </c>
      <c r="H44" s="31">
        <v>10.75</v>
      </c>
      <c r="I44" s="31">
        <v>-1.5</v>
      </c>
      <c r="J44" s="31">
        <v>6.916666666666667</v>
      </c>
      <c r="K44" s="31">
        <v>5.583333333333333</v>
      </c>
      <c r="L44" s="31">
        <v>9.6666666666666661</v>
      </c>
      <c r="M44" s="31">
        <v>-179.75</v>
      </c>
    </row>
    <row r="45" spans="1:13">
      <c r="A45" s="28" t="s">
        <v>510</v>
      </c>
      <c r="B45" s="31">
        <v>-216.5</v>
      </c>
      <c r="C45" s="31">
        <v>-8.5833333333333339</v>
      </c>
      <c r="D45" s="31">
        <v>196.75</v>
      </c>
      <c r="E45" s="31">
        <v>205.33333333333334</v>
      </c>
      <c r="F45" s="31">
        <v>-10.666666666666666</v>
      </c>
      <c r="G45" s="31">
        <v>8.25</v>
      </c>
      <c r="H45" s="31">
        <v>7</v>
      </c>
      <c r="I45" s="31">
        <v>-3.75</v>
      </c>
      <c r="J45" s="31">
        <v>14.416666666666666</v>
      </c>
      <c r="K45" s="31">
        <v>7.75</v>
      </c>
      <c r="L45" s="31">
        <v>-70.916666666666671</v>
      </c>
      <c r="M45" s="31">
        <v>-126.33333333333333</v>
      </c>
    </row>
    <row r="46" spans="1:13">
      <c r="A46" s="28" t="s">
        <v>503</v>
      </c>
      <c r="B46" s="31">
        <v>-301</v>
      </c>
      <c r="C46" s="31">
        <v>-23.166666666666668</v>
      </c>
      <c r="D46" s="31">
        <v>286.58333333333331</v>
      </c>
      <c r="E46" s="31">
        <v>309.75</v>
      </c>
      <c r="F46" s="31">
        <v>-8.3333333333333339</v>
      </c>
      <c r="G46" s="31">
        <v>30.333333333333332</v>
      </c>
      <c r="H46" s="31">
        <v>15.166666666666666</v>
      </c>
      <c r="I46" s="31">
        <v>-19.5</v>
      </c>
      <c r="J46" s="31">
        <v>18.583333333333332</v>
      </c>
      <c r="K46" s="31">
        <v>15.75</v>
      </c>
      <c r="L46" s="31">
        <v>-143</v>
      </c>
      <c r="M46" s="31">
        <v>-126.5</v>
      </c>
    </row>
    <row r="47" spans="1:13">
      <c r="A47" s="28" t="s">
        <v>502</v>
      </c>
      <c r="B47" s="31">
        <v>-393.33333333333331</v>
      </c>
      <c r="C47" s="31">
        <v>-39.333333333333336</v>
      </c>
      <c r="D47" s="31">
        <v>415.91666666666669</v>
      </c>
      <c r="E47" s="31">
        <v>455.25</v>
      </c>
      <c r="F47" s="31">
        <v>15.833333333333334</v>
      </c>
      <c r="G47" s="31">
        <v>22.5</v>
      </c>
      <c r="H47" s="31">
        <v>17</v>
      </c>
      <c r="I47" s="31">
        <v>0.41666666666666669</v>
      </c>
      <c r="J47" s="31">
        <v>14.5</v>
      </c>
      <c r="K47" s="31">
        <v>9.5833333333333339</v>
      </c>
      <c r="L47" s="31">
        <v>-123.33333333333333</v>
      </c>
      <c r="M47" s="31">
        <v>-246.5</v>
      </c>
    </row>
    <row r="48" spans="1:13">
      <c r="A48" s="28" t="s">
        <v>504</v>
      </c>
      <c r="B48" s="31">
        <v>-470.66666666666669</v>
      </c>
      <c r="C48" s="31">
        <v>-89.5</v>
      </c>
      <c r="D48" s="31">
        <v>249.33333333333334</v>
      </c>
      <c r="E48" s="31">
        <v>338.83333333333331</v>
      </c>
      <c r="F48" s="31">
        <v>-0.33333333333333331</v>
      </c>
      <c r="G48" s="31">
        <v>13.5</v>
      </c>
      <c r="H48" s="31">
        <v>4</v>
      </c>
      <c r="I48" s="31">
        <v>-1</v>
      </c>
      <c r="J48" s="31">
        <v>9.3333333333333339</v>
      </c>
      <c r="K48" s="31">
        <v>7.5</v>
      </c>
      <c r="L48" s="31">
        <v>-145.75</v>
      </c>
      <c r="M48" s="31">
        <v>-235.08333333333334</v>
      </c>
    </row>
    <row r="49" spans="1:13">
      <c r="A49" s="28" t="s">
        <v>499</v>
      </c>
      <c r="B49" s="31">
        <v>-739.58333333333337</v>
      </c>
      <c r="C49" s="31">
        <v>-61</v>
      </c>
      <c r="D49" s="31">
        <v>590.5</v>
      </c>
      <c r="E49" s="31">
        <v>651.5</v>
      </c>
      <c r="F49" s="31">
        <v>14.583333333333334</v>
      </c>
      <c r="G49" s="31">
        <v>30.583333333333332</v>
      </c>
      <c r="H49" s="31">
        <v>11.916666666666666</v>
      </c>
      <c r="I49" s="31">
        <v>3.4166666666666665</v>
      </c>
      <c r="J49" s="31">
        <v>19.916666666666668</v>
      </c>
      <c r="K49" s="31">
        <v>11.416666666666666</v>
      </c>
      <c r="L49" s="31">
        <v>-272.25</v>
      </c>
      <c r="M49" s="31">
        <v>-420.91666666666669</v>
      </c>
    </row>
    <row r="50" spans="1:13">
      <c r="B50" s="31"/>
      <c r="C50" s="31"/>
      <c r="D50" s="31"/>
      <c r="E50" s="31"/>
      <c r="F50" s="31"/>
      <c r="G50" s="31"/>
      <c r="H50" s="31"/>
      <c r="I50" s="31"/>
      <c r="J50" s="31"/>
      <c r="K50" s="31"/>
      <c r="L50" s="31"/>
      <c r="M50" s="31"/>
    </row>
    <row r="51" spans="1:13" ht="45">
      <c r="B51" s="196" t="s">
        <v>198</v>
      </c>
      <c r="C51" s="196" t="s">
        <v>180</v>
      </c>
      <c r="D51" s="196" t="s">
        <v>176</v>
      </c>
      <c r="E51" s="196" t="s">
        <v>177</v>
      </c>
      <c r="F51" s="196" t="s">
        <v>199</v>
      </c>
      <c r="G51" s="196" t="s">
        <v>200</v>
      </c>
      <c r="H51" s="196" t="s">
        <v>201</v>
      </c>
      <c r="I51" s="196" t="s">
        <v>202</v>
      </c>
      <c r="J51" s="196" t="s">
        <v>203</v>
      </c>
      <c r="K51" s="196" t="s">
        <v>551</v>
      </c>
      <c r="L51" s="196" t="s">
        <v>225</v>
      </c>
      <c r="M51" s="196" t="s">
        <v>552</v>
      </c>
    </row>
    <row r="52" spans="1:13">
      <c r="A52" s="28" t="s">
        <v>121</v>
      </c>
      <c r="B52" s="31">
        <v>847.33333333333337</v>
      </c>
      <c r="C52" s="31">
        <v>830.91666666666663</v>
      </c>
      <c r="D52" s="31">
        <v>7119.083333333333</v>
      </c>
      <c r="E52" s="31">
        <v>6288.166666666667</v>
      </c>
      <c r="F52" s="31">
        <v>1419.9166666666667</v>
      </c>
      <c r="G52" s="31">
        <v>1496.0833333333333</v>
      </c>
      <c r="H52" s="31">
        <v>412</v>
      </c>
      <c r="I52" s="31">
        <v>338</v>
      </c>
      <c r="J52" s="31">
        <v>500.5</v>
      </c>
      <c r="K52" s="31">
        <v>325.66666666666669</v>
      </c>
      <c r="L52" s="31">
        <v>-1403.5</v>
      </c>
      <c r="M52" s="31">
        <v>0</v>
      </c>
    </row>
    <row r="53" spans="1:13">
      <c r="A53" s="28" t="s">
        <v>537</v>
      </c>
      <c r="B53" s="31">
        <v>-1727.75</v>
      </c>
      <c r="C53" s="31">
        <v>-182.25</v>
      </c>
      <c r="D53" s="31">
        <v>1323.1666666666667</v>
      </c>
      <c r="E53" s="31">
        <v>1505.4166666666667</v>
      </c>
      <c r="F53" s="31">
        <v>-4.75</v>
      </c>
      <c r="G53" s="31">
        <v>82.666666666666671</v>
      </c>
      <c r="H53" s="31">
        <v>38.083333333333336</v>
      </c>
      <c r="I53" s="31">
        <v>-20.833333333333332</v>
      </c>
      <c r="J53" s="31">
        <v>62.25</v>
      </c>
      <c r="K53" s="31">
        <v>42.416666666666664</v>
      </c>
      <c r="L53" s="31">
        <v>-631.91666666666663</v>
      </c>
      <c r="M53" s="31">
        <v>-908.83333333333337</v>
      </c>
    </row>
    <row r="54" spans="1:13">
      <c r="A54" s="28" t="s">
        <v>538</v>
      </c>
      <c r="B54" s="31">
        <v>510.83333333333331</v>
      </c>
      <c r="C54" s="31">
        <v>418.66666666666669</v>
      </c>
      <c r="D54" s="31">
        <v>2110.8333333333335</v>
      </c>
      <c r="E54" s="31">
        <v>1692.1666666666667</v>
      </c>
      <c r="F54" s="31">
        <v>464.66666666666669</v>
      </c>
      <c r="G54" s="31">
        <v>554.5</v>
      </c>
      <c r="H54" s="31">
        <v>164.75</v>
      </c>
      <c r="I54" s="31">
        <v>97.166666666666671</v>
      </c>
      <c r="J54" s="31">
        <v>212.75</v>
      </c>
      <c r="K54" s="31">
        <v>139</v>
      </c>
      <c r="L54" s="31">
        <v>-459</v>
      </c>
      <c r="M54" s="31">
        <v>86.5</v>
      </c>
    </row>
    <row r="55" spans="1:13">
      <c r="A55" s="28" t="s">
        <v>539</v>
      </c>
      <c r="B55" s="31">
        <v>315.25</v>
      </c>
      <c r="C55" s="31">
        <v>290.16666666666669</v>
      </c>
      <c r="D55" s="31">
        <v>2016.9166666666667</v>
      </c>
      <c r="E55" s="31">
        <v>1726.75</v>
      </c>
      <c r="F55" s="31">
        <v>499.33333333333331</v>
      </c>
      <c r="G55" s="31">
        <v>506.08333333333331</v>
      </c>
      <c r="H55" s="31">
        <v>110.66666666666667</v>
      </c>
      <c r="I55" s="31">
        <v>82.75</v>
      </c>
      <c r="J55" s="31">
        <v>122.66666666666667</v>
      </c>
      <c r="K55" s="31">
        <v>77.5</v>
      </c>
      <c r="L55" s="31">
        <v>-423.08333333333331</v>
      </c>
      <c r="M55" s="31">
        <v>-51.166666666666664</v>
      </c>
    </row>
    <row r="56" spans="1:13">
      <c r="A56" s="28" t="s">
        <v>536</v>
      </c>
      <c r="B56" s="31">
        <v>1749</v>
      </c>
      <c r="C56" s="31">
        <v>304.33333333333331</v>
      </c>
      <c r="D56" s="31">
        <v>1668.1666666666667</v>
      </c>
      <c r="E56" s="31">
        <v>1363.8333333333333</v>
      </c>
      <c r="F56" s="31">
        <v>460.66666666666669</v>
      </c>
      <c r="G56" s="31">
        <v>352.83333333333331</v>
      </c>
      <c r="H56" s="31">
        <v>98.5</v>
      </c>
      <c r="I56" s="31">
        <v>178.91666666666666</v>
      </c>
      <c r="J56" s="31">
        <v>102.83333333333333</v>
      </c>
      <c r="K56" s="31">
        <v>66.75</v>
      </c>
      <c r="L56" s="31">
        <v>110.5</v>
      </c>
      <c r="M56" s="31">
        <v>873.5</v>
      </c>
    </row>
    <row r="57" spans="1:13">
      <c r="B57" s="31"/>
      <c r="C57" s="31"/>
      <c r="D57" s="31"/>
      <c r="E57" s="31"/>
      <c r="F57" s="31"/>
      <c r="G57" s="31"/>
      <c r="H57" s="31"/>
      <c r="I57" s="31"/>
      <c r="J57" s="31"/>
      <c r="K57" s="31"/>
      <c r="L57" s="31"/>
      <c r="M57" s="31"/>
    </row>
    <row r="58" spans="1:13">
      <c r="B58" s="137"/>
      <c r="C58" s="137"/>
      <c r="D58" s="137"/>
      <c r="E58" s="137"/>
      <c r="F58" s="137"/>
      <c r="G58" s="137"/>
      <c r="H58" s="137"/>
      <c r="I58" s="137"/>
      <c r="J58" s="137"/>
      <c r="K58" s="137"/>
      <c r="L58" s="137"/>
      <c r="M58" s="137"/>
    </row>
    <row r="59" spans="1:13">
      <c r="A59" s="28" t="s">
        <v>561</v>
      </c>
      <c r="B59" s="33"/>
      <c r="C59" s="33"/>
      <c r="D59" s="33"/>
      <c r="E59" s="33"/>
      <c r="F59" s="33"/>
      <c r="G59" s="33"/>
      <c r="H59" s="33"/>
      <c r="I59" s="33"/>
      <c r="J59" s="33"/>
      <c r="K59" s="33"/>
      <c r="L59" s="33"/>
      <c r="M59" s="33"/>
    </row>
    <row r="60" spans="1:13">
      <c r="A60" s="32"/>
      <c r="B60" s="33"/>
      <c r="C60" s="33"/>
      <c r="D60" s="33"/>
      <c r="E60" s="33"/>
      <c r="F60" s="33"/>
      <c r="G60" s="33"/>
      <c r="H60" s="33"/>
      <c r="I60" s="33"/>
      <c r="J60" s="33"/>
      <c r="K60" s="33"/>
      <c r="L60" s="33"/>
      <c r="M60" s="33"/>
    </row>
    <row r="61" spans="1:13" ht="45">
      <c r="A61" s="198"/>
      <c r="B61" s="199" t="s">
        <v>198</v>
      </c>
      <c r="C61" s="199" t="s">
        <v>180</v>
      </c>
      <c r="D61" s="199" t="s">
        <v>176</v>
      </c>
      <c r="E61" s="199" t="s">
        <v>177</v>
      </c>
      <c r="F61" s="199" t="s">
        <v>199</v>
      </c>
      <c r="G61" s="199" t="s">
        <v>200</v>
      </c>
      <c r="H61" s="199" t="s">
        <v>201</v>
      </c>
      <c r="I61" s="199" t="s">
        <v>202</v>
      </c>
      <c r="J61" s="199" t="s">
        <v>203</v>
      </c>
      <c r="K61" s="199" t="s">
        <v>551</v>
      </c>
      <c r="L61" s="199" t="s">
        <v>225</v>
      </c>
      <c r="M61" s="199" t="s">
        <v>552</v>
      </c>
    </row>
    <row r="62" spans="1:13">
      <c r="A62" s="28" t="s">
        <v>121</v>
      </c>
      <c r="B62" s="34">
        <v>2778</v>
      </c>
      <c r="C62" s="34">
        <v>-790.42857142857144</v>
      </c>
      <c r="D62" s="34">
        <v>6584</v>
      </c>
      <c r="E62" s="34">
        <v>7374.4285714285716</v>
      </c>
      <c r="F62" s="34">
        <v>4121.7142857142853</v>
      </c>
      <c r="G62" s="34">
        <v>3871</v>
      </c>
      <c r="H62" s="34">
        <v>309.28571428571428</v>
      </c>
      <c r="I62" s="34">
        <v>618.57142857142856</v>
      </c>
      <c r="J62" s="34">
        <v>480.42857142857144</v>
      </c>
      <c r="K62" s="34">
        <v>196.71428571428572</v>
      </c>
      <c r="L62" s="34">
        <v>-553.28571428571433</v>
      </c>
      <c r="M62" s="34">
        <v>0</v>
      </c>
    </row>
    <row r="63" spans="1:13">
      <c r="A63" s="28" t="s">
        <v>497</v>
      </c>
      <c r="B63" s="34">
        <v>2257.4285714285716</v>
      </c>
      <c r="C63" s="34">
        <v>101.28571428571429</v>
      </c>
      <c r="D63" s="34">
        <v>1415.4285714285713</v>
      </c>
      <c r="E63" s="34">
        <v>1314.1428571428571</v>
      </c>
      <c r="F63" s="34">
        <v>1542.2857142857142</v>
      </c>
      <c r="G63" s="34">
        <v>1272.8571428571429</v>
      </c>
      <c r="H63" s="34">
        <v>75.714285714285708</v>
      </c>
      <c r="I63" s="34">
        <v>299.85714285714283</v>
      </c>
      <c r="J63" s="34">
        <v>80.428571428571431</v>
      </c>
      <c r="K63" s="34">
        <v>25.714285714285715</v>
      </c>
      <c r="L63" s="34">
        <v>7.2857142857142856</v>
      </c>
      <c r="M63" s="34">
        <v>606.57142857142856</v>
      </c>
    </row>
    <row r="64" spans="1:13">
      <c r="A64" s="28" t="s">
        <v>498</v>
      </c>
      <c r="B64" s="34">
        <v>1349</v>
      </c>
      <c r="C64" s="34">
        <v>137.28571428571428</v>
      </c>
      <c r="D64" s="34">
        <v>976.71428571428567</v>
      </c>
      <c r="E64" s="34">
        <v>839.42857142857144</v>
      </c>
      <c r="F64" s="34">
        <v>1107</v>
      </c>
      <c r="G64" s="34">
        <v>1140.5714285714287</v>
      </c>
      <c r="H64" s="34">
        <v>96</v>
      </c>
      <c r="I64" s="34">
        <v>124.85714285714286</v>
      </c>
      <c r="J64" s="34">
        <v>163.71428571428572</v>
      </c>
      <c r="K64" s="34">
        <v>90.714285714285708</v>
      </c>
      <c r="L64" s="34">
        <v>-420.14285714285717</v>
      </c>
      <c r="M64" s="34">
        <v>524.85714285714289</v>
      </c>
    </row>
    <row r="65" spans="1:13">
      <c r="A65" s="28" t="s">
        <v>500</v>
      </c>
      <c r="B65" s="34">
        <v>300.42857142857144</v>
      </c>
      <c r="C65" s="34">
        <v>-154.14285714285714</v>
      </c>
      <c r="D65" s="34">
        <v>727.85714285714289</v>
      </c>
      <c r="E65" s="34">
        <v>882</v>
      </c>
      <c r="F65" s="34">
        <v>662.57142857142856</v>
      </c>
      <c r="G65" s="34">
        <v>675</v>
      </c>
      <c r="H65" s="34">
        <v>31.857142857142858</v>
      </c>
      <c r="I65" s="34">
        <v>3</v>
      </c>
      <c r="J65" s="34">
        <v>34.714285714285715</v>
      </c>
      <c r="K65" s="34">
        <v>12.571428571428571</v>
      </c>
      <c r="L65" s="34">
        <v>-213.85714285714286</v>
      </c>
      <c r="M65" s="34">
        <v>5.8571428571428568</v>
      </c>
    </row>
    <row r="66" spans="1:13">
      <c r="A66" s="28" t="s">
        <v>506</v>
      </c>
      <c r="B66" s="34">
        <v>102.71428571428571</v>
      </c>
      <c r="C66" s="34">
        <v>-20.571428571428573</v>
      </c>
      <c r="D66" s="34">
        <v>241</v>
      </c>
      <c r="E66" s="34">
        <v>261.57142857142856</v>
      </c>
      <c r="F66" s="34">
        <v>43.571428571428569</v>
      </c>
      <c r="G66" s="34">
        <v>53.428571428571431</v>
      </c>
      <c r="H66" s="34">
        <v>8.8571428571428577</v>
      </c>
      <c r="I66" s="34">
        <v>4.7142857142857144</v>
      </c>
      <c r="J66" s="34">
        <v>17.571428571428573</v>
      </c>
      <c r="K66" s="34">
        <v>5.8571428571428568</v>
      </c>
      <c r="L66" s="34">
        <v>13.571428571428571</v>
      </c>
      <c r="M66" s="34">
        <v>66.142857142857139</v>
      </c>
    </row>
    <row r="67" spans="1:13">
      <c r="A67" s="28" t="s">
        <v>507</v>
      </c>
      <c r="B67" s="34">
        <v>59.714285714285715</v>
      </c>
      <c r="C67" s="34">
        <v>152.42857142857142</v>
      </c>
      <c r="D67" s="34">
        <v>334.71428571428572</v>
      </c>
      <c r="E67" s="34">
        <v>182.28571428571428</v>
      </c>
      <c r="F67" s="34">
        <v>1.4285714285714286</v>
      </c>
      <c r="G67" s="34">
        <v>19.714285714285715</v>
      </c>
      <c r="H67" s="34">
        <v>8.5714285714285712</v>
      </c>
      <c r="I67" s="34">
        <v>0.7142857142857143</v>
      </c>
      <c r="J67" s="34">
        <v>21</v>
      </c>
      <c r="K67" s="34">
        <v>6.5714285714285712</v>
      </c>
      <c r="L67" s="34">
        <v>5.5714285714285712</v>
      </c>
      <c r="M67" s="34">
        <v>-99.714285714285708</v>
      </c>
    </row>
    <row r="68" spans="1:13">
      <c r="A68" s="28" t="s">
        <v>505</v>
      </c>
      <c r="B68" s="34">
        <v>58.857142857142854</v>
      </c>
      <c r="C68" s="34">
        <v>-38</v>
      </c>
      <c r="D68" s="34">
        <v>256.28571428571428</v>
      </c>
      <c r="E68" s="34">
        <v>294.28571428571428</v>
      </c>
      <c r="F68" s="34">
        <v>46.714285714285715</v>
      </c>
      <c r="G68" s="34">
        <v>44.428571428571431</v>
      </c>
      <c r="H68" s="34">
        <v>3.1428571428571428</v>
      </c>
      <c r="I68" s="34">
        <v>14.714285714285714</v>
      </c>
      <c r="J68" s="34">
        <v>11.428571428571429</v>
      </c>
      <c r="K68" s="34">
        <v>4.1428571428571432</v>
      </c>
      <c r="L68" s="34">
        <v>92.857142857142861</v>
      </c>
      <c r="M68" s="34">
        <v>-42.714285714285715</v>
      </c>
    </row>
    <row r="69" spans="1:13">
      <c r="A69" s="28" t="s">
        <v>501</v>
      </c>
      <c r="B69" s="34">
        <v>35.285714285714285</v>
      </c>
      <c r="C69" s="34">
        <v>95.428571428571431</v>
      </c>
      <c r="D69" s="34">
        <v>640.42857142857144</v>
      </c>
      <c r="E69" s="34">
        <v>545</v>
      </c>
      <c r="F69" s="34">
        <v>130.14285714285714</v>
      </c>
      <c r="G69" s="34">
        <v>158.28571428571428</v>
      </c>
      <c r="H69" s="34">
        <v>32.571428571428569</v>
      </c>
      <c r="I69" s="34">
        <v>-3.7142857142857144</v>
      </c>
      <c r="J69" s="34">
        <v>42</v>
      </c>
      <c r="K69" s="34">
        <v>15</v>
      </c>
      <c r="L69" s="34">
        <v>-132.85714285714286</v>
      </c>
      <c r="M69" s="34">
        <v>-57.428571428571431</v>
      </c>
    </row>
    <row r="70" spans="1:13">
      <c r="A70" s="28" t="s">
        <v>509</v>
      </c>
      <c r="B70" s="34">
        <v>-53.714285714285715</v>
      </c>
      <c r="C70" s="34">
        <v>-68.428571428571431</v>
      </c>
      <c r="D70" s="34">
        <v>230.42857142857142</v>
      </c>
      <c r="E70" s="34">
        <v>298.85714285714283</v>
      </c>
      <c r="F70" s="34">
        <v>91.142857142857139</v>
      </c>
      <c r="G70" s="34">
        <v>94.857142857142861</v>
      </c>
      <c r="H70" s="34">
        <v>10.142857142857142</v>
      </c>
      <c r="I70" s="34">
        <v>18.857142857142858</v>
      </c>
      <c r="J70" s="34">
        <v>26</v>
      </c>
      <c r="K70" s="34">
        <v>6.7142857142857144</v>
      </c>
      <c r="L70" s="34">
        <v>49.857142857142854</v>
      </c>
      <c r="M70" s="34">
        <v>-126.28571428571429</v>
      </c>
    </row>
    <row r="71" spans="1:13">
      <c r="A71" s="28" t="s">
        <v>508</v>
      </c>
      <c r="B71" s="34">
        <v>-67.714285714285708</v>
      </c>
      <c r="C71" s="34">
        <v>-44</v>
      </c>
      <c r="D71" s="34">
        <v>251.42857142857142</v>
      </c>
      <c r="E71" s="34">
        <v>295.42857142857144</v>
      </c>
      <c r="F71" s="34">
        <v>163.57142857142858</v>
      </c>
      <c r="G71" s="34">
        <v>158.42857142857142</v>
      </c>
      <c r="H71" s="34">
        <v>12.714285714285714</v>
      </c>
      <c r="I71" s="34">
        <v>25.571428571428573</v>
      </c>
      <c r="J71" s="34">
        <v>24.857142857142858</v>
      </c>
      <c r="K71" s="34">
        <v>8.2857142857142865</v>
      </c>
      <c r="L71" s="34">
        <v>-58.571428571428569</v>
      </c>
      <c r="M71" s="34">
        <v>-128.71428571428572</v>
      </c>
    </row>
    <row r="72" spans="1:13">
      <c r="A72" s="28" t="s">
        <v>511</v>
      </c>
      <c r="B72" s="34">
        <v>-125.42857142857143</v>
      </c>
      <c r="C72" s="34">
        <v>-93</v>
      </c>
      <c r="D72" s="34">
        <v>64.857142857142861</v>
      </c>
      <c r="E72" s="34">
        <v>157.85714285714286</v>
      </c>
      <c r="F72" s="34">
        <v>12.142857142857142</v>
      </c>
      <c r="G72" s="34">
        <v>10.142857142857142</v>
      </c>
      <c r="H72" s="34">
        <v>1.8571428571428572</v>
      </c>
      <c r="I72" s="34">
        <v>4.8571428571428568</v>
      </c>
      <c r="J72" s="34">
        <v>3.7142857142857144</v>
      </c>
      <c r="K72" s="34">
        <v>1</v>
      </c>
      <c r="L72" s="34">
        <v>-1.2857142857142858</v>
      </c>
      <c r="M72" s="34">
        <v>-43.285714285714285</v>
      </c>
    </row>
    <row r="73" spans="1:13">
      <c r="A73" s="28" t="s">
        <v>503</v>
      </c>
      <c r="B73" s="34">
        <v>-130.57142857142858</v>
      </c>
      <c r="C73" s="34">
        <v>-143.42857142857142</v>
      </c>
      <c r="D73" s="34">
        <v>226.42857142857142</v>
      </c>
      <c r="E73" s="34">
        <v>369.85714285714283</v>
      </c>
      <c r="F73" s="34">
        <v>94.714285714285708</v>
      </c>
      <c r="G73" s="34">
        <v>72.571428571428569</v>
      </c>
      <c r="H73" s="34">
        <v>6.7142857142857144</v>
      </c>
      <c r="I73" s="34">
        <v>30.571428571428573</v>
      </c>
      <c r="J73" s="34">
        <v>11.142857142857142</v>
      </c>
      <c r="K73" s="34">
        <v>4</v>
      </c>
      <c r="L73" s="34">
        <v>-8.1428571428571423</v>
      </c>
      <c r="M73" s="34">
        <v>-73.714285714285708</v>
      </c>
    </row>
    <row r="74" spans="1:13">
      <c r="A74" s="28" t="s">
        <v>510</v>
      </c>
      <c r="B74" s="34">
        <v>-165.85714285714286</v>
      </c>
      <c r="C74" s="34">
        <v>-70.142857142857139</v>
      </c>
      <c r="D74" s="34">
        <v>154.14285714285714</v>
      </c>
      <c r="E74" s="34">
        <v>224.28571428571428</v>
      </c>
      <c r="F74" s="34">
        <v>5</v>
      </c>
      <c r="G74" s="34">
        <v>14.142857142857142</v>
      </c>
      <c r="H74" s="34">
        <v>4.1428571428571432</v>
      </c>
      <c r="I74" s="34">
        <v>3.5714285714285716</v>
      </c>
      <c r="J74" s="34">
        <v>12.571428571428571</v>
      </c>
      <c r="K74" s="34">
        <v>4.2857142857142856</v>
      </c>
      <c r="L74" s="34">
        <v>6</v>
      </c>
      <c r="M74" s="34">
        <v>-106.71428571428571</v>
      </c>
    </row>
    <row r="75" spans="1:13">
      <c r="A75" s="28" t="s">
        <v>502</v>
      </c>
      <c r="B75" s="34">
        <v>-215.42857142857142</v>
      </c>
      <c r="C75" s="34">
        <v>-164.28571428571428</v>
      </c>
      <c r="D75" s="34">
        <v>340.42857142857144</v>
      </c>
      <c r="E75" s="34">
        <v>504.71428571428572</v>
      </c>
      <c r="F75" s="34">
        <v>61.428571428571431</v>
      </c>
      <c r="G75" s="34">
        <v>53.571428571428569</v>
      </c>
      <c r="H75" s="34">
        <v>5</v>
      </c>
      <c r="I75" s="34">
        <v>14.571428571428571</v>
      </c>
      <c r="J75" s="34">
        <v>8.2857142857142865</v>
      </c>
      <c r="K75" s="34">
        <v>3.4285714285714284</v>
      </c>
      <c r="L75" s="34">
        <v>52</v>
      </c>
      <c r="M75" s="34">
        <v>-164.57142857142858</v>
      </c>
    </row>
    <row r="76" spans="1:13">
      <c r="A76" s="28" t="s">
        <v>504</v>
      </c>
      <c r="B76" s="34">
        <v>-223.57142857142858</v>
      </c>
      <c r="C76" s="34">
        <v>-166</v>
      </c>
      <c r="D76" s="34">
        <v>228</v>
      </c>
      <c r="E76" s="34">
        <v>394</v>
      </c>
      <c r="F76" s="34">
        <v>43.857142857142854</v>
      </c>
      <c r="G76" s="34">
        <v>29</v>
      </c>
      <c r="H76" s="34">
        <v>1.8571428571428572</v>
      </c>
      <c r="I76" s="34">
        <v>20.428571428571427</v>
      </c>
      <c r="J76" s="34">
        <v>5.4285714285714288</v>
      </c>
      <c r="K76" s="34">
        <v>2</v>
      </c>
      <c r="L76" s="34">
        <v>42.571428571428569</v>
      </c>
      <c r="M76" s="34">
        <v>-144</v>
      </c>
    </row>
    <row r="77" spans="1:13">
      <c r="A77" s="28" t="s">
        <v>499</v>
      </c>
      <c r="B77" s="34">
        <v>-403.14285714285717</v>
      </c>
      <c r="C77" s="34">
        <v>-314.85714285714283</v>
      </c>
      <c r="D77" s="34">
        <v>495.85714285714283</v>
      </c>
      <c r="E77" s="34">
        <v>810.71428571428567</v>
      </c>
      <c r="F77" s="34">
        <v>116.14285714285714</v>
      </c>
      <c r="G77" s="34">
        <v>74</v>
      </c>
      <c r="H77" s="34">
        <v>10.142857142857142</v>
      </c>
      <c r="I77" s="34">
        <v>56</v>
      </c>
      <c r="J77" s="34">
        <v>17.571428571428573</v>
      </c>
      <c r="K77" s="34">
        <v>6.4285714285714288</v>
      </c>
      <c r="L77" s="34">
        <v>11.857142857142858</v>
      </c>
      <c r="M77" s="34">
        <v>-216.28571428571428</v>
      </c>
    </row>
    <row r="79" spans="1:13" ht="45">
      <c r="B79" s="196" t="s">
        <v>198</v>
      </c>
      <c r="C79" s="196" t="s">
        <v>180</v>
      </c>
      <c r="D79" s="196" t="s">
        <v>176</v>
      </c>
      <c r="E79" s="196" t="s">
        <v>177</v>
      </c>
      <c r="F79" s="196" t="s">
        <v>199</v>
      </c>
      <c r="G79" s="196" t="s">
        <v>200</v>
      </c>
      <c r="H79" s="196" t="s">
        <v>201</v>
      </c>
      <c r="I79" s="196" t="s">
        <v>202</v>
      </c>
      <c r="J79" s="196" t="s">
        <v>203</v>
      </c>
      <c r="K79" s="196" t="s">
        <v>551</v>
      </c>
      <c r="L79" s="196" t="s">
        <v>225</v>
      </c>
      <c r="M79" s="196" t="s">
        <v>552</v>
      </c>
    </row>
    <row r="80" spans="1:13">
      <c r="A80" s="28" t="s">
        <v>121</v>
      </c>
      <c r="B80" s="31">
        <v>2778</v>
      </c>
      <c r="C80" s="31">
        <v>-790.42857142857144</v>
      </c>
      <c r="D80" s="31">
        <v>6584</v>
      </c>
      <c r="E80" s="31">
        <v>7374.4285714285716</v>
      </c>
      <c r="F80" s="31">
        <v>4121.7142857142853</v>
      </c>
      <c r="G80" s="31">
        <v>3871</v>
      </c>
      <c r="H80" s="31">
        <v>309.28571428571428</v>
      </c>
      <c r="I80" s="31">
        <v>618.57142857142856</v>
      </c>
      <c r="J80" s="31">
        <v>480.42857142857144</v>
      </c>
      <c r="K80" s="31">
        <v>196.71428571428572</v>
      </c>
      <c r="L80" s="31">
        <v>-553.28571428571433</v>
      </c>
      <c r="M80" s="31">
        <v>0</v>
      </c>
    </row>
    <row r="81" spans="1:13">
      <c r="A81" s="28" t="s">
        <v>537</v>
      </c>
      <c r="B81" s="31">
        <v>-923.14285714285711</v>
      </c>
      <c r="C81" s="31">
        <v>-694.42857142857144</v>
      </c>
      <c r="D81" s="31">
        <v>1104.4285714285713</v>
      </c>
      <c r="E81" s="31">
        <v>1798.8571428571429</v>
      </c>
      <c r="F81" s="31">
        <v>259.71428571428572</v>
      </c>
      <c r="G81" s="31">
        <v>189.71428571428572</v>
      </c>
      <c r="H81" s="31">
        <v>22.857142857142858</v>
      </c>
      <c r="I81" s="31">
        <v>110.57142857142857</v>
      </c>
      <c r="J81" s="31">
        <v>46.714285714285715</v>
      </c>
      <c r="K81" s="31">
        <v>16.714285714285715</v>
      </c>
      <c r="L81" s="31">
        <v>52.285714285714285</v>
      </c>
      <c r="M81" s="31">
        <v>-540.71428571428567</v>
      </c>
    </row>
    <row r="82" spans="1:13">
      <c r="A82" s="28" t="s">
        <v>538</v>
      </c>
      <c r="B82" s="31">
        <v>1000.1428571428571</v>
      </c>
      <c r="C82" s="31">
        <v>-11.571428571428571</v>
      </c>
      <c r="D82" s="31">
        <v>1968.1428571428571</v>
      </c>
      <c r="E82" s="31">
        <v>1979.7142857142858</v>
      </c>
      <c r="F82" s="31">
        <v>1345.5714285714287</v>
      </c>
      <c r="G82" s="31">
        <v>1382.4285714285713</v>
      </c>
      <c r="H82" s="31">
        <v>124.14285714285714</v>
      </c>
      <c r="I82" s="31">
        <v>170.57142857142858</v>
      </c>
      <c r="J82" s="31">
        <v>221.57142857142858</v>
      </c>
      <c r="K82" s="31">
        <v>110</v>
      </c>
      <c r="L82" s="31">
        <v>-422.42857142857144</v>
      </c>
      <c r="M82" s="31">
        <v>88.571428571428569</v>
      </c>
    </row>
    <row r="83" spans="1:13">
      <c r="A83" s="28" t="s">
        <v>539</v>
      </c>
      <c r="B83" s="31">
        <v>384.71428571428572</v>
      </c>
      <c r="C83" s="31">
        <v>-147.71428571428572</v>
      </c>
      <c r="D83" s="31">
        <v>1839.7142857142858</v>
      </c>
      <c r="E83" s="31">
        <v>1987.4285714285713</v>
      </c>
      <c r="F83" s="31">
        <v>927.42857142857144</v>
      </c>
      <c r="G83" s="31">
        <v>981.57142857142856</v>
      </c>
      <c r="H83" s="31">
        <v>83.428571428571431</v>
      </c>
      <c r="I83" s="31">
        <v>22.857142857142858</v>
      </c>
      <c r="J83" s="31">
        <v>120.28571428571429</v>
      </c>
      <c r="K83" s="31">
        <v>40.142857142857146</v>
      </c>
      <c r="L83" s="31">
        <v>-283.28571428571428</v>
      </c>
      <c r="M83" s="31">
        <v>-111.71428571428571</v>
      </c>
    </row>
    <row r="84" spans="1:13">
      <c r="A84" s="28" t="s">
        <v>536</v>
      </c>
      <c r="B84" s="31">
        <v>2316.2857142857142</v>
      </c>
      <c r="C84" s="31">
        <v>63.285714285714285</v>
      </c>
      <c r="D84" s="31">
        <v>1671.7142857142858</v>
      </c>
      <c r="E84" s="31">
        <v>1608.4285714285713</v>
      </c>
      <c r="F84" s="31">
        <v>1589</v>
      </c>
      <c r="G84" s="31">
        <v>1317.2857142857142</v>
      </c>
      <c r="H84" s="31">
        <v>78.857142857142861</v>
      </c>
      <c r="I84" s="31">
        <v>314.57142857142856</v>
      </c>
      <c r="J84" s="31">
        <v>91.857142857142861</v>
      </c>
      <c r="K84" s="31">
        <v>29.857142857142858</v>
      </c>
      <c r="L84" s="31">
        <v>100.14285714285714</v>
      </c>
      <c r="M84" s="31">
        <v>563.85714285714289</v>
      </c>
    </row>
    <row r="87" spans="1:13">
      <c r="A87" s="28" t="s">
        <v>712</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8B47-55CA-4C4E-8CAE-03A620C69A30}">
  <dimension ref="A1:L34"/>
  <sheetViews>
    <sheetView workbookViewId="0">
      <selection activeCell="A34" sqref="A34"/>
    </sheetView>
  </sheetViews>
  <sheetFormatPr baseColWidth="10" defaultColWidth="10.1640625" defaultRowHeight="14"/>
  <cols>
    <col min="1" max="12" width="15.5" style="28" customWidth="1"/>
    <col min="13" max="16384" width="10.1640625" style="28"/>
  </cols>
  <sheetData>
    <row r="1" spans="1:12">
      <c r="A1" s="27" t="s">
        <v>718</v>
      </c>
    </row>
    <row r="3" spans="1:12">
      <c r="C3" s="241" t="s">
        <v>562</v>
      </c>
      <c r="D3" s="241"/>
      <c r="E3" s="241"/>
      <c r="F3" s="241"/>
      <c r="G3" s="241"/>
      <c r="H3" s="241"/>
      <c r="I3" s="241"/>
      <c r="J3" s="241"/>
      <c r="K3" s="241"/>
      <c r="L3" s="241"/>
    </row>
    <row r="4" spans="1:12" ht="44.25" customHeight="1">
      <c r="B4" s="196" t="s">
        <v>563</v>
      </c>
      <c r="C4" s="199" t="s">
        <v>564</v>
      </c>
      <c r="D4" s="199" t="s">
        <v>565</v>
      </c>
      <c r="E4" s="199" t="s">
        <v>566</v>
      </c>
      <c r="F4" s="199" t="s">
        <v>567</v>
      </c>
      <c r="G4" s="199" t="s">
        <v>489</v>
      </c>
      <c r="H4" s="199" t="s">
        <v>256</v>
      </c>
      <c r="I4" s="199" t="s">
        <v>252</v>
      </c>
      <c r="J4" s="199" t="s">
        <v>568</v>
      </c>
      <c r="K4" s="199" t="s">
        <v>569</v>
      </c>
      <c r="L4" s="199" t="s">
        <v>566</v>
      </c>
    </row>
    <row r="5" spans="1:12">
      <c r="A5" s="28" t="s">
        <v>117</v>
      </c>
      <c r="B5" s="30">
        <v>34460060</v>
      </c>
      <c r="C5" s="30">
        <v>26412615</v>
      </c>
      <c r="D5" s="30">
        <v>7540830</v>
      </c>
      <c r="E5" s="31">
        <f>100*D5/$B5</f>
        <v>21.882811579550356</v>
      </c>
      <c r="F5" s="30">
        <v>4343720</v>
      </c>
      <c r="G5" s="30">
        <v>928940</v>
      </c>
      <c r="H5" s="30">
        <v>1056090</v>
      </c>
      <c r="I5" s="30">
        <v>1212075</v>
      </c>
      <c r="J5" s="30">
        <v>506625</v>
      </c>
      <c r="K5" s="30">
        <f>D5+J5</f>
        <v>8047455</v>
      </c>
      <c r="L5" s="31">
        <f>100*K5/$B5</f>
        <v>23.352991840408869</v>
      </c>
    </row>
    <row r="6" spans="1:12">
      <c r="A6" s="28" t="s">
        <v>121</v>
      </c>
      <c r="B6" s="30">
        <v>730710</v>
      </c>
      <c r="C6" s="30">
        <v>692535</v>
      </c>
      <c r="D6" s="30">
        <v>33810</v>
      </c>
      <c r="E6" s="31">
        <f t="shared" ref="E6:E21" si="0">100*D6/$B6</f>
        <v>4.6270066100094427</v>
      </c>
      <c r="F6" s="30">
        <v>17250</v>
      </c>
      <c r="G6" s="30">
        <v>2435</v>
      </c>
      <c r="H6" s="30">
        <v>4800</v>
      </c>
      <c r="I6" s="30">
        <v>9325</v>
      </c>
      <c r="J6" s="30">
        <v>4360</v>
      </c>
      <c r="K6" s="30">
        <f t="shared" ref="K6:K21" si="1">D6+J6</f>
        <v>38170</v>
      </c>
      <c r="L6" s="31">
        <f t="shared" ref="L6:L21" si="2">100*K6/$B6</f>
        <v>5.2236865514362743</v>
      </c>
    </row>
    <row r="7" spans="1:12">
      <c r="A7" s="28" t="s">
        <v>499</v>
      </c>
      <c r="B7" s="30">
        <v>76475</v>
      </c>
      <c r="C7" s="30">
        <v>75390</v>
      </c>
      <c r="D7" s="30">
        <v>1025</v>
      </c>
      <c r="E7" s="31">
        <f t="shared" si="0"/>
        <v>1.3403072899640405</v>
      </c>
      <c r="F7" s="30">
        <v>515</v>
      </c>
      <c r="G7" s="30">
        <v>95</v>
      </c>
      <c r="H7" s="30">
        <v>155</v>
      </c>
      <c r="I7" s="30">
        <v>255</v>
      </c>
      <c r="J7" s="30">
        <v>60</v>
      </c>
      <c r="K7" s="30">
        <f t="shared" si="1"/>
        <v>1085</v>
      </c>
      <c r="L7" s="31">
        <f t="shared" si="2"/>
        <v>1.4187643020594967</v>
      </c>
    </row>
    <row r="8" spans="1:12">
      <c r="A8" s="28" t="s">
        <v>504</v>
      </c>
      <c r="B8" s="30">
        <v>29945</v>
      </c>
      <c r="C8" s="30">
        <v>29470</v>
      </c>
      <c r="D8" s="30">
        <v>420</v>
      </c>
      <c r="E8" s="31">
        <f t="shared" si="0"/>
        <v>1.4025713808649189</v>
      </c>
      <c r="F8" s="30">
        <v>245</v>
      </c>
      <c r="G8" s="30">
        <v>35</v>
      </c>
      <c r="H8" s="30">
        <v>55</v>
      </c>
      <c r="I8" s="30">
        <v>80</v>
      </c>
      <c r="J8" s="30">
        <v>60</v>
      </c>
      <c r="K8" s="30">
        <f t="shared" si="1"/>
        <v>480</v>
      </c>
      <c r="L8" s="31">
        <f t="shared" si="2"/>
        <v>1.6029387209884789</v>
      </c>
    </row>
    <row r="9" spans="1:12">
      <c r="A9" s="28" t="s">
        <v>503</v>
      </c>
      <c r="B9" s="30">
        <v>31490</v>
      </c>
      <c r="C9" s="30">
        <v>30045</v>
      </c>
      <c r="D9" s="30">
        <v>1285</v>
      </c>
      <c r="E9" s="31">
        <f t="shared" si="0"/>
        <v>4.0806605271514771</v>
      </c>
      <c r="F9" s="30">
        <v>865</v>
      </c>
      <c r="G9" s="30">
        <v>115</v>
      </c>
      <c r="H9" s="30">
        <v>95</v>
      </c>
      <c r="I9" s="30">
        <v>210</v>
      </c>
      <c r="J9" s="30">
        <v>160</v>
      </c>
      <c r="K9" s="30">
        <f t="shared" si="1"/>
        <v>1445</v>
      </c>
      <c r="L9" s="31">
        <f t="shared" si="2"/>
        <v>4.5887583359796764</v>
      </c>
    </row>
    <row r="10" spans="1:12">
      <c r="A10" s="28" t="s">
        <v>510</v>
      </c>
      <c r="B10" s="30">
        <v>18310</v>
      </c>
      <c r="C10" s="30">
        <v>17680</v>
      </c>
      <c r="D10" s="30">
        <v>610</v>
      </c>
      <c r="E10" s="31">
        <f t="shared" si="0"/>
        <v>3.3315128345166576</v>
      </c>
      <c r="F10" s="30">
        <v>510</v>
      </c>
      <c r="G10" s="30">
        <v>20</v>
      </c>
      <c r="H10" s="30">
        <v>35</v>
      </c>
      <c r="I10" s="30">
        <v>40</v>
      </c>
      <c r="J10" s="30">
        <v>25</v>
      </c>
      <c r="K10" s="30">
        <f t="shared" si="1"/>
        <v>635</v>
      </c>
      <c r="L10" s="31">
        <f t="shared" si="2"/>
        <v>3.4680502457673401</v>
      </c>
    </row>
    <row r="11" spans="1:12">
      <c r="A11" s="28" t="s">
        <v>502</v>
      </c>
      <c r="B11" s="30">
        <v>44080</v>
      </c>
      <c r="C11" s="30">
        <v>43150</v>
      </c>
      <c r="D11" s="30">
        <v>850</v>
      </c>
      <c r="E11" s="31">
        <f t="shared" si="0"/>
        <v>1.9283121597096189</v>
      </c>
      <c r="F11" s="30">
        <v>615</v>
      </c>
      <c r="G11" s="30">
        <v>45</v>
      </c>
      <c r="H11" s="30">
        <v>85</v>
      </c>
      <c r="I11" s="30">
        <v>115</v>
      </c>
      <c r="J11" s="30">
        <v>75</v>
      </c>
      <c r="K11" s="30">
        <f t="shared" si="1"/>
        <v>925</v>
      </c>
      <c r="L11" s="31">
        <f t="shared" si="2"/>
        <v>2.0984573502722323</v>
      </c>
    </row>
    <row r="12" spans="1:12">
      <c r="A12" s="28" t="s">
        <v>511</v>
      </c>
      <c r="B12" s="30">
        <v>10240</v>
      </c>
      <c r="C12" s="30">
        <v>9960</v>
      </c>
      <c r="D12" s="30">
        <v>280</v>
      </c>
      <c r="E12" s="31">
        <f t="shared" si="0"/>
        <v>2.734375</v>
      </c>
      <c r="F12" s="30">
        <v>210</v>
      </c>
      <c r="G12" s="30">
        <v>15</v>
      </c>
      <c r="H12" s="30">
        <v>35</v>
      </c>
      <c r="I12" s="30">
        <v>25</v>
      </c>
      <c r="J12" s="30">
        <v>0</v>
      </c>
      <c r="K12" s="30">
        <f t="shared" si="1"/>
        <v>280</v>
      </c>
      <c r="L12" s="31">
        <f t="shared" si="2"/>
        <v>2.734375</v>
      </c>
    </row>
    <row r="13" spans="1:12">
      <c r="A13" s="28" t="s">
        <v>507</v>
      </c>
      <c r="B13" s="30">
        <v>26920</v>
      </c>
      <c r="C13" s="30">
        <v>26095</v>
      </c>
      <c r="D13" s="30">
        <v>775</v>
      </c>
      <c r="E13" s="31">
        <f t="shared" si="0"/>
        <v>2.8789004457652303</v>
      </c>
      <c r="F13" s="30">
        <v>650</v>
      </c>
      <c r="G13" s="30">
        <v>55</v>
      </c>
      <c r="H13" s="30">
        <v>50</v>
      </c>
      <c r="I13" s="30">
        <v>15</v>
      </c>
      <c r="J13" s="30">
        <v>45</v>
      </c>
      <c r="K13" s="30">
        <f t="shared" si="1"/>
        <v>820</v>
      </c>
      <c r="L13" s="31">
        <f t="shared" si="2"/>
        <v>3.0460624071322435</v>
      </c>
    </row>
    <row r="14" spans="1:12">
      <c r="A14" s="28" t="s">
        <v>498</v>
      </c>
      <c r="B14" s="30">
        <v>97980</v>
      </c>
      <c r="C14" s="30">
        <v>88770</v>
      </c>
      <c r="D14" s="30">
        <v>8210</v>
      </c>
      <c r="E14" s="31">
        <f t="shared" si="0"/>
        <v>8.3792610736885074</v>
      </c>
      <c r="F14" s="30">
        <v>3650</v>
      </c>
      <c r="G14" s="30">
        <v>640</v>
      </c>
      <c r="H14" s="30">
        <v>1270</v>
      </c>
      <c r="I14" s="30">
        <v>2650</v>
      </c>
      <c r="J14" s="30">
        <v>990</v>
      </c>
      <c r="K14" s="30">
        <f t="shared" si="1"/>
        <v>9200</v>
      </c>
      <c r="L14" s="31">
        <f t="shared" si="2"/>
        <v>9.3896713615023479</v>
      </c>
    </row>
    <row r="15" spans="1:12">
      <c r="A15" s="28" t="s">
        <v>508</v>
      </c>
      <c r="B15" s="30">
        <v>25760</v>
      </c>
      <c r="C15" s="30">
        <v>24155</v>
      </c>
      <c r="D15" s="30">
        <v>1365</v>
      </c>
      <c r="E15" s="31">
        <f t="shared" si="0"/>
        <v>5.2989130434782608</v>
      </c>
      <c r="F15" s="30">
        <v>640</v>
      </c>
      <c r="G15" s="30">
        <v>110</v>
      </c>
      <c r="H15" s="30">
        <v>245</v>
      </c>
      <c r="I15" s="30">
        <v>365</v>
      </c>
      <c r="J15" s="30">
        <v>245</v>
      </c>
      <c r="K15" s="30">
        <f t="shared" si="1"/>
        <v>1610</v>
      </c>
      <c r="L15" s="31">
        <f t="shared" si="2"/>
        <v>6.25</v>
      </c>
    </row>
    <row r="16" spans="1:12">
      <c r="A16" s="28" t="s">
        <v>506</v>
      </c>
      <c r="B16" s="30">
        <v>28885</v>
      </c>
      <c r="C16" s="30">
        <v>27690</v>
      </c>
      <c r="D16" s="30">
        <v>1100</v>
      </c>
      <c r="E16" s="31">
        <f t="shared" si="0"/>
        <v>3.8082049506664357</v>
      </c>
      <c r="F16" s="30">
        <v>630</v>
      </c>
      <c r="G16" s="30">
        <v>90</v>
      </c>
      <c r="H16" s="30">
        <v>175</v>
      </c>
      <c r="I16" s="30">
        <v>200</v>
      </c>
      <c r="J16" s="30">
        <v>100</v>
      </c>
      <c r="K16" s="30">
        <f t="shared" si="1"/>
        <v>1200</v>
      </c>
      <c r="L16" s="31">
        <f t="shared" si="2"/>
        <v>4.154405400727021</v>
      </c>
    </row>
    <row r="17" spans="1:12">
      <c r="A17" s="28" t="s">
        <v>509</v>
      </c>
      <c r="B17" s="30">
        <v>24905</v>
      </c>
      <c r="C17" s="30">
        <v>23070</v>
      </c>
      <c r="D17" s="30">
        <v>1735</v>
      </c>
      <c r="E17" s="31">
        <f t="shared" si="0"/>
        <v>6.9664725958642846</v>
      </c>
      <c r="F17" s="30">
        <v>1070</v>
      </c>
      <c r="G17" s="30">
        <v>60</v>
      </c>
      <c r="H17" s="30">
        <v>255</v>
      </c>
      <c r="I17" s="30">
        <v>345</v>
      </c>
      <c r="J17" s="30">
        <v>110</v>
      </c>
      <c r="K17" s="30">
        <f t="shared" si="1"/>
        <v>1845</v>
      </c>
      <c r="L17" s="31">
        <f t="shared" si="2"/>
        <v>7.4081509737000601</v>
      </c>
    </row>
    <row r="18" spans="1:12">
      <c r="A18" s="28" t="s">
        <v>501</v>
      </c>
      <c r="B18" s="30">
        <v>68150</v>
      </c>
      <c r="C18" s="30">
        <v>65135</v>
      </c>
      <c r="D18" s="30">
        <v>2870</v>
      </c>
      <c r="E18" s="31">
        <f t="shared" si="0"/>
        <v>4.2112986060161406</v>
      </c>
      <c r="F18" s="30">
        <v>1860</v>
      </c>
      <c r="G18" s="30">
        <v>150</v>
      </c>
      <c r="H18" s="30">
        <v>375</v>
      </c>
      <c r="I18" s="30">
        <v>485</v>
      </c>
      <c r="J18" s="30">
        <v>145</v>
      </c>
      <c r="K18" s="30">
        <f t="shared" si="1"/>
        <v>3015</v>
      </c>
      <c r="L18" s="31">
        <f t="shared" si="2"/>
        <v>4.4240645634629496</v>
      </c>
    </row>
    <row r="19" spans="1:12">
      <c r="A19" s="28" t="s">
        <v>500</v>
      </c>
      <c r="B19" s="30">
        <v>71915</v>
      </c>
      <c r="C19" s="30">
        <v>67045</v>
      </c>
      <c r="D19" s="30">
        <v>4195</v>
      </c>
      <c r="E19" s="31">
        <f t="shared" si="0"/>
        <v>5.8332753945630254</v>
      </c>
      <c r="F19" s="30">
        <v>1785</v>
      </c>
      <c r="G19" s="30">
        <v>295</v>
      </c>
      <c r="H19" s="30">
        <v>555</v>
      </c>
      <c r="I19" s="30">
        <v>1565</v>
      </c>
      <c r="J19" s="30">
        <v>665</v>
      </c>
      <c r="K19" s="30">
        <f t="shared" si="1"/>
        <v>4860</v>
      </c>
      <c r="L19" s="31">
        <f t="shared" si="2"/>
        <v>6.7579781686713485</v>
      </c>
    </row>
    <row r="20" spans="1:12">
      <c r="A20" s="28" t="s">
        <v>505</v>
      </c>
      <c r="B20" s="30">
        <v>29955</v>
      </c>
      <c r="C20" s="30">
        <v>28840</v>
      </c>
      <c r="D20" s="30">
        <v>1005</v>
      </c>
      <c r="E20" s="31">
        <f t="shared" si="0"/>
        <v>3.3550325488232349</v>
      </c>
      <c r="F20" s="30">
        <v>680</v>
      </c>
      <c r="G20" s="30">
        <v>45</v>
      </c>
      <c r="H20" s="30">
        <v>175</v>
      </c>
      <c r="I20" s="30">
        <v>100</v>
      </c>
      <c r="J20" s="30">
        <v>110</v>
      </c>
      <c r="K20" s="30">
        <f t="shared" si="1"/>
        <v>1115</v>
      </c>
      <c r="L20" s="31">
        <f t="shared" si="2"/>
        <v>3.7222500417292608</v>
      </c>
    </row>
    <row r="21" spans="1:12">
      <c r="A21" s="28" t="s">
        <v>497</v>
      </c>
      <c r="B21" s="30">
        <v>145710</v>
      </c>
      <c r="C21" s="30">
        <v>136035</v>
      </c>
      <c r="D21" s="30">
        <v>8085</v>
      </c>
      <c r="E21" s="31">
        <f t="shared" si="0"/>
        <v>5.5486926086061352</v>
      </c>
      <c r="F21" s="30">
        <v>3320</v>
      </c>
      <c r="G21" s="30">
        <v>655</v>
      </c>
      <c r="H21" s="30">
        <v>1240</v>
      </c>
      <c r="I21" s="30">
        <v>2870</v>
      </c>
      <c r="J21" s="30">
        <v>1585</v>
      </c>
      <c r="K21" s="30">
        <f t="shared" si="1"/>
        <v>9670</v>
      </c>
      <c r="L21" s="31">
        <f t="shared" si="2"/>
        <v>6.6364697000892185</v>
      </c>
    </row>
    <row r="22" spans="1:12">
      <c r="B22" s="137"/>
      <c r="C22" s="137"/>
      <c r="D22" s="137"/>
      <c r="E22" s="137"/>
      <c r="F22" s="137"/>
      <c r="G22" s="137"/>
      <c r="H22" s="137"/>
      <c r="I22" s="137"/>
      <c r="J22" s="137"/>
    </row>
    <row r="23" spans="1:12">
      <c r="B23" s="137"/>
      <c r="C23" s="137"/>
      <c r="D23" s="137"/>
      <c r="E23" s="137"/>
      <c r="F23" s="137"/>
      <c r="G23" s="137"/>
      <c r="H23" s="137"/>
      <c r="I23" s="137"/>
      <c r="J23" s="137"/>
    </row>
    <row r="24" spans="1:12">
      <c r="C24" s="241" t="s">
        <v>562</v>
      </c>
      <c r="D24" s="241"/>
      <c r="E24" s="241"/>
      <c r="F24" s="241"/>
      <c r="G24" s="241"/>
      <c r="H24" s="241"/>
      <c r="I24" s="241"/>
      <c r="J24" s="241"/>
      <c r="K24" s="241"/>
      <c r="L24" s="241"/>
    </row>
    <row r="25" spans="1:12" ht="45">
      <c r="B25" s="196" t="s">
        <v>563</v>
      </c>
      <c r="C25" s="199" t="s">
        <v>564</v>
      </c>
      <c r="D25" s="199" t="s">
        <v>565</v>
      </c>
      <c r="E25" s="199" t="s">
        <v>566</v>
      </c>
      <c r="F25" s="199" t="s">
        <v>567</v>
      </c>
      <c r="G25" s="199" t="s">
        <v>489</v>
      </c>
      <c r="H25" s="199" t="s">
        <v>256</v>
      </c>
      <c r="I25" s="199" t="s">
        <v>252</v>
      </c>
      <c r="J25" s="199" t="s">
        <v>568</v>
      </c>
      <c r="K25" s="199" t="s">
        <v>569</v>
      </c>
      <c r="L25" s="199" t="s">
        <v>566</v>
      </c>
    </row>
    <row r="26" spans="1:12">
      <c r="A26" s="28" t="s">
        <v>117</v>
      </c>
      <c r="B26" s="30">
        <v>34460060</v>
      </c>
      <c r="C26" s="30">
        <v>26412615</v>
      </c>
      <c r="D26" s="30">
        <v>7540830</v>
      </c>
      <c r="E26" s="31">
        <v>21.882811579550356</v>
      </c>
      <c r="F26" s="30">
        <v>4343720</v>
      </c>
      <c r="G26" s="30">
        <v>928940</v>
      </c>
      <c r="H26" s="30">
        <v>1056090</v>
      </c>
      <c r="I26" s="30">
        <v>1212075</v>
      </c>
      <c r="J26" s="30">
        <v>506625</v>
      </c>
      <c r="K26" s="30">
        <v>8047455</v>
      </c>
      <c r="L26" s="31">
        <v>23.352991840408869</v>
      </c>
    </row>
    <row r="27" spans="1:12">
      <c r="A27" s="28" t="s">
        <v>121</v>
      </c>
      <c r="B27" s="30">
        <v>730710</v>
      </c>
      <c r="C27" s="30">
        <v>692535</v>
      </c>
      <c r="D27" s="30">
        <v>33810</v>
      </c>
      <c r="E27" s="31">
        <v>4.6270066100094427</v>
      </c>
      <c r="F27" s="30">
        <v>17250</v>
      </c>
      <c r="G27" s="30">
        <v>2435</v>
      </c>
      <c r="H27" s="30">
        <v>4800</v>
      </c>
      <c r="I27" s="30">
        <v>9325</v>
      </c>
      <c r="J27" s="30">
        <v>4360</v>
      </c>
      <c r="K27" s="30">
        <v>38170</v>
      </c>
      <c r="L27" s="31">
        <v>5.2236865514362743</v>
      </c>
    </row>
    <row r="28" spans="1:12">
      <c r="A28" s="28" t="s">
        <v>537</v>
      </c>
      <c r="B28" s="30">
        <v>156220</v>
      </c>
      <c r="C28" s="30">
        <v>152585</v>
      </c>
      <c r="D28" s="30">
        <v>3340</v>
      </c>
      <c r="E28" s="31">
        <v>2.1380104980156189</v>
      </c>
      <c r="F28" s="30">
        <v>2135</v>
      </c>
      <c r="G28" s="30">
        <v>265</v>
      </c>
      <c r="H28" s="30">
        <v>340</v>
      </c>
      <c r="I28" s="30">
        <v>585</v>
      </c>
      <c r="J28" s="30">
        <v>305</v>
      </c>
      <c r="K28" s="30">
        <v>3645</v>
      </c>
      <c r="L28" s="31">
        <v>2.3332479836128535</v>
      </c>
    </row>
    <row r="29" spans="1:12">
      <c r="A29" s="28" t="s">
        <v>538</v>
      </c>
      <c r="B29" s="30">
        <v>204980</v>
      </c>
      <c r="C29" s="30">
        <v>192130</v>
      </c>
      <c r="D29" s="30">
        <v>11480</v>
      </c>
      <c r="E29" s="31">
        <v>5.6005463947702214</v>
      </c>
      <c r="F29" s="30">
        <v>5765</v>
      </c>
      <c r="G29" s="30">
        <v>865</v>
      </c>
      <c r="H29" s="30">
        <v>1685</v>
      </c>
      <c r="I29" s="30">
        <v>3170</v>
      </c>
      <c r="J29" s="30">
        <v>1355</v>
      </c>
      <c r="K29" s="30">
        <v>12835</v>
      </c>
      <c r="L29" s="31">
        <v>6.2615864962435364</v>
      </c>
    </row>
    <row r="30" spans="1:12">
      <c r="A30" s="28" t="s">
        <v>539</v>
      </c>
      <c r="B30" s="30">
        <v>193855</v>
      </c>
      <c r="C30" s="30">
        <v>182940</v>
      </c>
      <c r="D30" s="30">
        <v>9900</v>
      </c>
      <c r="E30" s="31">
        <v>5.1069098037192751</v>
      </c>
      <c r="F30" s="30">
        <v>5345</v>
      </c>
      <c r="G30" s="30">
        <v>595</v>
      </c>
      <c r="H30" s="30">
        <v>1360</v>
      </c>
      <c r="I30" s="30">
        <v>2595</v>
      </c>
      <c r="J30" s="30">
        <v>1020</v>
      </c>
      <c r="K30" s="30">
        <v>10920</v>
      </c>
      <c r="L30" s="31">
        <v>5.6330762683448974</v>
      </c>
    </row>
    <row r="31" spans="1:12">
      <c r="A31" s="28" t="s">
        <v>536</v>
      </c>
      <c r="B31" s="30">
        <v>175665</v>
      </c>
      <c r="C31" s="30">
        <v>164875</v>
      </c>
      <c r="D31" s="30">
        <v>9090</v>
      </c>
      <c r="E31" s="31">
        <v>5.174622150115276</v>
      </c>
      <c r="F31" s="30">
        <v>4000</v>
      </c>
      <c r="G31" s="30">
        <v>700</v>
      </c>
      <c r="H31" s="30">
        <v>1415</v>
      </c>
      <c r="I31" s="30">
        <v>2970</v>
      </c>
      <c r="J31" s="30">
        <v>1695</v>
      </c>
      <c r="K31" s="30">
        <v>10785</v>
      </c>
      <c r="L31" s="31">
        <v>6.1395269404833064</v>
      </c>
    </row>
    <row r="34" spans="1:1">
      <c r="A34" s="79" t="s">
        <v>683</v>
      </c>
    </row>
  </sheetData>
  <mergeCells count="2">
    <mergeCell ref="C3:L3"/>
    <mergeCell ref="C24:L2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9BCE5-63EC-4D01-9532-9435D00EA4EB}">
  <dimension ref="A1:Z35"/>
  <sheetViews>
    <sheetView workbookViewId="0">
      <selection activeCell="E37" sqref="E37"/>
    </sheetView>
  </sheetViews>
  <sheetFormatPr baseColWidth="10" defaultColWidth="11.5" defaultRowHeight="14"/>
  <cols>
    <col min="1" max="1" width="16.5" style="28" customWidth="1"/>
    <col min="2" max="16384" width="11.5" style="28"/>
  </cols>
  <sheetData>
    <row r="1" spans="1:26">
      <c r="A1" s="27" t="s">
        <v>20</v>
      </c>
    </row>
    <row r="3" spans="1:26">
      <c r="B3" s="242">
        <v>1996</v>
      </c>
      <c r="C3" s="241"/>
      <c r="D3" s="241"/>
      <c r="E3" s="241"/>
      <c r="F3" s="243"/>
      <c r="G3" s="242">
        <v>2001</v>
      </c>
      <c r="H3" s="241"/>
      <c r="I3" s="241"/>
      <c r="J3" s="241"/>
      <c r="K3" s="243"/>
      <c r="L3" s="242">
        <v>2006</v>
      </c>
      <c r="M3" s="241"/>
      <c r="N3" s="241"/>
      <c r="O3" s="241"/>
      <c r="P3" s="243"/>
      <c r="Q3" s="242">
        <v>2011</v>
      </c>
      <c r="R3" s="241"/>
      <c r="S3" s="241"/>
      <c r="T3" s="241"/>
      <c r="U3" s="243"/>
      <c r="V3" s="242">
        <v>2016</v>
      </c>
      <c r="W3" s="241"/>
      <c r="X3" s="241"/>
      <c r="Y3" s="241"/>
      <c r="Z3" s="241"/>
    </row>
    <row r="4" spans="1:26">
      <c r="B4" s="148" t="s">
        <v>245</v>
      </c>
      <c r="C4" s="137" t="s">
        <v>570</v>
      </c>
      <c r="D4" s="137"/>
      <c r="E4" s="137" t="s">
        <v>571</v>
      </c>
      <c r="F4" s="149"/>
      <c r="G4" s="137" t="s">
        <v>245</v>
      </c>
      <c r="H4" s="137" t="s">
        <v>570</v>
      </c>
      <c r="I4" s="137"/>
      <c r="J4" s="137" t="s">
        <v>571</v>
      </c>
      <c r="K4" s="137"/>
      <c r="L4" s="148" t="s">
        <v>245</v>
      </c>
      <c r="M4" s="137" t="s">
        <v>570</v>
      </c>
      <c r="N4" s="137"/>
      <c r="O4" s="137" t="s">
        <v>571</v>
      </c>
      <c r="P4" s="149"/>
      <c r="Q4" s="137" t="s">
        <v>245</v>
      </c>
      <c r="R4" s="137" t="s">
        <v>570</v>
      </c>
      <c r="S4" s="137"/>
      <c r="T4" s="137" t="s">
        <v>571</v>
      </c>
      <c r="U4" s="137"/>
      <c r="V4" s="148" t="s">
        <v>245</v>
      </c>
      <c r="W4" s="137" t="s">
        <v>570</v>
      </c>
      <c r="X4" s="137"/>
      <c r="Y4" s="137" t="s">
        <v>571</v>
      </c>
      <c r="Z4" s="137"/>
    </row>
    <row r="5" spans="1:26">
      <c r="B5" s="148"/>
      <c r="C5" s="137" t="s">
        <v>245</v>
      </c>
      <c r="D5" s="137" t="s">
        <v>183</v>
      </c>
      <c r="E5" s="137" t="s">
        <v>245</v>
      </c>
      <c r="F5" s="149" t="s">
        <v>183</v>
      </c>
      <c r="G5" s="137"/>
      <c r="H5" s="137" t="s">
        <v>245</v>
      </c>
      <c r="I5" s="137" t="s">
        <v>183</v>
      </c>
      <c r="J5" s="137" t="s">
        <v>245</v>
      </c>
      <c r="K5" s="137" t="s">
        <v>183</v>
      </c>
      <c r="L5" s="148"/>
      <c r="M5" s="137" t="s">
        <v>245</v>
      </c>
      <c r="N5" s="137" t="s">
        <v>183</v>
      </c>
      <c r="O5" s="137" t="s">
        <v>245</v>
      </c>
      <c r="P5" s="149" t="s">
        <v>183</v>
      </c>
      <c r="Q5" s="137"/>
      <c r="R5" s="137" t="s">
        <v>245</v>
      </c>
      <c r="S5" s="137" t="s">
        <v>183</v>
      </c>
      <c r="T5" s="137" t="s">
        <v>245</v>
      </c>
      <c r="U5" s="137" t="s">
        <v>183</v>
      </c>
      <c r="V5" s="148"/>
      <c r="W5" s="137" t="s">
        <v>245</v>
      </c>
      <c r="X5" s="137" t="s">
        <v>183</v>
      </c>
      <c r="Y5" s="137" t="s">
        <v>245</v>
      </c>
      <c r="Z5" s="137" t="s">
        <v>183</v>
      </c>
    </row>
    <row r="6" spans="1:26">
      <c r="A6" s="28" t="s">
        <v>117</v>
      </c>
      <c r="B6" s="115">
        <v>28846761</v>
      </c>
      <c r="C6" s="30">
        <v>22461210</v>
      </c>
      <c r="D6" s="195">
        <v>77.863889120861785</v>
      </c>
      <c r="E6" s="30">
        <v>6385551</v>
      </c>
      <c r="F6" s="200">
        <v>22.136110879138215</v>
      </c>
      <c r="G6" s="30">
        <v>30007094</v>
      </c>
      <c r="H6" s="30">
        <v>23908211</v>
      </c>
      <c r="I6" s="195">
        <v>79.675196138619754</v>
      </c>
      <c r="J6" s="30">
        <v>6098883</v>
      </c>
      <c r="K6" s="195">
        <v>20.324803861380246</v>
      </c>
      <c r="L6" s="115">
        <v>31612897</v>
      </c>
      <c r="M6" s="30">
        <v>25350743</v>
      </c>
      <c r="N6" s="195">
        <v>80.191141609071764</v>
      </c>
      <c r="O6" s="30">
        <v>6262154</v>
      </c>
      <c r="P6" s="200">
        <v>19.808858390928233</v>
      </c>
      <c r="Q6" s="30">
        <v>33476688</v>
      </c>
      <c r="R6" s="30">
        <v>27147274</v>
      </c>
      <c r="S6" s="195">
        <v>81.093069899865839</v>
      </c>
      <c r="T6" s="30">
        <v>6329414</v>
      </c>
      <c r="U6" s="195">
        <v>18.906930100134158</v>
      </c>
      <c r="V6" s="115">
        <v>35151728</v>
      </c>
      <c r="W6" s="30">
        <v>28576355</v>
      </c>
      <c r="X6" s="195">
        <v>81.294310766173425</v>
      </c>
      <c r="Y6" s="30">
        <v>6575373</v>
      </c>
      <c r="Z6" s="195">
        <v>18.705689233826572</v>
      </c>
    </row>
    <row r="7" spans="1:26">
      <c r="A7" s="28" t="s">
        <v>121</v>
      </c>
      <c r="B7" s="115">
        <v>738133</v>
      </c>
      <c r="C7" s="30">
        <v>360421</v>
      </c>
      <c r="D7" s="195">
        <v>48.828734117022272</v>
      </c>
      <c r="E7" s="30">
        <v>377712</v>
      </c>
      <c r="F7" s="200">
        <v>51.171265882977728</v>
      </c>
      <c r="G7" s="30">
        <v>729498</v>
      </c>
      <c r="H7" s="30">
        <v>367902</v>
      </c>
      <c r="I7" s="195">
        <v>50.4</v>
      </c>
      <c r="J7" s="30">
        <v>361596</v>
      </c>
      <c r="K7" s="195">
        <v>49.6</v>
      </c>
      <c r="L7" s="115">
        <v>729997</v>
      </c>
      <c r="M7" s="30">
        <v>372935</v>
      </c>
      <c r="N7" s="195">
        <v>51.08719624875171</v>
      </c>
      <c r="O7" s="30">
        <v>357062</v>
      </c>
      <c r="P7" s="200">
        <v>48.91280375124829</v>
      </c>
      <c r="Q7" s="30">
        <v>751171</v>
      </c>
      <c r="R7" s="30">
        <v>394479</v>
      </c>
      <c r="S7" s="195">
        <v>52.515206257962568</v>
      </c>
      <c r="T7" s="30">
        <v>356692</v>
      </c>
      <c r="U7" s="195">
        <v>47.484793742037432</v>
      </c>
      <c r="V7" s="115">
        <v>747101</v>
      </c>
      <c r="W7" s="30">
        <v>366182</v>
      </c>
      <c r="X7" s="195">
        <v>49.013721036379287</v>
      </c>
      <c r="Y7" s="30">
        <v>380919</v>
      </c>
      <c r="Z7" s="195">
        <v>50.986278963620713</v>
      </c>
    </row>
    <row r="8" spans="1:26">
      <c r="A8" s="28" t="s">
        <v>499</v>
      </c>
      <c r="B8" s="115">
        <v>87601</v>
      </c>
      <c r="C8" s="30">
        <v>28558</v>
      </c>
      <c r="D8" s="195">
        <v>32.600084473921534</v>
      </c>
      <c r="E8" s="30">
        <v>59043</v>
      </c>
      <c r="F8" s="200">
        <v>67.399915526078473</v>
      </c>
      <c r="G8" s="30">
        <v>82929</v>
      </c>
      <c r="H8" s="30">
        <v>28752</v>
      </c>
      <c r="I8" s="195">
        <v>34.700000000000003</v>
      </c>
      <c r="J8" s="30">
        <v>54177</v>
      </c>
      <c r="K8" s="195">
        <v>65.3</v>
      </c>
      <c r="L8" s="115">
        <v>78948</v>
      </c>
      <c r="M8" s="30">
        <v>27611</v>
      </c>
      <c r="N8" s="195">
        <v>34.973653544104984</v>
      </c>
      <c r="O8" s="30">
        <v>51337</v>
      </c>
      <c r="P8" s="200">
        <v>65.026346455895023</v>
      </c>
      <c r="Q8" s="30">
        <v>77792</v>
      </c>
      <c r="R8" s="30">
        <v>27445</v>
      </c>
      <c r="S8" s="195">
        <v>35.279977375565608</v>
      </c>
      <c r="T8" s="30">
        <v>50347</v>
      </c>
      <c r="U8" s="195">
        <v>64.720022624434392</v>
      </c>
      <c r="V8" s="115">
        <v>78444</v>
      </c>
      <c r="W8" s="30">
        <v>23979</v>
      </c>
      <c r="X8" s="195">
        <v>30.568303503135994</v>
      </c>
      <c r="Y8" s="30">
        <v>54465</v>
      </c>
      <c r="Z8" s="195">
        <v>69.431696496864006</v>
      </c>
    </row>
    <row r="9" spans="1:26">
      <c r="A9" s="28" t="s">
        <v>503</v>
      </c>
      <c r="B9" s="115">
        <v>36814</v>
      </c>
      <c r="C9" s="30">
        <v>17195</v>
      </c>
      <c r="D9" s="195">
        <v>46.707774216330741</v>
      </c>
      <c r="E9" s="30">
        <v>19619</v>
      </c>
      <c r="F9" s="200">
        <v>53.292225783669259</v>
      </c>
      <c r="G9" s="30">
        <v>35611</v>
      </c>
      <c r="H9" s="30">
        <v>17430</v>
      </c>
      <c r="I9" s="195">
        <v>48.9</v>
      </c>
      <c r="J9" s="30">
        <v>18181</v>
      </c>
      <c r="K9" s="195">
        <v>51.1</v>
      </c>
      <c r="L9" s="115">
        <v>34071</v>
      </c>
      <c r="M9" s="30">
        <v>16545</v>
      </c>
      <c r="N9" s="195">
        <v>48.560359249801884</v>
      </c>
      <c r="O9" s="30">
        <v>17526</v>
      </c>
      <c r="P9" s="200">
        <v>51.439640750198116</v>
      </c>
      <c r="Q9" s="30">
        <v>33422</v>
      </c>
      <c r="R9" s="30">
        <v>16015</v>
      </c>
      <c r="S9" s="195">
        <v>47.917539345341389</v>
      </c>
      <c r="T9" s="30">
        <v>17407</v>
      </c>
      <c r="U9" s="195">
        <v>52.082460654658611</v>
      </c>
      <c r="V9" s="115">
        <v>32741</v>
      </c>
      <c r="W9" s="30">
        <v>13185</v>
      </c>
      <c r="X9" s="195">
        <v>40.270608716899304</v>
      </c>
      <c r="Y9" s="30">
        <v>19556</v>
      </c>
      <c r="Z9" s="195">
        <v>59.729391283100696</v>
      </c>
    </row>
    <row r="10" spans="1:26">
      <c r="A10" s="28" t="s">
        <v>504</v>
      </c>
      <c r="B10" s="115">
        <v>38701</v>
      </c>
      <c r="C10" s="30">
        <v>17605</v>
      </c>
      <c r="D10" s="195">
        <v>45.48978062582362</v>
      </c>
      <c r="E10" s="30">
        <v>21096</v>
      </c>
      <c r="F10" s="200">
        <v>54.51021937417638</v>
      </c>
      <c r="G10" s="30">
        <v>36134</v>
      </c>
      <c r="H10" s="30">
        <v>17789</v>
      </c>
      <c r="I10" s="195">
        <v>49.2</v>
      </c>
      <c r="J10" s="30">
        <v>18345</v>
      </c>
      <c r="K10" s="195">
        <v>50.8</v>
      </c>
      <c r="L10" s="115">
        <v>33834</v>
      </c>
      <c r="M10" s="30">
        <v>16670</v>
      </c>
      <c r="N10" s="195">
        <v>49.269965123839924</v>
      </c>
      <c r="O10" s="30">
        <v>17164</v>
      </c>
      <c r="P10" s="200">
        <v>50.730034876160076</v>
      </c>
      <c r="Q10" s="30">
        <v>32594</v>
      </c>
      <c r="R10" s="30">
        <v>14987</v>
      </c>
      <c r="S10" s="195">
        <v>45.980855372154387</v>
      </c>
      <c r="T10" s="30">
        <v>17607</v>
      </c>
      <c r="U10" s="195">
        <v>54.019144627845613</v>
      </c>
      <c r="V10" s="115">
        <v>30955</v>
      </c>
      <c r="W10" s="30">
        <v>13325</v>
      </c>
      <c r="X10" s="195">
        <v>43.046357615894038</v>
      </c>
      <c r="Y10" s="30">
        <v>17630</v>
      </c>
      <c r="Z10" s="195">
        <v>56.953642384105962</v>
      </c>
    </row>
    <row r="11" spans="1:26">
      <c r="A11" s="28" t="s">
        <v>510</v>
      </c>
      <c r="B11" s="115">
        <v>21929</v>
      </c>
      <c r="C11" s="30">
        <v>9214</v>
      </c>
      <c r="D11" s="195">
        <v>42.017419854986549</v>
      </c>
      <c r="E11" s="30">
        <v>12715</v>
      </c>
      <c r="F11" s="200">
        <v>57.982580145013451</v>
      </c>
      <c r="G11" s="30">
        <v>21172</v>
      </c>
      <c r="H11" s="30">
        <v>8990</v>
      </c>
      <c r="I11" s="195">
        <v>42.5</v>
      </c>
      <c r="J11" s="30">
        <v>12182</v>
      </c>
      <c r="K11" s="195">
        <v>57.5</v>
      </c>
      <c r="L11" s="115">
        <v>20319</v>
      </c>
      <c r="M11" s="30">
        <v>8597</v>
      </c>
      <c r="N11" s="195">
        <v>42.310153058713517</v>
      </c>
      <c r="O11" s="30">
        <v>11722</v>
      </c>
      <c r="P11" s="200">
        <v>57.689846941286483</v>
      </c>
      <c r="Q11" s="30">
        <v>19921</v>
      </c>
      <c r="R11" s="30">
        <v>8619</v>
      </c>
      <c r="S11" s="195">
        <v>43.265900306209531</v>
      </c>
      <c r="T11" s="30">
        <v>11302</v>
      </c>
      <c r="U11" s="195">
        <v>56.734099693790469</v>
      </c>
      <c r="V11" s="115">
        <v>18617</v>
      </c>
      <c r="W11" s="30">
        <v>4221</v>
      </c>
      <c r="X11" s="195">
        <v>22.672825911801041</v>
      </c>
      <c r="Y11" s="30">
        <v>14396</v>
      </c>
      <c r="Z11" s="195">
        <v>77.327174088198959</v>
      </c>
    </row>
    <row r="12" spans="1:26">
      <c r="A12" s="28" t="s">
        <v>502</v>
      </c>
      <c r="B12" s="115">
        <v>52153</v>
      </c>
      <c r="C12" s="30">
        <v>15193</v>
      </c>
      <c r="D12" s="195">
        <v>29.13159358042682</v>
      </c>
      <c r="E12" s="30">
        <v>36960</v>
      </c>
      <c r="F12" s="200">
        <v>70.868406419573176</v>
      </c>
      <c r="G12" s="30">
        <v>50817</v>
      </c>
      <c r="H12" s="30">
        <v>15032</v>
      </c>
      <c r="I12" s="195">
        <v>29.6</v>
      </c>
      <c r="J12" s="30">
        <v>35785</v>
      </c>
      <c r="K12" s="195">
        <v>70.400000000000006</v>
      </c>
      <c r="L12" s="115">
        <v>48868</v>
      </c>
      <c r="M12" s="30">
        <v>14606</v>
      </c>
      <c r="N12" s="195">
        <v>29.888679708602766</v>
      </c>
      <c r="O12" s="30">
        <v>34262</v>
      </c>
      <c r="P12" s="200">
        <v>70.111320291397234</v>
      </c>
      <c r="Q12" s="30">
        <v>48355</v>
      </c>
      <c r="R12" s="30">
        <v>14477</v>
      </c>
      <c r="S12" s="195">
        <v>29.938992865267295</v>
      </c>
      <c r="T12" s="30">
        <v>33878</v>
      </c>
      <c r="U12" s="195">
        <v>70.061007134732705</v>
      </c>
      <c r="V12" s="115">
        <v>44952</v>
      </c>
      <c r="W12" s="30">
        <v>11329</v>
      </c>
      <c r="X12" s="195">
        <v>25.20243815625556</v>
      </c>
      <c r="Y12" s="30">
        <v>33623</v>
      </c>
      <c r="Z12" s="195">
        <v>74.797561843744433</v>
      </c>
    </row>
    <row r="13" spans="1:26">
      <c r="A13" s="28" t="s">
        <v>511</v>
      </c>
      <c r="B13" s="115">
        <v>12470</v>
      </c>
      <c r="C13" s="30">
        <v>0</v>
      </c>
      <c r="D13" s="195">
        <v>0</v>
      </c>
      <c r="E13" s="30">
        <v>12470</v>
      </c>
      <c r="F13" s="200">
        <v>100</v>
      </c>
      <c r="G13" s="30">
        <v>11862</v>
      </c>
      <c r="H13" s="30">
        <v>0</v>
      </c>
      <c r="I13" s="195">
        <v>0</v>
      </c>
      <c r="J13" s="30">
        <v>11862</v>
      </c>
      <c r="K13" s="195">
        <v>100</v>
      </c>
      <c r="L13" s="115">
        <v>11708</v>
      </c>
      <c r="M13" s="30">
        <v>0</v>
      </c>
      <c r="N13" s="195">
        <v>0</v>
      </c>
      <c r="O13" s="30">
        <v>11708</v>
      </c>
      <c r="P13" s="200">
        <v>100</v>
      </c>
      <c r="Q13" s="30">
        <v>11086</v>
      </c>
      <c r="R13" s="31">
        <v>0</v>
      </c>
      <c r="S13" s="195">
        <v>0</v>
      </c>
      <c r="T13" s="30">
        <v>11086</v>
      </c>
      <c r="U13" s="195">
        <v>100</v>
      </c>
      <c r="V13" s="115">
        <v>10472</v>
      </c>
      <c r="W13" s="30">
        <v>0</v>
      </c>
      <c r="X13" s="195">
        <v>0</v>
      </c>
      <c r="Y13" s="30">
        <v>10472</v>
      </c>
      <c r="Z13" s="195">
        <v>100</v>
      </c>
    </row>
    <row r="14" spans="1:26">
      <c r="A14" s="28" t="s">
        <v>507</v>
      </c>
      <c r="B14" s="115">
        <v>25358</v>
      </c>
      <c r="C14" s="30">
        <v>10993</v>
      </c>
      <c r="D14" s="195">
        <v>43.351210663301522</v>
      </c>
      <c r="E14" s="30">
        <v>14365</v>
      </c>
      <c r="F14" s="200">
        <v>56.648789336698478</v>
      </c>
      <c r="G14" s="30">
        <v>25776</v>
      </c>
      <c r="H14" s="30">
        <v>10670</v>
      </c>
      <c r="I14" s="195">
        <v>41.4</v>
      </c>
      <c r="J14" s="30">
        <v>15106</v>
      </c>
      <c r="K14" s="195">
        <v>58.6</v>
      </c>
      <c r="L14" s="115">
        <v>25542</v>
      </c>
      <c r="M14" s="30">
        <v>10141</v>
      </c>
      <c r="N14" s="195">
        <v>39.703233889280398</v>
      </c>
      <c r="O14" s="30">
        <v>15401</v>
      </c>
      <c r="P14" s="200">
        <v>60.296766110719602</v>
      </c>
      <c r="Q14" s="30">
        <v>27143</v>
      </c>
      <c r="R14" s="30">
        <v>10605</v>
      </c>
      <c r="S14" s="195">
        <v>39.070846995542126</v>
      </c>
      <c r="T14" s="30">
        <v>16538</v>
      </c>
      <c r="U14" s="195">
        <v>60.929153004457874</v>
      </c>
      <c r="V14" s="115">
        <v>27644</v>
      </c>
      <c r="W14" s="30">
        <v>10606</v>
      </c>
      <c r="X14" s="195">
        <v>38.366372449717844</v>
      </c>
      <c r="Y14" s="30">
        <v>17038</v>
      </c>
      <c r="Z14" s="195">
        <v>61.633627550282156</v>
      </c>
    </row>
    <row r="15" spans="1:26">
      <c r="A15" s="28" t="s">
        <v>508</v>
      </c>
      <c r="B15" s="115">
        <v>26910</v>
      </c>
      <c r="C15" s="30">
        <v>5092</v>
      </c>
      <c r="D15" s="195">
        <v>18.9223337049424</v>
      </c>
      <c r="E15" s="30">
        <v>21818</v>
      </c>
      <c r="F15" s="200">
        <v>81.077666295057597</v>
      </c>
      <c r="G15" s="30">
        <v>27184</v>
      </c>
      <c r="H15" s="30">
        <v>5198</v>
      </c>
      <c r="I15" s="195">
        <v>19.100000000000001</v>
      </c>
      <c r="J15" s="30">
        <v>21986</v>
      </c>
      <c r="K15" s="195">
        <v>80.900000000000006</v>
      </c>
      <c r="L15" s="115">
        <v>26632</v>
      </c>
      <c r="M15" s="30">
        <v>5146</v>
      </c>
      <c r="N15" s="195">
        <v>19.322619405226796</v>
      </c>
      <c r="O15" s="30">
        <v>21486</v>
      </c>
      <c r="P15" s="200">
        <v>80.677380594773211</v>
      </c>
      <c r="Q15" s="30">
        <v>27019</v>
      </c>
      <c r="R15" s="30">
        <v>5264</v>
      </c>
      <c r="S15" s="195">
        <v>19.482586328139458</v>
      </c>
      <c r="T15" s="30">
        <v>21755</v>
      </c>
      <c r="U15" s="195">
        <v>80.517413671860538</v>
      </c>
      <c r="V15" s="115">
        <v>26220</v>
      </c>
      <c r="W15" s="30">
        <v>4277</v>
      </c>
      <c r="X15" s="195">
        <v>16.311975591151793</v>
      </c>
      <c r="Y15" s="30">
        <v>21943</v>
      </c>
      <c r="Z15" s="195">
        <v>83.688024408848207</v>
      </c>
    </row>
    <row r="16" spans="1:26">
      <c r="A16" s="28" t="s">
        <v>498</v>
      </c>
      <c r="B16" s="115">
        <v>85719</v>
      </c>
      <c r="C16" s="30">
        <v>53711</v>
      </c>
      <c r="D16" s="195">
        <v>62.659387067044648</v>
      </c>
      <c r="E16" s="30">
        <v>32008</v>
      </c>
      <c r="F16" s="200">
        <v>37.340612932955352</v>
      </c>
      <c r="G16" s="30">
        <v>87212</v>
      </c>
      <c r="H16" s="30">
        <v>55067</v>
      </c>
      <c r="I16" s="195">
        <v>63.1</v>
      </c>
      <c r="J16" s="30">
        <v>32145</v>
      </c>
      <c r="K16" s="195">
        <v>36.9</v>
      </c>
      <c r="L16" s="115">
        <v>90872</v>
      </c>
      <c r="M16" s="30">
        <v>56214</v>
      </c>
      <c r="N16" s="195">
        <v>61.860639140769436</v>
      </c>
      <c r="O16" s="30">
        <v>34658</v>
      </c>
      <c r="P16" s="200">
        <v>38.139360859230564</v>
      </c>
      <c r="Q16" s="30">
        <v>97238</v>
      </c>
      <c r="R16" s="30">
        <v>62754</v>
      </c>
      <c r="S16" s="195">
        <v>64.536498076883518</v>
      </c>
      <c r="T16" s="30">
        <v>34484</v>
      </c>
      <c r="U16" s="195">
        <v>35.463501923116475</v>
      </c>
      <c r="V16" s="115">
        <v>99411</v>
      </c>
      <c r="W16" s="30">
        <v>61950</v>
      </c>
      <c r="X16" s="195">
        <v>62.317047409240423</v>
      </c>
      <c r="Y16" s="30">
        <v>37461</v>
      </c>
      <c r="Z16" s="195">
        <v>37.682952590759577</v>
      </c>
    </row>
    <row r="17" spans="1:26">
      <c r="A17" s="28" t="s">
        <v>500</v>
      </c>
      <c r="B17" s="115">
        <v>79302</v>
      </c>
      <c r="C17" s="30">
        <v>66847</v>
      </c>
      <c r="D17" s="195">
        <v>84.29421704370634</v>
      </c>
      <c r="E17" s="30">
        <v>12455</v>
      </c>
      <c r="F17" s="200">
        <v>15.705782956293662</v>
      </c>
      <c r="G17" s="30">
        <v>76407</v>
      </c>
      <c r="H17" s="30">
        <v>65649</v>
      </c>
      <c r="I17" s="195">
        <v>85.9</v>
      </c>
      <c r="J17" s="30">
        <v>10758</v>
      </c>
      <c r="K17" s="195">
        <v>14.1</v>
      </c>
      <c r="L17" s="115">
        <v>74621</v>
      </c>
      <c r="M17" s="30">
        <v>63999</v>
      </c>
      <c r="N17" s="195">
        <v>85.765401160531212</v>
      </c>
      <c r="O17" s="30">
        <v>10622</v>
      </c>
      <c r="P17" s="200">
        <v>14.234598839468783</v>
      </c>
      <c r="Q17" s="30">
        <v>76550</v>
      </c>
      <c r="R17" s="30">
        <v>66077</v>
      </c>
      <c r="S17" s="195">
        <v>86.318745917700852</v>
      </c>
      <c r="T17" s="30">
        <v>10473</v>
      </c>
      <c r="U17" s="195">
        <v>13.681254082299152</v>
      </c>
      <c r="V17" s="115">
        <v>74020</v>
      </c>
      <c r="W17" s="30">
        <v>54406</v>
      </c>
      <c r="X17" s="195">
        <v>73.501756282085921</v>
      </c>
      <c r="Y17" s="30">
        <v>19614</v>
      </c>
      <c r="Z17" s="195">
        <v>26.498243717914079</v>
      </c>
    </row>
    <row r="18" spans="1:26">
      <c r="A18" s="28" t="s">
        <v>501</v>
      </c>
      <c r="B18" s="115">
        <v>64724</v>
      </c>
      <c r="C18" s="30">
        <v>29465</v>
      </c>
      <c r="D18" s="195">
        <v>45.524071441814471</v>
      </c>
      <c r="E18" s="30">
        <v>35259</v>
      </c>
      <c r="F18" s="200">
        <v>54.475928558185529</v>
      </c>
      <c r="G18" s="30">
        <v>64208</v>
      </c>
      <c r="H18" s="30">
        <v>32019</v>
      </c>
      <c r="I18" s="195">
        <v>49.9</v>
      </c>
      <c r="J18" s="30">
        <v>32189</v>
      </c>
      <c r="K18" s="195">
        <v>50.1</v>
      </c>
      <c r="L18" s="115">
        <v>65824</v>
      </c>
      <c r="M18" s="30">
        <v>34427</v>
      </c>
      <c r="N18" s="195">
        <v>52.301592124453087</v>
      </c>
      <c r="O18" s="30">
        <v>31397</v>
      </c>
      <c r="P18" s="200">
        <v>47.698407875546913</v>
      </c>
      <c r="Q18" s="30">
        <v>69665</v>
      </c>
      <c r="R18" s="30">
        <v>38502</v>
      </c>
      <c r="S18" s="195">
        <v>55.267350893562046</v>
      </c>
      <c r="T18" s="30">
        <v>31163</v>
      </c>
      <c r="U18" s="195">
        <v>44.732649106437954</v>
      </c>
      <c r="V18" s="115">
        <v>68941</v>
      </c>
      <c r="W18" s="30">
        <v>38380</v>
      </c>
      <c r="X18" s="195">
        <v>55.670790966188477</v>
      </c>
      <c r="Y18" s="30">
        <v>30561</v>
      </c>
      <c r="Z18" s="195">
        <v>44.329209033811523</v>
      </c>
    </row>
    <row r="19" spans="1:26">
      <c r="A19" s="28" t="s">
        <v>506</v>
      </c>
      <c r="B19" s="115">
        <v>26492</v>
      </c>
      <c r="C19" s="30">
        <v>16653</v>
      </c>
      <c r="D19" s="195">
        <v>62.860486184508531</v>
      </c>
      <c r="E19" s="30">
        <v>9839</v>
      </c>
      <c r="F19" s="200">
        <v>37.139513815491469</v>
      </c>
      <c r="G19" s="30">
        <v>26749</v>
      </c>
      <c r="H19" s="30">
        <v>16938</v>
      </c>
      <c r="I19" s="195">
        <v>63.3</v>
      </c>
      <c r="J19" s="30">
        <v>9811</v>
      </c>
      <c r="K19" s="195">
        <v>36.700000000000003</v>
      </c>
      <c r="L19" s="115">
        <v>27562</v>
      </c>
      <c r="M19" s="30">
        <v>17832</v>
      </c>
      <c r="N19" s="195">
        <v>64.697772295189026</v>
      </c>
      <c r="O19" s="30">
        <v>9730</v>
      </c>
      <c r="P19" s="200">
        <v>35.302227704810974</v>
      </c>
      <c r="Q19" s="30">
        <v>28846</v>
      </c>
      <c r="R19" s="30">
        <v>19128</v>
      </c>
      <c r="S19" s="195">
        <v>66.310753657352834</v>
      </c>
      <c r="T19" s="30">
        <v>9718</v>
      </c>
      <c r="U19" s="195">
        <v>33.689246342647159</v>
      </c>
      <c r="V19" s="115">
        <v>29158</v>
      </c>
      <c r="W19" s="30">
        <v>18783</v>
      </c>
      <c r="X19" s="195">
        <v>64.417998490980182</v>
      </c>
      <c r="Y19" s="30">
        <v>10375</v>
      </c>
      <c r="Z19" s="195">
        <v>35.582001509019825</v>
      </c>
    </row>
    <row r="20" spans="1:26">
      <c r="A20" s="28" t="s">
        <v>509</v>
      </c>
      <c r="B20" s="115">
        <v>27335</v>
      </c>
      <c r="C20" s="30">
        <v>6713</v>
      </c>
      <c r="D20" s="195">
        <v>24.558258642765686</v>
      </c>
      <c r="E20" s="30">
        <v>20622</v>
      </c>
      <c r="F20" s="200">
        <v>75.441741357234321</v>
      </c>
      <c r="G20" s="30">
        <v>27366</v>
      </c>
      <c r="H20" s="30">
        <v>6536</v>
      </c>
      <c r="I20" s="195">
        <v>23.9</v>
      </c>
      <c r="J20" s="30">
        <v>20830</v>
      </c>
      <c r="K20" s="195">
        <v>76.099999999999994</v>
      </c>
      <c r="L20" s="115">
        <v>26898</v>
      </c>
      <c r="M20" s="30">
        <v>6578</v>
      </c>
      <c r="N20" s="195">
        <v>24.455349840136812</v>
      </c>
      <c r="O20" s="30">
        <v>20320</v>
      </c>
      <c r="P20" s="200">
        <v>75.544650159863181</v>
      </c>
      <c r="Q20" s="30">
        <v>26549</v>
      </c>
      <c r="R20" s="30">
        <v>6706</v>
      </c>
      <c r="S20" s="195">
        <v>25.258955139553279</v>
      </c>
      <c r="T20" s="30">
        <v>19843</v>
      </c>
      <c r="U20" s="195">
        <v>74.741044860446721</v>
      </c>
      <c r="V20" s="115">
        <v>25428</v>
      </c>
      <c r="W20" s="30">
        <v>4734</v>
      </c>
      <c r="X20" s="195">
        <v>18.617272298253894</v>
      </c>
      <c r="Y20" s="30">
        <v>20694</v>
      </c>
      <c r="Z20" s="195">
        <v>81.382727701746106</v>
      </c>
    </row>
    <row r="21" spans="1:26">
      <c r="A21" s="28" t="s">
        <v>497</v>
      </c>
      <c r="B21" s="115">
        <v>120531</v>
      </c>
      <c r="C21" s="30">
        <v>79186</v>
      </c>
      <c r="D21" s="195">
        <v>65.697621358820555</v>
      </c>
      <c r="E21" s="30">
        <v>41345</v>
      </c>
      <c r="F21" s="200">
        <v>34.302378641179445</v>
      </c>
      <c r="G21" s="30">
        <v>124688</v>
      </c>
      <c r="H21" s="30">
        <v>84533</v>
      </c>
      <c r="I21" s="195">
        <v>67.8</v>
      </c>
      <c r="J21" s="30">
        <v>40155</v>
      </c>
      <c r="K21" s="195">
        <v>32.200000000000003</v>
      </c>
      <c r="L21" s="115">
        <v>132849</v>
      </c>
      <c r="M21" s="30">
        <v>91368</v>
      </c>
      <c r="N21" s="195">
        <v>68.77582819592169</v>
      </c>
      <c r="O21" s="30">
        <v>41481</v>
      </c>
      <c r="P21" s="200">
        <v>31.224171804078313</v>
      </c>
      <c r="Q21" s="30">
        <v>144158</v>
      </c>
      <c r="R21" s="30">
        <v>100658</v>
      </c>
      <c r="S21" s="195">
        <v>69.824775593446077</v>
      </c>
      <c r="T21" s="30">
        <v>43500</v>
      </c>
      <c r="U21" s="195">
        <v>30.175224406553919</v>
      </c>
      <c r="V21" s="115">
        <v>149623</v>
      </c>
      <c r="W21" s="30">
        <v>102980</v>
      </c>
      <c r="X21" s="195">
        <v>68.826316809581414</v>
      </c>
      <c r="Y21" s="30">
        <v>46643</v>
      </c>
      <c r="Z21" s="195">
        <v>31.173683190418586</v>
      </c>
    </row>
    <row r="22" spans="1:26">
      <c r="A22" s="28" t="s">
        <v>505</v>
      </c>
      <c r="B22" s="115">
        <v>32094</v>
      </c>
      <c r="C22" s="30">
        <v>3996</v>
      </c>
      <c r="D22" s="195">
        <v>12.45092540661806</v>
      </c>
      <c r="E22" s="30">
        <v>28098</v>
      </c>
      <c r="F22" s="200">
        <v>87.549074593381945</v>
      </c>
      <c r="G22" s="30">
        <v>31383</v>
      </c>
      <c r="H22" s="30">
        <v>3299</v>
      </c>
      <c r="I22" s="195">
        <v>10.5</v>
      </c>
      <c r="J22" s="30">
        <v>28084</v>
      </c>
      <c r="K22" s="195">
        <v>89.5</v>
      </c>
      <c r="L22" s="115">
        <v>31449</v>
      </c>
      <c r="M22" s="30">
        <v>3201</v>
      </c>
      <c r="N22" s="195">
        <v>10.178384050367262</v>
      </c>
      <c r="O22" s="30">
        <v>28248</v>
      </c>
      <c r="P22" s="200">
        <v>89.821615949632744</v>
      </c>
      <c r="Q22" s="30">
        <v>30833</v>
      </c>
      <c r="R22" s="30">
        <v>3242</v>
      </c>
      <c r="S22" s="195">
        <v>10.514708267116401</v>
      </c>
      <c r="T22" s="30">
        <v>27591</v>
      </c>
      <c r="U22" s="195">
        <v>89.485291732883596</v>
      </c>
      <c r="V22" s="115">
        <v>30475</v>
      </c>
      <c r="W22" s="30">
        <v>4027</v>
      </c>
      <c r="X22" s="195">
        <v>13.214109926168991</v>
      </c>
      <c r="Y22" s="30">
        <v>26448</v>
      </c>
      <c r="Z22" s="195">
        <v>86.785890073831013</v>
      </c>
    </row>
    <row r="23" spans="1:26">
      <c r="B23" s="201"/>
      <c r="C23" s="116"/>
      <c r="D23" s="192"/>
      <c r="E23" s="116"/>
      <c r="F23" s="202"/>
      <c r="G23" s="116"/>
      <c r="H23" s="116"/>
      <c r="I23" s="192"/>
      <c r="J23" s="116"/>
      <c r="K23" s="192"/>
      <c r="L23" s="201"/>
      <c r="M23" s="116"/>
      <c r="N23" s="192"/>
      <c r="O23" s="116"/>
      <c r="P23" s="202"/>
      <c r="Q23" s="116"/>
      <c r="R23" s="191"/>
      <c r="S23" s="192"/>
      <c r="T23" s="116"/>
      <c r="U23" s="192"/>
      <c r="V23" s="201"/>
      <c r="W23" s="116"/>
      <c r="X23" s="192"/>
      <c r="Y23" s="116"/>
      <c r="Z23" s="192"/>
    </row>
    <row r="24" spans="1:26">
      <c r="B24" s="201"/>
      <c r="C24" s="116"/>
      <c r="D24" s="192"/>
      <c r="E24" s="116"/>
      <c r="F24" s="202"/>
      <c r="G24" s="116"/>
      <c r="H24" s="116"/>
      <c r="I24" s="192"/>
      <c r="J24" s="116"/>
      <c r="K24" s="192"/>
      <c r="L24" s="201"/>
      <c r="M24" s="116"/>
      <c r="N24" s="192"/>
      <c r="O24" s="116"/>
      <c r="P24" s="202"/>
      <c r="Q24" s="116"/>
      <c r="R24" s="191"/>
      <c r="S24" s="192"/>
      <c r="T24" s="116"/>
      <c r="U24" s="192"/>
      <c r="V24" s="201"/>
      <c r="W24" s="116"/>
      <c r="X24" s="192"/>
      <c r="Y24" s="116"/>
      <c r="Z24" s="192"/>
    </row>
    <row r="25" spans="1:26">
      <c r="B25" s="201"/>
      <c r="C25" s="116"/>
      <c r="D25" s="192"/>
      <c r="E25" s="116"/>
      <c r="F25" s="202"/>
      <c r="G25" s="116"/>
      <c r="H25" s="116"/>
      <c r="I25" s="192"/>
      <c r="J25" s="116"/>
      <c r="K25" s="192"/>
      <c r="L25" s="201"/>
      <c r="M25" s="116"/>
      <c r="N25" s="192"/>
      <c r="O25" s="116"/>
      <c r="P25" s="202"/>
      <c r="Q25" s="116"/>
      <c r="R25" s="191"/>
      <c r="S25" s="192"/>
      <c r="T25" s="116"/>
      <c r="U25" s="192"/>
      <c r="V25" s="201"/>
      <c r="W25" s="116"/>
      <c r="X25" s="192"/>
      <c r="Y25" s="116"/>
      <c r="Z25" s="192"/>
    </row>
    <row r="26" spans="1:26">
      <c r="B26" s="201"/>
      <c r="C26" s="116"/>
      <c r="D26" s="192"/>
      <c r="E26" s="116"/>
      <c r="F26" s="202"/>
      <c r="G26" s="116"/>
      <c r="H26" s="116"/>
      <c r="I26" s="192"/>
      <c r="J26" s="116"/>
      <c r="K26" s="192"/>
      <c r="L26" s="201"/>
      <c r="M26" s="116"/>
      <c r="N26" s="192"/>
      <c r="O26" s="116"/>
      <c r="P26" s="202"/>
      <c r="Q26" s="116"/>
      <c r="R26" s="191"/>
      <c r="S26" s="192"/>
      <c r="T26" s="116"/>
      <c r="U26" s="192"/>
      <c r="V26" s="201"/>
      <c r="W26" s="116"/>
      <c r="X26" s="192"/>
      <c r="Y26" s="116"/>
      <c r="Z26" s="192"/>
    </row>
    <row r="27" spans="1:26">
      <c r="A27" s="28" t="s">
        <v>121</v>
      </c>
      <c r="B27" s="115">
        <v>738133</v>
      </c>
      <c r="C27" s="30">
        <v>360421</v>
      </c>
      <c r="D27" s="195">
        <v>48.828734117022272</v>
      </c>
      <c r="E27" s="30">
        <v>377712</v>
      </c>
      <c r="F27" s="200">
        <v>51.171265882977728</v>
      </c>
      <c r="G27" s="30">
        <v>729498</v>
      </c>
      <c r="H27" s="30">
        <v>367902</v>
      </c>
      <c r="I27" s="195">
        <v>50.4</v>
      </c>
      <c r="J27" s="30">
        <v>361596</v>
      </c>
      <c r="K27" s="195">
        <v>49.6</v>
      </c>
      <c r="L27" s="115">
        <v>729997</v>
      </c>
      <c r="M27" s="30">
        <v>372935</v>
      </c>
      <c r="N27" s="195">
        <v>51.08719624875171</v>
      </c>
      <c r="O27" s="30">
        <v>357062</v>
      </c>
      <c r="P27" s="200">
        <v>48.91280375124829</v>
      </c>
      <c r="Q27" s="30">
        <v>751171</v>
      </c>
      <c r="R27" s="30">
        <v>394479</v>
      </c>
      <c r="S27" s="195">
        <v>52.515206257962568</v>
      </c>
      <c r="T27" s="30">
        <v>356692</v>
      </c>
      <c r="U27" s="195">
        <v>47.484793742037432</v>
      </c>
      <c r="V27" s="115">
        <v>747101</v>
      </c>
      <c r="W27" s="30">
        <v>366182</v>
      </c>
      <c r="X27" s="195">
        <v>49.013721036379287</v>
      </c>
      <c r="Y27" s="30">
        <v>380919</v>
      </c>
      <c r="Z27" s="195">
        <v>50.986278963620713</v>
      </c>
    </row>
    <row r="28" spans="1:26">
      <c r="A28" s="28" t="s">
        <v>537</v>
      </c>
      <c r="B28" s="115">
        <f>SUM(B8:B11)</f>
        <v>185045</v>
      </c>
      <c r="C28" s="30">
        <f>SUM(C8:C11)</f>
        <v>72572</v>
      </c>
      <c r="D28" s="195">
        <f>100*C28/B28</f>
        <v>39.218568456321435</v>
      </c>
      <c r="E28" s="30">
        <f>SUM(E8:E11)</f>
        <v>112473</v>
      </c>
      <c r="F28" s="200">
        <f>100*E28/B28</f>
        <v>60.781431543678565</v>
      </c>
      <c r="G28" s="30">
        <f t="shared" ref="G28:H28" si="0">SUM(G8:G11)</f>
        <v>175846</v>
      </c>
      <c r="H28" s="30">
        <f t="shared" si="0"/>
        <v>72961</v>
      </c>
      <c r="I28" s="195">
        <f>100*H28/G28</f>
        <v>41.491418627662839</v>
      </c>
      <c r="J28" s="30">
        <f t="shared" ref="J28" si="1">SUM(J8:J11)</f>
        <v>102885</v>
      </c>
      <c r="K28" s="195">
        <f>100*J28/G28</f>
        <v>58.508581372337161</v>
      </c>
      <c r="L28" s="115">
        <f t="shared" ref="L28:M28" si="2">SUM(L8:L11)</f>
        <v>167172</v>
      </c>
      <c r="M28" s="30">
        <f t="shared" si="2"/>
        <v>69423</v>
      </c>
      <c r="N28" s="195">
        <f>100*M28/L28</f>
        <v>41.527887445265954</v>
      </c>
      <c r="O28" s="30">
        <f t="shared" ref="O28" si="3">SUM(O8:O11)</f>
        <v>97749</v>
      </c>
      <c r="P28" s="200">
        <f>100*O28/L28</f>
        <v>58.472112554734046</v>
      </c>
      <c r="Q28" s="30">
        <f t="shared" ref="Q28:R28" si="4">SUM(Q8:Q11)</f>
        <v>163729</v>
      </c>
      <c r="R28" s="30">
        <f t="shared" si="4"/>
        <v>67066</v>
      </c>
      <c r="S28" s="195">
        <f>100*R28/Q28</f>
        <v>40.961588967134716</v>
      </c>
      <c r="T28" s="30">
        <f t="shared" ref="T28" si="5">SUM(T8:T11)</f>
        <v>96663</v>
      </c>
      <c r="U28" s="195">
        <f>100*T28/Q28</f>
        <v>59.038411032865284</v>
      </c>
      <c r="V28" s="115">
        <f>SUM(V8:V11)</f>
        <v>160757</v>
      </c>
      <c r="W28" s="30">
        <f>SUM(W8:W11)</f>
        <v>54710</v>
      </c>
      <c r="X28" s="195">
        <f>100*W28/V28</f>
        <v>34.032732633726681</v>
      </c>
      <c r="Y28" s="30">
        <f>SUM(Y8:Y11)</f>
        <v>106047</v>
      </c>
      <c r="Z28" s="195">
        <f>100*Y28/V28</f>
        <v>65.967267366273319</v>
      </c>
    </row>
    <row r="29" spans="1:26">
      <c r="A29" s="28" t="s">
        <v>538</v>
      </c>
      <c r="B29" s="115">
        <f>SUM(B12:B16)</f>
        <v>202610</v>
      </c>
      <c r="C29" s="30">
        <f>SUM(C12:C16)</f>
        <v>84989</v>
      </c>
      <c r="D29" s="195">
        <f t="shared" ref="D29:D31" si="6">100*C29/B29</f>
        <v>41.947090469374658</v>
      </c>
      <c r="E29" s="30">
        <f>SUM(E12:E16)</f>
        <v>117621</v>
      </c>
      <c r="F29" s="200">
        <f>100*E29/B29</f>
        <v>58.052909530625342</v>
      </c>
      <c r="G29" s="30">
        <f t="shared" ref="G29:T29" si="7">SUM(G12:G16)</f>
        <v>202851</v>
      </c>
      <c r="H29" s="30">
        <f t="shared" si="7"/>
        <v>85967</v>
      </c>
      <c r="I29" s="195">
        <f t="shared" ref="I29:I31" si="8">100*H29/G29</f>
        <v>42.37938191086068</v>
      </c>
      <c r="J29" s="30">
        <f t="shared" si="7"/>
        <v>116884</v>
      </c>
      <c r="K29" s="195">
        <f t="shared" ref="K29:K31" si="9">100*J29/G29</f>
        <v>57.62061808913932</v>
      </c>
      <c r="L29" s="115">
        <f t="shared" si="7"/>
        <v>203622</v>
      </c>
      <c r="M29" s="30">
        <f t="shared" si="7"/>
        <v>86107</v>
      </c>
      <c r="N29" s="195">
        <f t="shared" ref="N29:N31" si="10">100*M29/L29</f>
        <v>42.287670291029457</v>
      </c>
      <c r="O29" s="30">
        <f t="shared" si="7"/>
        <v>117515</v>
      </c>
      <c r="P29" s="200">
        <f t="shared" ref="P29:P31" si="11">100*O29/L29</f>
        <v>57.712329708970543</v>
      </c>
      <c r="Q29" s="30">
        <f t="shared" si="7"/>
        <v>210841</v>
      </c>
      <c r="R29" s="30">
        <f t="shared" si="7"/>
        <v>93100</v>
      </c>
      <c r="S29" s="195">
        <f t="shared" ref="S29:S31" si="12">100*R29/Q29</f>
        <v>44.156497075995652</v>
      </c>
      <c r="T29" s="30">
        <f t="shared" si="7"/>
        <v>117741</v>
      </c>
      <c r="U29" s="195">
        <f t="shared" ref="U29:U31" si="13">100*T29/Q29</f>
        <v>55.843502924004348</v>
      </c>
      <c r="V29" s="115">
        <f>SUM(V12:V16)</f>
        <v>208699</v>
      </c>
      <c r="W29" s="30">
        <f>SUM(W12:W16)</f>
        <v>88162</v>
      </c>
      <c r="X29" s="195">
        <f t="shared" ref="X29:X31" si="14">100*W29/V29</f>
        <v>42.243614008691942</v>
      </c>
      <c r="Y29" s="30">
        <f>SUM(Y12:Y16)</f>
        <v>120537</v>
      </c>
      <c r="Z29" s="195">
        <f>100*Y29/V29</f>
        <v>57.756385991308058</v>
      </c>
    </row>
    <row r="30" spans="1:26">
      <c r="A30" s="28" t="s">
        <v>539</v>
      </c>
      <c r="B30" s="115">
        <f>SUM(B17:B20)</f>
        <v>197853</v>
      </c>
      <c r="C30" s="30">
        <f>SUM(C17:C20)</f>
        <v>119678</v>
      </c>
      <c r="D30" s="195">
        <f t="shared" si="6"/>
        <v>60.488342355182887</v>
      </c>
      <c r="E30" s="30">
        <f>SUM(E17:E20)</f>
        <v>78175</v>
      </c>
      <c r="F30" s="200">
        <f>100*E30/B30</f>
        <v>39.511657644817113</v>
      </c>
      <c r="G30" s="30">
        <f t="shared" ref="G30:T30" si="15">SUM(G17:G20)</f>
        <v>194730</v>
      </c>
      <c r="H30" s="30">
        <f t="shared" si="15"/>
        <v>121142</v>
      </c>
      <c r="I30" s="195">
        <f t="shared" si="8"/>
        <v>62.21023981923689</v>
      </c>
      <c r="J30" s="30">
        <f t="shared" si="15"/>
        <v>73588</v>
      </c>
      <c r="K30" s="195">
        <f t="shared" si="9"/>
        <v>37.78976018076311</v>
      </c>
      <c r="L30" s="115">
        <f t="shared" si="15"/>
        <v>194905</v>
      </c>
      <c r="M30" s="30">
        <f t="shared" si="15"/>
        <v>122836</v>
      </c>
      <c r="N30" s="195">
        <f t="shared" si="10"/>
        <v>63.023524281060006</v>
      </c>
      <c r="O30" s="30">
        <f t="shared" si="15"/>
        <v>72069</v>
      </c>
      <c r="P30" s="200">
        <f t="shared" si="11"/>
        <v>36.976475718939994</v>
      </c>
      <c r="Q30" s="30">
        <f t="shared" si="15"/>
        <v>201610</v>
      </c>
      <c r="R30" s="30">
        <f t="shared" si="15"/>
        <v>130413</v>
      </c>
      <c r="S30" s="195">
        <f t="shared" si="12"/>
        <v>64.68577947522445</v>
      </c>
      <c r="T30" s="30">
        <f t="shared" si="15"/>
        <v>71197</v>
      </c>
      <c r="U30" s="195">
        <f t="shared" si="13"/>
        <v>35.314220524775557</v>
      </c>
      <c r="V30" s="115">
        <f>SUM(V17:V20)</f>
        <v>197547</v>
      </c>
      <c r="W30" s="30">
        <f>SUM(W17:W20)</f>
        <v>116303</v>
      </c>
      <c r="X30" s="195">
        <f t="shared" si="14"/>
        <v>58.873584514065008</v>
      </c>
      <c r="Y30" s="30">
        <f>SUM(Y17:Y20)</f>
        <v>81244</v>
      </c>
      <c r="Z30" s="195">
        <f>100*Y30/V30</f>
        <v>41.126415485934992</v>
      </c>
    </row>
    <row r="31" spans="1:26">
      <c r="A31" s="28" t="s">
        <v>536</v>
      </c>
      <c r="B31" s="115">
        <f>B21+B22</f>
        <v>152625</v>
      </c>
      <c r="C31" s="30">
        <f>C21+C22</f>
        <v>83182</v>
      </c>
      <c r="D31" s="195">
        <f t="shared" si="6"/>
        <v>54.500900900900902</v>
      </c>
      <c r="E31" s="30">
        <f>E21+E22</f>
        <v>69443</v>
      </c>
      <c r="F31" s="200">
        <f>100*E31/B31</f>
        <v>45.499099099099098</v>
      </c>
      <c r="G31" s="30">
        <f t="shared" ref="G31:T31" si="16">G21+G22</f>
        <v>156071</v>
      </c>
      <c r="H31" s="30">
        <f t="shared" si="16"/>
        <v>87832</v>
      </c>
      <c r="I31" s="195">
        <f t="shared" si="8"/>
        <v>56.276950874922314</v>
      </c>
      <c r="J31" s="30">
        <f t="shared" si="16"/>
        <v>68239</v>
      </c>
      <c r="K31" s="195">
        <f t="shared" si="9"/>
        <v>43.723049125077686</v>
      </c>
      <c r="L31" s="115">
        <f t="shared" si="16"/>
        <v>164298</v>
      </c>
      <c r="M31" s="30">
        <f t="shared" si="16"/>
        <v>94569</v>
      </c>
      <c r="N31" s="195">
        <f t="shared" si="10"/>
        <v>57.559434685753935</v>
      </c>
      <c r="O31" s="30">
        <f t="shared" si="16"/>
        <v>69729</v>
      </c>
      <c r="P31" s="200">
        <f t="shared" si="11"/>
        <v>42.440565314246065</v>
      </c>
      <c r="Q31" s="30">
        <f t="shared" si="16"/>
        <v>174991</v>
      </c>
      <c r="R31" s="30">
        <f t="shared" si="16"/>
        <v>103900</v>
      </c>
      <c r="S31" s="195">
        <f t="shared" si="12"/>
        <v>59.37448211622312</v>
      </c>
      <c r="T31" s="30">
        <f t="shared" si="16"/>
        <v>71091</v>
      </c>
      <c r="U31" s="195">
        <f t="shared" si="13"/>
        <v>40.62551788377688</v>
      </c>
      <c r="V31" s="115">
        <f>V21+V22</f>
        <v>180098</v>
      </c>
      <c r="W31" s="30">
        <f>W21+W22</f>
        <v>107007</v>
      </c>
      <c r="X31" s="195">
        <f t="shared" si="14"/>
        <v>59.41598463059001</v>
      </c>
      <c r="Y31" s="30">
        <f>Y21+Y22</f>
        <v>73091</v>
      </c>
      <c r="Z31" s="195">
        <f>100*Y31/V31</f>
        <v>40.58401536940999</v>
      </c>
    </row>
    <row r="32" spans="1:26">
      <c r="B32" s="116"/>
      <c r="C32" s="116"/>
      <c r="D32" s="192"/>
      <c r="E32" s="116"/>
      <c r="F32" s="192"/>
      <c r="G32" s="116"/>
      <c r="H32" s="116"/>
      <c r="I32" s="192"/>
      <c r="J32" s="116"/>
      <c r="K32" s="192"/>
      <c r="L32" s="116"/>
      <c r="M32" s="116"/>
      <c r="N32" s="192"/>
      <c r="O32" s="116"/>
      <c r="P32" s="192"/>
      <c r="Q32" s="116"/>
      <c r="R32" s="191"/>
      <c r="S32" s="192"/>
      <c r="T32" s="116"/>
      <c r="U32" s="192"/>
      <c r="V32" s="116"/>
      <c r="W32" s="116"/>
      <c r="X32" s="192"/>
      <c r="Y32" s="116"/>
      <c r="Z32" s="192"/>
    </row>
    <row r="33" spans="1:11" ht="66" customHeight="1">
      <c r="A33" s="244" t="s">
        <v>714</v>
      </c>
      <c r="B33" s="244"/>
      <c r="C33" s="244"/>
      <c r="D33" s="244"/>
      <c r="E33" s="244"/>
      <c r="F33" s="244"/>
      <c r="G33" s="244"/>
      <c r="H33" s="244"/>
      <c r="I33" s="244"/>
      <c r="J33" s="244"/>
      <c r="K33" s="194"/>
    </row>
    <row r="35" spans="1:11">
      <c r="A35" s="28" t="s">
        <v>747</v>
      </c>
    </row>
  </sheetData>
  <mergeCells count="6">
    <mergeCell ref="V3:Z3"/>
    <mergeCell ref="A33:J33"/>
    <mergeCell ref="B3:F3"/>
    <mergeCell ref="G3:K3"/>
    <mergeCell ref="L3:P3"/>
    <mergeCell ref="Q3:U3"/>
  </mergeCell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E22E-D1D0-49AC-8886-A2ADEE6C49AD}">
  <dimension ref="A1:BU62"/>
  <sheetViews>
    <sheetView topLeftCell="A37" zoomScale="91" zoomScaleNormal="91" workbookViewId="0"/>
  </sheetViews>
  <sheetFormatPr baseColWidth="10" defaultColWidth="9.1640625" defaultRowHeight="14"/>
  <cols>
    <col min="1" max="1" width="23.1640625" style="22" customWidth="1"/>
    <col min="2" max="65" width="12.6640625" style="22" customWidth="1"/>
    <col min="66" max="73" width="12.83203125" style="22" customWidth="1"/>
    <col min="74" max="16384" width="9.1640625" style="22"/>
  </cols>
  <sheetData>
    <row r="1" spans="1:73">
      <c r="A1" s="21" t="s">
        <v>21</v>
      </c>
    </row>
    <row r="2" spans="1:73">
      <c r="A2" s="21"/>
    </row>
    <row r="3" spans="1:73">
      <c r="A3" s="22" t="s">
        <v>715</v>
      </c>
    </row>
    <row r="5" spans="1:73">
      <c r="B5" s="224" t="s">
        <v>572</v>
      </c>
      <c r="C5" s="223"/>
      <c r="D5" s="223"/>
      <c r="E5" s="223"/>
      <c r="F5" s="223"/>
      <c r="G5" s="223"/>
      <c r="H5" s="223"/>
      <c r="I5" s="225"/>
      <c r="J5" s="224" t="s">
        <v>573</v>
      </c>
      <c r="K5" s="223"/>
      <c r="L5" s="223"/>
      <c r="M5" s="223"/>
      <c r="N5" s="223"/>
      <c r="O5" s="223"/>
      <c r="P5" s="223"/>
      <c r="Q5" s="223"/>
      <c r="R5" s="224" t="s">
        <v>574</v>
      </c>
      <c r="S5" s="223"/>
      <c r="T5" s="223"/>
      <c r="U5" s="223"/>
      <c r="V5" s="223"/>
      <c r="W5" s="223"/>
      <c r="X5" s="223"/>
      <c r="Y5" s="225"/>
      <c r="Z5" s="223" t="s">
        <v>575</v>
      </c>
      <c r="AA5" s="223"/>
      <c r="AB5" s="223"/>
      <c r="AC5" s="223"/>
      <c r="AD5" s="223"/>
      <c r="AE5" s="223"/>
      <c r="AF5" s="223"/>
      <c r="AG5" s="223"/>
      <c r="AH5" s="224" t="s">
        <v>576</v>
      </c>
      <c r="AI5" s="223"/>
      <c r="AJ5" s="223"/>
      <c r="AK5" s="223"/>
      <c r="AL5" s="223"/>
      <c r="AM5" s="223"/>
      <c r="AN5" s="223"/>
      <c r="AO5" s="225"/>
      <c r="AP5" s="223" t="s">
        <v>577</v>
      </c>
      <c r="AQ5" s="223"/>
      <c r="AR5" s="223"/>
      <c r="AS5" s="223"/>
      <c r="AT5" s="223"/>
      <c r="AU5" s="223"/>
      <c r="AV5" s="223"/>
      <c r="AW5" s="223"/>
      <c r="AX5" s="224" t="s">
        <v>578</v>
      </c>
      <c r="AY5" s="223"/>
      <c r="AZ5" s="223"/>
      <c r="BA5" s="223"/>
      <c r="BB5" s="223"/>
      <c r="BC5" s="223"/>
      <c r="BD5" s="223"/>
      <c r="BE5" s="225"/>
      <c r="BF5" s="224" t="s">
        <v>579</v>
      </c>
      <c r="BG5" s="223"/>
      <c r="BH5" s="223"/>
      <c r="BI5" s="223"/>
      <c r="BJ5" s="223"/>
      <c r="BK5" s="223"/>
      <c r="BL5" s="223"/>
      <c r="BM5" s="225"/>
      <c r="BN5" s="223" t="s">
        <v>121</v>
      </c>
      <c r="BO5" s="223"/>
      <c r="BP5" s="223"/>
      <c r="BQ5" s="223"/>
      <c r="BR5" s="223"/>
      <c r="BS5" s="223"/>
      <c r="BT5" s="223"/>
      <c r="BU5" s="223"/>
    </row>
    <row r="6" spans="1:73" ht="16">
      <c r="B6" s="120" t="s">
        <v>181</v>
      </c>
      <c r="C6" s="119" t="s">
        <v>182</v>
      </c>
      <c r="D6" s="119" t="s">
        <v>183</v>
      </c>
      <c r="E6" s="119" t="s">
        <v>184</v>
      </c>
      <c r="F6" s="119" t="s">
        <v>183</v>
      </c>
      <c r="G6" s="119" t="s">
        <v>185</v>
      </c>
      <c r="H6" s="119" t="s">
        <v>183</v>
      </c>
      <c r="I6" s="121" t="s">
        <v>191</v>
      </c>
      <c r="J6" s="120" t="s">
        <v>181</v>
      </c>
      <c r="K6" s="119" t="s">
        <v>182</v>
      </c>
      <c r="L6" s="119" t="s">
        <v>183</v>
      </c>
      <c r="M6" s="119" t="s">
        <v>184</v>
      </c>
      <c r="N6" s="119" t="s">
        <v>183</v>
      </c>
      <c r="O6" s="119" t="s">
        <v>185</v>
      </c>
      <c r="P6" s="119" t="s">
        <v>183</v>
      </c>
      <c r="Q6" s="121" t="s">
        <v>191</v>
      </c>
      <c r="R6" s="120" t="s">
        <v>181</v>
      </c>
      <c r="S6" s="119" t="s">
        <v>182</v>
      </c>
      <c r="T6" s="119" t="s">
        <v>183</v>
      </c>
      <c r="U6" s="119" t="s">
        <v>184</v>
      </c>
      <c r="V6" s="119" t="s">
        <v>183</v>
      </c>
      <c r="W6" s="119" t="s">
        <v>185</v>
      </c>
      <c r="X6" s="119" t="s">
        <v>183</v>
      </c>
      <c r="Y6" s="121" t="s">
        <v>191</v>
      </c>
      <c r="Z6" s="120" t="s">
        <v>181</v>
      </c>
      <c r="AA6" s="119" t="s">
        <v>182</v>
      </c>
      <c r="AB6" s="119" t="s">
        <v>183</v>
      </c>
      <c r="AC6" s="119" t="s">
        <v>184</v>
      </c>
      <c r="AD6" s="119" t="s">
        <v>183</v>
      </c>
      <c r="AE6" s="119" t="s">
        <v>185</v>
      </c>
      <c r="AF6" s="119" t="s">
        <v>183</v>
      </c>
      <c r="AG6" s="121" t="s">
        <v>191</v>
      </c>
      <c r="AH6" s="120" t="s">
        <v>181</v>
      </c>
      <c r="AI6" s="119" t="s">
        <v>182</v>
      </c>
      <c r="AJ6" s="119" t="s">
        <v>183</v>
      </c>
      <c r="AK6" s="119" t="s">
        <v>184</v>
      </c>
      <c r="AL6" s="119" t="s">
        <v>183</v>
      </c>
      <c r="AM6" s="119" t="s">
        <v>185</v>
      </c>
      <c r="AN6" s="119" t="s">
        <v>183</v>
      </c>
      <c r="AO6" s="121" t="s">
        <v>191</v>
      </c>
      <c r="AP6" s="120" t="s">
        <v>181</v>
      </c>
      <c r="AQ6" s="119" t="s">
        <v>182</v>
      </c>
      <c r="AR6" s="119" t="s">
        <v>183</v>
      </c>
      <c r="AS6" s="119" t="s">
        <v>184</v>
      </c>
      <c r="AT6" s="119" t="s">
        <v>183</v>
      </c>
      <c r="AU6" s="119" t="s">
        <v>185</v>
      </c>
      <c r="AV6" s="119" t="s">
        <v>183</v>
      </c>
      <c r="AW6" s="121" t="s">
        <v>191</v>
      </c>
      <c r="AX6" s="120" t="s">
        <v>181</v>
      </c>
      <c r="AY6" s="119" t="s">
        <v>182</v>
      </c>
      <c r="AZ6" s="119" t="s">
        <v>183</v>
      </c>
      <c r="BA6" s="119" t="s">
        <v>184</v>
      </c>
      <c r="BB6" s="119" t="s">
        <v>183</v>
      </c>
      <c r="BC6" s="119" t="s">
        <v>185</v>
      </c>
      <c r="BD6" s="119" t="s">
        <v>183</v>
      </c>
      <c r="BE6" s="121" t="s">
        <v>191</v>
      </c>
      <c r="BF6" s="120" t="s">
        <v>181</v>
      </c>
      <c r="BG6" s="119" t="s">
        <v>182</v>
      </c>
      <c r="BH6" s="119" t="s">
        <v>183</v>
      </c>
      <c r="BI6" s="119" t="s">
        <v>184</v>
      </c>
      <c r="BJ6" s="119" t="s">
        <v>183</v>
      </c>
      <c r="BK6" s="119" t="s">
        <v>185</v>
      </c>
      <c r="BL6" s="119" t="s">
        <v>183</v>
      </c>
      <c r="BM6" s="121" t="s">
        <v>191</v>
      </c>
      <c r="BN6" s="122" t="s">
        <v>181</v>
      </c>
      <c r="BO6" s="122" t="s">
        <v>182</v>
      </c>
      <c r="BP6" s="122" t="s">
        <v>183</v>
      </c>
      <c r="BQ6" s="122" t="s">
        <v>184</v>
      </c>
      <c r="BR6" s="122" t="s">
        <v>183</v>
      </c>
      <c r="BS6" s="122" t="s">
        <v>185</v>
      </c>
      <c r="BT6" s="122" t="s">
        <v>183</v>
      </c>
      <c r="BU6" s="123" t="s">
        <v>191</v>
      </c>
    </row>
    <row r="7" spans="1:73" ht="16">
      <c r="A7" s="22">
        <v>2001</v>
      </c>
      <c r="B7" s="90">
        <v>123093</v>
      </c>
      <c r="C7" s="24">
        <v>20342</v>
      </c>
      <c r="D7" s="25">
        <f>100*C7/$B7</f>
        <v>16.525716328304615</v>
      </c>
      <c r="E7" s="24">
        <v>86785</v>
      </c>
      <c r="F7" s="25">
        <f>100*E7/$B7</f>
        <v>70.503602966862459</v>
      </c>
      <c r="G7" s="24">
        <v>15966</v>
      </c>
      <c r="H7" s="25">
        <f>100*G7/$B7</f>
        <v>12.970680704832931</v>
      </c>
      <c r="I7" s="104">
        <v>37.5</v>
      </c>
      <c r="J7" s="90">
        <v>127363</v>
      </c>
      <c r="K7" s="24">
        <v>23977</v>
      </c>
      <c r="L7" s="25">
        <f>100*K7/$J7</f>
        <v>18.825718615296434</v>
      </c>
      <c r="M7" s="24">
        <v>86983</v>
      </c>
      <c r="N7" s="25">
        <f t="shared" ref="N7:N26" si="0">100*M7/$J7</f>
        <v>68.295344801865539</v>
      </c>
      <c r="O7" s="24">
        <v>16403</v>
      </c>
      <c r="P7" s="25">
        <f>100*O7/$J7</f>
        <v>12.87893658283803</v>
      </c>
      <c r="Q7" s="49">
        <v>37.6</v>
      </c>
      <c r="R7" s="90">
        <v>88455</v>
      </c>
      <c r="S7" s="24">
        <v>15771</v>
      </c>
      <c r="T7" s="25">
        <f>100*S7/$R7</f>
        <v>17.829404782092588</v>
      </c>
      <c r="U7" s="24">
        <v>62611</v>
      </c>
      <c r="V7" s="25">
        <f>100*U7/$R7</f>
        <v>70.782883952292124</v>
      </c>
      <c r="W7" s="24">
        <v>10073</v>
      </c>
      <c r="X7" s="25">
        <f>100*W7/$R7</f>
        <v>11.387711265615284</v>
      </c>
      <c r="Y7" s="104">
        <v>36.5</v>
      </c>
      <c r="Z7" s="24">
        <v>34433</v>
      </c>
      <c r="AA7" s="24">
        <v>5696</v>
      </c>
      <c r="AB7" s="25">
        <f>100*AA7/$Z7</f>
        <v>16.5422704963262</v>
      </c>
      <c r="AC7" s="24">
        <v>24510</v>
      </c>
      <c r="AD7" s="25">
        <f>100*AC7/$Z7</f>
        <v>71.18171521505532</v>
      </c>
      <c r="AE7" s="24">
        <v>4227</v>
      </c>
      <c r="AF7" s="25">
        <f>100*AE7/$Z7</f>
        <v>12.276014288618477</v>
      </c>
      <c r="AG7" s="49">
        <v>40</v>
      </c>
      <c r="AH7" s="90">
        <v>30500</v>
      </c>
      <c r="AI7" s="24">
        <v>5295</v>
      </c>
      <c r="AJ7" s="25">
        <f>100*AI7/$AH7</f>
        <v>17.360655737704917</v>
      </c>
      <c r="AK7" s="24">
        <v>20876</v>
      </c>
      <c r="AL7" s="25">
        <f>100*AK7/$AH7</f>
        <v>68.445901639344257</v>
      </c>
      <c r="AM7" s="24">
        <v>4329</v>
      </c>
      <c r="AN7" s="25">
        <f>100*AM7/$AH7</f>
        <v>14.193442622950819</v>
      </c>
      <c r="AO7" s="104">
        <v>38.799999999999997</v>
      </c>
      <c r="AP7" s="24">
        <v>25692</v>
      </c>
      <c r="AQ7" s="24">
        <v>3907</v>
      </c>
      <c r="AR7" s="25">
        <f>100*AQ7/$AP7</f>
        <v>15.207068348123929</v>
      </c>
      <c r="AS7" s="24">
        <v>18212</v>
      </c>
      <c r="AT7" s="25">
        <f>100*AS7/$AP7</f>
        <v>70.885878872800873</v>
      </c>
      <c r="AU7" s="24">
        <v>3573</v>
      </c>
      <c r="AV7" s="25">
        <f>100*AU7/$AP7</f>
        <v>13.907052779075199</v>
      </c>
      <c r="AW7" s="49">
        <v>40.4</v>
      </c>
      <c r="AX7" s="90">
        <v>15668</v>
      </c>
      <c r="AY7" s="24">
        <v>2665</v>
      </c>
      <c r="AZ7" s="25">
        <f>100*AY7/$AX7</f>
        <v>17.009190707173858</v>
      </c>
      <c r="BA7" s="24">
        <v>10584</v>
      </c>
      <c r="BB7" s="25">
        <f>100*BA7/$AX7</f>
        <v>67.551697727852954</v>
      </c>
      <c r="BC7" s="24">
        <v>2419</v>
      </c>
      <c r="BD7" s="25">
        <f>100*BC7/$AX7</f>
        <v>15.439111564973194</v>
      </c>
      <c r="BE7" s="104">
        <v>39.9</v>
      </c>
      <c r="BF7" s="90">
        <v>304616</v>
      </c>
      <c r="BG7" s="24">
        <v>53954</v>
      </c>
      <c r="BH7" s="25">
        <f>100*BG7/$BF7</f>
        <v>17.712135935078919</v>
      </c>
      <c r="BI7" s="24">
        <v>208029</v>
      </c>
      <c r="BJ7" s="25">
        <f>100*BI7/$BF7</f>
        <v>68.292210520786824</v>
      </c>
      <c r="BK7" s="24">
        <v>42633</v>
      </c>
      <c r="BL7" s="25">
        <f>100*BK7/$BF7</f>
        <v>13.995653544134255</v>
      </c>
      <c r="BM7" s="104">
        <v>38.700000000000003</v>
      </c>
      <c r="BN7" s="24">
        <v>749820</v>
      </c>
      <c r="BO7" s="24">
        <v>131607</v>
      </c>
      <c r="BP7" s="25">
        <v>17.551812434984395</v>
      </c>
      <c r="BQ7" s="24">
        <v>518590</v>
      </c>
      <c r="BR7" s="25">
        <v>69.161932197060622</v>
      </c>
      <c r="BS7" s="24">
        <v>99623</v>
      </c>
      <c r="BT7" s="25">
        <v>13.286255367954976</v>
      </c>
      <c r="BU7" s="45">
        <v>38.200000000000003</v>
      </c>
    </row>
    <row r="8" spans="1:73" ht="16">
      <c r="A8" s="22">
        <v>2002</v>
      </c>
      <c r="B8" s="90">
        <v>124560</v>
      </c>
      <c r="C8" s="24">
        <v>20396</v>
      </c>
      <c r="D8" s="25">
        <f t="shared" ref="D8:F26" si="1">100*C8/$B8</f>
        <v>16.374438021836866</v>
      </c>
      <c r="E8" s="24">
        <v>88003</v>
      </c>
      <c r="F8" s="25">
        <f t="shared" si="1"/>
        <v>70.65109184328837</v>
      </c>
      <c r="G8" s="24">
        <v>16161</v>
      </c>
      <c r="H8" s="25">
        <f t="shared" ref="H8:H26" si="2">100*G8/$B8</f>
        <v>12.974470134874759</v>
      </c>
      <c r="I8" s="104">
        <v>37.799999999999997</v>
      </c>
      <c r="J8" s="90">
        <v>127031</v>
      </c>
      <c r="K8" s="24">
        <v>23484</v>
      </c>
      <c r="L8" s="25">
        <f t="shared" ref="L8:L26" si="3">100*K8/$J8</f>
        <v>18.486826050334169</v>
      </c>
      <c r="M8" s="24">
        <v>87105</v>
      </c>
      <c r="N8" s="25">
        <f t="shared" si="0"/>
        <v>68.569876644283681</v>
      </c>
      <c r="O8" s="24">
        <v>16442</v>
      </c>
      <c r="P8" s="25">
        <f t="shared" ref="P8:P26" si="4">100*O8/$J8</f>
        <v>12.943297305382151</v>
      </c>
      <c r="Q8" s="49">
        <v>38.1</v>
      </c>
      <c r="R8" s="90">
        <v>89437</v>
      </c>
      <c r="S8" s="24">
        <v>15810</v>
      </c>
      <c r="T8" s="25">
        <f t="shared" ref="T8:V26" si="5">100*S8/$R8</f>
        <v>17.677247671545334</v>
      </c>
      <c r="U8" s="24">
        <v>63306</v>
      </c>
      <c r="V8" s="25">
        <f t="shared" si="5"/>
        <v>70.782785647998026</v>
      </c>
      <c r="W8" s="24">
        <v>10321</v>
      </c>
      <c r="X8" s="25">
        <f t="shared" ref="X8:X26" si="6">100*W8/$R8</f>
        <v>11.539966680456635</v>
      </c>
      <c r="Y8" s="104">
        <v>36.799999999999997</v>
      </c>
      <c r="Z8" s="24">
        <v>34050</v>
      </c>
      <c r="AA8" s="24">
        <v>5515</v>
      </c>
      <c r="AB8" s="25">
        <f t="shared" ref="AB8:AD26" si="7">100*AA8/$Z8</f>
        <v>16.196769456681352</v>
      </c>
      <c r="AC8" s="24">
        <v>24224</v>
      </c>
      <c r="AD8" s="25">
        <f t="shared" si="7"/>
        <v>71.142437591776797</v>
      </c>
      <c r="AE8" s="24">
        <v>4311</v>
      </c>
      <c r="AF8" s="25">
        <f t="shared" ref="AF8:AF26" si="8">100*AE8/$Z8</f>
        <v>12.66079295154185</v>
      </c>
      <c r="AG8" s="49">
        <v>40.799999999999997</v>
      </c>
      <c r="AH8" s="90">
        <v>30250</v>
      </c>
      <c r="AI8" s="24">
        <v>5191</v>
      </c>
      <c r="AJ8" s="25">
        <f t="shared" ref="AJ8:AL26" si="9">100*AI8/$AH8</f>
        <v>17.160330578512397</v>
      </c>
      <c r="AK8" s="24">
        <v>20654</v>
      </c>
      <c r="AL8" s="25">
        <f t="shared" si="9"/>
        <v>68.277685950413229</v>
      </c>
      <c r="AM8" s="24">
        <v>4405</v>
      </c>
      <c r="AN8" s="25">
        <f t="shared" ref="AN8:AN26" si="10">100*AM8/$AH8</f>
        <v>14.561983471074381</v>
      </c>
      <c r="AO8" s="104">
        <v>39.4</v>
      </c>
      <c r="AP8" s="24">
        <v>25581</v>
      </c>
      <c r="AQ8" s="24">
        <v>3811</v>
      </c>
      <c r="AR8" s="25">
        <f t="shared" ref="AR8:AT26" si="11">100*AQ8/$AP8</f>
        <v>14.897775692897072</v>
      </c>
      <c r="AS8" s="24">
        <v>18184</v>
      </c>
      <c r="AT8" s="25">
        <f t="shared" si="11"/>
        <v>71.084007661936596</v>
      </c>
      <c r="AU8" s="24">
        <v>3586</v>
      </c>
      <c r="AV8" s="25">
        <f t="shared" ref="AV8:AV26" si="12">100*AU8/$AP8</f>
        <v>14.018216645166335</v>
      </c>
      <c r="AW8" s="49">
        <v>41.1</v>
      </c>
      <c r="AX8" s="90">
        <v>15372</v>
      </c>
      <c r="AY8" s="24">
        <v>2552</v>
      </c>
      <c r="AZ8" s="25">
        <f t="shared" ref="AZ8:BB26" si="13">100*AY8/$AX8</f>
        <v>16.601613322924798</v>
      </c>
      <c r="BA8" s="24">
        <v>10401</v>
      </c>
      <c r="BB8" s="25">
        <f t="shared" si="13"/>
        <v>67.661982825917249</v>
      </c>
      <c r="BC8" s="24">
        <v>2419</v>
      </c>
      <c r="BD8" s="25">
        <f t="shared" ref="BD8:BD26" si="14">100*BC8/$AX8</f>
        <v>15.736403851157949</v>
      </c>
      <c r="BE8" s="104">
        <v>40.799999999999997</v>
      </c>
      <c r="BF8" s="90">
        <v>303091</v>
      </c>
      <c r="BG8" s="24">
        <v>52424</v>
      </c>
      <c r="BH8" s="25">
        <f t="shared" ref="BH8:BJ26" si="15">100*BG8/$BF8</f>
        <v>17.296455519959352</v>
      </c>
      <c r="BI8" s="24">
        <v>207581</v>
      </c>
      <c r="BJ8" s="25">
        <f t="shared" si="15"/>
        <v>68.488011851226204</v>
      </c>
      <c r="BK8" s="24">
        <v>43086</v>
      </c>
      <c r="BL8" s="25">
        <f t="shared" ref="BL8:BL26" si="16">100*BK8/$BF8</f>
        <v>14.215532628814449</v>
      </c>
      <c r="BM8" s="104">
        <v>39.5</v>
      </c>
      <c r="BN8" s="24">
        <v>749372</v>
      </c>
      <c r="BO8" s="24">
        <v>129183</v>
      </c>
      <c r="BP8" s="25">
        <v>17.238834650881003</v>
      </c>
      <c r="BQ8" s="24">
        <v>519458</v>
      </c>
      <c r="BR8" s="25">
        <v>69.319109867996133</v>
      </c>
      <c r="BS8" s="24">
        <v>100731</v>
      </c>
      <c r="BT8" s="25">
        <v>13.442055481122861</v>
      </c>
      <c r="BU8" s="45">
        <v>38.799999999999997</v>
      </c>
    </row>
    <row r="9" spans="1:73" ht="16">
      <c r="A9" s="22">
        <v>2003</v>
      </c>
      <c r="B9" s="90">
        <v>126103</v>
      </c>
      <c r="C9" s="24">
        <v>20456</v>
      </c>
      <c r="D9" s="25">
        <f t="shared" si="1"/>
        <v>16.221660071528831</v>
      </c>
      <c r="E9" s="24">
        <v>89298</v>
      </c>
      <c r="F9" s="25">
        <f t="shared" si="1"/>
        <v>70.813541311467617</v>
      </c>
      <c r="G9" s="24">
        <v>16349</v>
      </c>
      <c r="H9" s="25">
        <f t="shared" si="2"/>
        <v>12.964798617003561</v>
      </c>
      <c r="I9" s="104">
        <v>38.1</v>
      </c>
      <c r="J9" s="90">
        <v>126858</v>
      </c>
      <c r="K9" s="24">
        <v>23065</v>
      </c>
      <c r="L9" s="25">
        <f t="shared" si="3"/>
        <v>18.181746519730723</v>
      </c>
      <c r="M9" s="24">
        <v>87193</v>
      </c>
      <c r="N9" s="25">
        <f t="shared" si="0"/>
        <v>68.732756310205104</v>
      </c>
      <c r="O9" s="24">
        <v>16600</v>
      </c>
      <c r="P9" s="25">
        <f t="shared" si="4"/>
        <v>13.085497170064166</v>
      </c>
      <c r="Q9" s="49">
        <v>38.6</v>
      </c>
      <c r="R9" s="90">
        <v>90235</v>
      </c>
      <c r="S9" s="24">
        <v>15753</v>
      </c>
      <c r="T9" s="25">
        <f t="shared" si="5"/>
        <v>17.457749210395079</v>
      </c>
      <c r="U9" s="24">
        <v>63929</v>
      </c>
      <c r="V9" s="25">
        <f t="shared" si="5"/>
        <v>70.84723222696293</v>
      </c>
      <c r="W9" s="24">
        <v>10553</v>
      </c>
      <c r="X9" s="25">
        <f t="shared" si="6"/>
        <v>11.695018562641991</v>
      </c>
      <c r="Y9" s="104">
        <v>37.1</v>
      </c>
      <c r="Z9" s="24">
        <v>33733</v>
      </c>
      <c r="AA9" s="24">
        <v>5354</v>
      </c>
      <c r="AB9" s="25">
        <f t="shared" si="7"/>
        <v>15.871698336940089</v>
      </c>
      <c r="AC9" s="24">
        <v>23925</v>
      </c>
      <c r="AD9" s="25">
        <f t="shared" si="7"/>
        <v>70.924613879583788</v>
      </c>
      <c r="AE9" s="24">
        <v>4454</v>
      </c>
      <c r="AF9" s="25">
        <f t="shared" si="8"/>
        <v>13.203687783476122</v>
      </c>
      <c r="AG9" s="49">
        <v>41.6</v>
      </c>
      <c r="AH9" s="90">
        <v>30065</v>
      </c>
      <c r="AI9" s="24">
        <v>5067</v>
      </c>
      <c r="AJ9" s="25">
        <f t="shared" si="9"/>
        <v>16.853484117744888</v>
      </c>
      <c r="AK9" s="24">
        <v>20547</v>
      </c>
      <c r="AL9" s="25">
        <f t="shared" si="9"/>
        <v>68.341925827374027</v>
      </c>
      <c r="AM9" s="24">
        <v>4451</v>
      </c>
      <c r="AN9" s="25">
        <f t="shared" si="10"/>
        <v>14.804590054881091</v>
      </c>
      <c r="AO9" s="104">
        <v>40</v>
      </c>
      <c r="AP9" s="24">
        <v>25368</v>
      </c>
      <c r="AQ9" s="24">
        <v>3695</v>
      </c>
      <c r="AR9" s="25">
        <f t="shared" si="11"/>
        <v>14.565594449700409</v>
      </c>
      <c r="AS9" s="24">
        <v>18055</v>
      </c>
      <c r="AT9" s="25">
        <f t="shared" si="11"/>
        <v>71.172343109429207</v>
      </c>
      <c r="AU9" s="24">
        <v>3618</v>
      </c>
      <c r="AV9" s="25">
        <f t="shared" si="12"/>
        <v>14.262062440870388</v>
      </c>
      <c r="AW9" s="49">
        <v>41.7</v>
      </c>
      <c r="AX9" s="90">
        <v>15240</v>
      </c>
      <c r="AY9" s="24">
        <v>2473</v>
      </c>
      <c r="AZ9" s="25">
        <f t="shared" si="13"/>
        <v>16.22703412073491</v>
      </c>
      <c r="BA9" s="24">
        <v>10314</v>
      </c>
      <c r="BB9" s="25">
        <f t="shared" si="13"/>
        <v>67.677165354330711</v>
      </c>
      <c r="BC9" s="24">
        <v>2453</v>
      </c>
      <c r="BD9" s="25">
        <f t="shared" si="14"/>
        <v>16.095800524934383</v>
      </c>
      <c r="BE9" s="104">
        <v>41.5</v>
      </c>
      <c r="BF9" s="90">
        <v>301839</v>
      </c>
      <c r="BG9" s="24">
        <v>51139</v>
      </c>
      <c r="BH9" s="25">
        <f t="shared" si="15"/>
        <v>16.942475955724742</v>
      </c>
      <c r="BI9" s="24">
        <v>207085</v>
      </c>
      <c r="BJ9" s="25">
        <f t="shared" si="15"/>
        <v>68.607767717226736</v>
      </c>
      <c r="BK9" s="24">
        <v>43615</v>
      </c>
      <c r="BL9" s="25">
        <f t="shared" si="16"/>
        <v>14.449756327048526</v>
      </c>
      <c r="BM9" s="104">
        <v>40.200000000000003</v>
      </c>
      <c r="BN9" s="24">
        <v>749441</v>
      </c>
      <c r="BO9" s="24">
        <v>127002</v>
      </c>
      <c r="BP9" s="25">
        <v>16.946230590533478</v>
      </c>
      <c r="BQ9" s="24">
        <v>520346</v>
      </c>
      <c r="BR9" s="25">
        <v>69.431216066374802</v>
      </c>
      <c r="BS9" s="24">
        <v>102093</v>
      </c>
      <c r="BT9" s="25">
        <v>13.622553343091719</v>
      </c>
      <c r="BU9" s="45">
        <v>39.299999999999997</v>
      </c>
    </row>
    <row r="10" spans="1:73" ht="16">
      <c r="A10" s="22">
        <v>2004</v>
      </c>
      <c r="B10" s="90">
        <v>127702</v>
      </c>
      <c r="C10" s="24">
        <v>20615</v>
      </c>
      <c r="D10" s="25">
        <f t="shared" si="1"/>
        <v>16.143051792454308</v>
      </c>
      <c r="E10" s="24">
        <v>90476</v>
      </c>
      <c r="F10" s="25">
        <f t="shared" si="1"/>
        <v>70.849321075629206</v>
      </c>
      <c r="G10" s="24">
        <v>16611</v>
      </c>
      <c r="H10" s="25">
        <f t="shared" si="2"/>
        <v>13.007627131916493</v>
      </c>
      <c r="I10" s="104">
        <v>38.4</v>
      </c>
      <c r="J10" s="90">
        <v>126702</v>
      </c>
      <c r="K10" s="24">
        <v>22701</v>
      </c>
      <c r="L10" s="25">
        <f t="shared" si="3"/>
        <v>17.91684424870957</v>
      </c>
      <c r="M10" s="24">
        <v>87265</v>
      </c>
      <c r="N10" s="25">
        <f t="shared" si="0"/>
        <v>68.874208773342176</v>
      </c>
      <c r="O10" s="24">
        <v>16736</v>
      </c>
      <c r="P10" s="25">
        <f t="shared" si="4"/>
        <v>13.208946977948257</v>
      </c>
      <c r="Q10" s="49">
        <v>39.1</v>
      </c>
      <c r="R10" s="90">
        <v>90978</v>
      </c>
      <c r="S10" s="24">
        <v>15684</v>
      </c>
      <c r="T10" s="25">
        <f t="shared" si="5"/>
        <v>17.239332585899888</v>
      </c>
      <c r="U10" s="24">
        <v>64562</v>
      </c>
      <c r="V10" s="25">
        <f t="shared" si="5"/>
        <v>70.96440897799468</v>
      </c>
      <c r="W10" s="24">
        <v>10732</v>
      </c>
      <c r="X10" s="25">
        <f t="shared" si="6"/>
        <v>11.796258436105433</v>
      </c>
      <c r="Y10" s="104">
        <v>37.4</v>
      </c>
      <c r="Z10" s="24">
        <v>33458</v>
      </c>
      <c r="AA10" s="24">
        <v>5171</v>
      </c>
      <c r="AB10" s="25">
        <f t="shared" si="7"/>
        <v>15.455197561121405</v>
      </c>
      <c r="AC10" s="24">
        <v>23645</v>
      </c>
      <c r="AD10" s="25">
        <f t="shared" si="7"/>
        <v>70.670691613366017</v>
      </c>
      <c r="AE10" s="24">
        <v>4642</v>
      </c>
      <c r="AF10" s="25">
        <f t="shared" si="8"/>
        <v>13.874110825512583</v>
      </c>
      <c r="AG10" s="49">
        <v>42.4</v>
      </c>
      <c r="AH10" s="90">
        <v>29899</v>
      </c>
      <c r="AI10" s="24">
        <v>4938</v>
      </c>
      <c r="AJ10" s="25">
        <f t="shared" si="9"/>
        <v>16.515602528512659</v>
      </c>
      <c r="AK10" s="24">
        <v>20449</v>
      </c>
      <c r="AL10" s="25">
        <f t="shared" si="9"/>
        <v>68.393591758921701</v>
      </c>
      <c r="AM10" s="24">
        <v>4512</v>
      </c>
      <c r="AN10" s="25">
        <f t="shared" si="10"/>
        <v>15.090805712565638</v>
      </c>
      <c r="AO10" s="104">
        <v>40.6</v>
      </c>
      <c r="AP10" s="24">
        <v>25214</v>
      </c>
      <c r="AQ10" s="24">
        <v>3626</v>
      </c>
      <c r="AR10" s="25">
        <f t="shared" si="11"/>
        <v>14.380899500277623</v>
      </c>
      <c r="AS10" s="24">
        <v>17971</v>
      </c>
      <c r="AT10" s="25">
        <f t="shared" si="11"/>
        <v>71.273895454906011</v>
      </c>
      <c r="AU10" s="24">
        <v>3617</v>
      </c>
      <c r="AV10" s="25">
        <f t="shared" si="12"/>
        <v>14.345205044816371</v>
      </c>
      <c r="AW10" s="49">
        <v>42.3</v>
      </c>
      <c r="AX10" s="90">
        <v>14998</v>
      </c>
      <c r="AY10" s="24">
        <v>2335</v>
      </c>
      <c r="AZ10" s="25">
        <f t="shared" si="13"/>
        <v>15.568742498999868</v>
      </c>
      <c r="BA10" s="24">
        <v>10183</v>
      </c>
      <c r="BB10" s="25">
        <f t="shared" si="13"/>
        <v>67.895719429257241</v>
      </c>
      <c r="BC10" s="24">
        <v>2480</v>
      </c>
      <c r="BD10" s="25">
        <f t="shared" si="14"/>
        <v>16.535538071742899</v>
      </c>
      <c r="BE10" s="104">
        <v>42.4</v>
      </c>
      <c r="BF10" s="90">
        <v>300468</v>
      </c>
      <c r="BG10" s="24">
        <v>49800</v>
      </c>
      <c r="BH10" s="25">
        <f t="shared" si="15"/>
        <v>16.574144334837655</v>
      </c>
      <c r="BI10" s="24">
        <v>206513</v>
      </c>
      <c r="BJ10" s="25">
        <f t="shared" si="15"/>
        <v>68.730447169082893</v>
      </c>
      <c r="BK10" s="24">
        <v>44155</v>
      </c>
      <c r="BL10" s="25">
        <f t="shared" si="16"/>
        <v>14.69540849607945</v>
      </c>
      <c r="BM10" s="104">
        <v>40.799999999999997</v>
      </c>
      <c r="BN10" s="24">
        <v>749419</v>
      </c>
      <c r="BO10" s="24">
        <v>124870</v>
      </c>
      <c r="BP10" s="25">
        <v>16.662241016040426</v>
      </c>
      <c r="BQ10" s="24">
        <v>521064</v>
      </c>
      <c r="BR10" s="25">
        <v>69.52906184657715</v>
      </c>
      <c r="BS10" s="24">
        <v>103485</v>
      </c>
      <c r="BT10" s="25">
        <v>13.808697137382426</v>
      </c>
      <c r="BU10" s="45">
        <v>39.9</v>
      </c>
    </row>
    <row r="11" spans="1:73" ht="16">
      <c r="A11" s="22">
        <v>2005</v>
      </c>
      <c r="B11" s="90">
        <v>128823</v>
      </c>
      <c r="C11" s="24">
        <v>20445</v>
      </c>
      <c r="D11" s="25">
        <f t="shared" si="1"/>
        <v>15.870613166903425</v>
      </c>
      <c r="E11" s="24">
        <v>91378</v>
      </c>
      <c r="F11" s="25">
        <f t="shared" si="1"/>
        <v>70.932985569347082</v>
      </c>
      <c r="G11" s="24">
        <v>17000</v>
      </c>
      <c r="H11" s="25">
        <f t="shared" si="2"/>
        <v>13.196401263749486</v>
      </c>
      <c r="I11" s="104">
        <v>38.700000000000003</v>
      </c>
      <c r="J11" s="90">
        <v>126186</v>
      </c>
      <c r="K11" s="24">
        <v>22182</v>
      </c>
      <c r="L11" s="25">
        <f t="shared" si="3"/>
        <v>17.57881222956588</v>
      </c>
      <c r="M11" s="24">
        <v>87138</v>
      </c>
      <c r="N11" s="25">
        <f t="shared" si="0"/>
        <v>69.055204222338446</v>
      </c>
      <c r="O11" s="24">
        <v>16866</v>
      </c>
      <c r="P11" s="25">
        <f t="shared" si="4"/>
        <v>13.365983548095668</v>
      </c>
      <c r="Q11" s="49">
        <v>39.6</v>
      </c>
      <c r="R11" s="90">
        <v>91498</v>
      </c>
      <c r="S11" s="24">
        <v>15606</v>
      </c>
      <c r="T11" s="25">
        <f t="shared" si="5"/>
        <v>17.056110516076853</v>
      </c>
      <c r="U11" s="24">
        <v>64918</v>
      </c>
      <c r="V11" s="25">
        <f t="shared" si="5"/>
        <v>70.950184703490791</v>
      </c>
      <c r="W11" s="24">
        <v>10974</v>
      </c>
      <c r="X11" s="25">
        <f t="shared" si="6"/>
        <v>11.99370478043236</v>
      </c>
      <c r="Y11" s="104">
        <v>37.799999999999997</v>
      </c>
      <c r="Z11" s="24">
        <v>33230</v>
      </c>
      <c r="AA11" s="24">
        <v>4988</v>
      </c>
      <c r="AB11" s="25">
        <f t="shared" si="7"/>
        <v>15.010532651218778</v>
      </c>
      <c r="AC11" s="24">
        <v>23470</v>
      </c>
      <c r="AD11" s="25">
        <f t="shared" si="7"/>
        <v>70.628949744207048</v>
      </c>
      <c r="AE11" s="24">
        <v>4772</v>
      </c>
      <c r="AF11" s="25">
        <f t="shared" si="8"/>
        <v>14.360517604574181</v>
      </c>
      <c r="AG11" s="49">
        <v>43.1</v>
      </c>
      <c r="AH11" s="90">
        <v>29692</v>
      </c>
      <c r="AI11" s="24">
        <v>4819</v>
      </c>
      <c r="AJ11" s="25">
        <f t="shared" si="9"/>
        <v>16.229960932237638</v>
      </c>
      <c r="AK11" s="24">
        <v>20309</v>
      </c>
      <c r="AL11" s="25">
        <f t="shared" si="9"/>
        <v>68.398895325340163</v>
      </c>
      <c r="AM11" s="24">
        <v>4564</v>
      </c>
      <c r="AN11" s="25">
        <f t="shared" si="10"/>
        <v>15.371143742422202</v>
      </c>
      <c r="AO11" s="104">
        <v>41.2</v>
      </c>
      <c r="AP11" s="24">
        <v>24993</v>
      </c>
      <c r="AQ11" s="24">
        <v>3509</v>
      </c>
      <c r="AR11" s="25">
        <f t="shared" si="11"/>
        <v>14.039931180730605</v>
      </c>
      <c r="AS11" s="24">
        <v>17854</v>
      </c>
      <c r="AT11" s="25">
        <f t="shared" si="11"/>
        <v>71.436002080582568</v>
      </c>
      <c r="AU11" s="24">
        <v>3630</v>
      </c>
      <c r="AV11" s="25">
        <f t="shared" si="12"/>
        <v>14.524066738686832</v>
      </c>
      <c r="AW11" s="49">
        <v>43</v>
      </c>
      <c r="AX11" s="90">
        <v>14816</v>
      </c>
      <c r="AY11" s="24">
        <v>2251</v>
      </c>
      <c r="AZ11" s="25">
        <f t="shared" si="13"/>
        <v>15.193034557235421</v>
      </c>
      <c r="BA11" s="24">
        <v>10059</v>
      </c>
      <c r="BB11" s="25">
        <f t="shared" si="13"/>
        <v>67.892818574514038</v>
      </c>
      <c r="BC11" s="24">
        <v>2506</v>
      </c>
      <c r="BD11" s="25">
        <f t="shared" si="14"/>
        <v>16.91414686825054</v>
      </c>
      <c r="BE11" s="104">
        <v>43.2</v>
      </c>
      <c r="BF11" s="90">
        <v>298819</v>
      </c>
      <c r="BG11" s="24">
        <v>48256</v>
      </c>
      <c r="BH11" s="25">
        <f t="shared" si="15"/>
        <v>16.148906194050578</v>
      </c>
      <c r="BI11" s="24">
        <v>205639</v>
      </c>
      <c r="BJ11" s="25">
        <f t="shared" si="15"/>
        <v>68.817243883421071</v>
      </c>
      <c r="BK11" s="24">
        <v>44924</v>
      </c>
      <c r="BL11" s="25">
        <f t="shared" si="16"/>
        <v>15.033849922528354</v>
      </c>
      <c r="BM11" s="104">
        <v>41.6</v>
      </c>
      <c r="BN11" s="24">
        <v>748057</v>
      </c>
      <c r="BO11" s="24">
        <v>122056</v>
      </c>
      <c r="BP11" s="25">
        <v>16.316403696509759</v>
      </c>
      <c r="BQ11" s="24">
        <v>520765</v>
      </c>
      <c r="BR11" s="25">
        <v>69.615684366298296</v>
      </c>
      <c r="BS11" s="24">
        <v>105236</v>
      </c>
      <c r="BT11" s="25">
        <v>14.067911937191951</v>
      </c>
      <c r="BU11" s="45">
        <v>40.5</v>
      </c>
    </row>
    <row r="12" spans="1:73" ht="16">
      <c r="A12" s="22">
        <v>2006</v>
      </c>
      <c r="B12" s="90">
        <v>130507</v>
      </c>
      <c r="C12" s="24">
        <v>20588</v>
      </c>
      <c r="D12" s="25">
        <f t="shared" si="1"/>
        <v>15.775399020742183</v>
      </c>
      <c r="E12" s="24">
        <v>92432</v>
      </c>
      <c r="F12" s="25">
        <f t="shared" si="1"/>
        <v>70.825319714651314</v>
      </c>
      <c r="G12" s="24">
        <v>17487</v>
      </c>
      <c r="H12" s="25">
        <f t="shared" si="2"/>
        <v>13.399281264606497</v>
      </c>
      <c r="I12" s="104">
        <v>38.799999999999997</v>
      </c>
      <c r="J12" s="90">
        <v>126151</v>
      </c>
      <c r="K12" s="24">
        <v>21650</v>
      </c>
      <c r="L12" s="25">
        <f t="shared" si="3"/>
        <v>17.161972556697926</v>
      </c>
      <c r="M12" s="24">
        <v>87307</v>
      </c>
      <c r="N12" s="25">
        <f t="shared" si="0"/>
        <v>69.208329700121283</v>
      </c>
      <c r="O12" s="24">
        <v>17194</v>
      </c>
      <c r="P12" s="25">
        <f t="shared" si="4"/>
        <v>13.629697743180792</v>
      </c>
      <c r="Q12" s="49">
        <v>40</v>
      </c>
      <c r="R12" s="90">
        <v>92589</v>
      </c>
      <c r="S12" s="24">
        <v>15418</v>
      </c>
      <c r="T12" s="25">
        <f t="shared" si="5"/>
        <v>16.652086100940718</v>
      </c>
      <c r="U12" s="24">
        <v>65737</v>
      </c>
      <c r="V12" s="25">
        <f t="shared" si="5"/>
        <v>70.998714750132308</v>
      </c>
      <c r="W12" s="24">
        <v>11434</v>
      </c>
      <c r="X12" s="25">
        <f t="shared" si="6"/>
        <v>12.349199148926978</v>
      </c>
      <c r="Y12" s="104">
        <v>38</v>
      </c>
      <c r="Z12" s="24">
        <v>32998</v>
      </c>
      <c r="AA12" s="24">
        <v>4784</v>
      </c>
      <c r="AB12" s="25">
        <f t="shared" si="7"/>
        <v>14.497848354445724</v>
      </c>
      <c r="AC12" s="24">
        <v>23249</v>
      </c>
      <c r="AD12" s="25">
        <f t="shared" si="7"/>
        <v>70.455785199102976</v>
      </c>
      <c r="AE12" s="24">
        <v>4965</v>
      </c>
      <c r="AF12" s="25">
        <f t="shared" si="8"/>
        <v>15.0463664464513</v>
      </c>
      <c r="AG12" s="49">
        <v>43.8</v>
      </c>
      <c r="AH12" s="90">
        <v>29328</v>
      </c>
      <c r="AI12" s="24">
        <v>4673</v>
      </c>
      <c r="AJ12" s="25">
        <f t="shared" si="9"/>
        <v>15.933578832515003</v>
      </c>
      <c r="AK12" s="24">
        <v>19980</v>
      </c>
      <c r="AL12" s="25">
        <f t="shared" si="9"/>
        <v>68.126022913256961</v>
      </c>
      <c r="AM12" s="24">
        <v>4675</v>
      </c>
      <c r="AN12" s="25">
        <f t="shared" si="10"/>
        <v>15.940398254228041</v>
      </c>
      <c r="AO12" s="104">
        <v>42.1</v>
      </c>
      <c r="AP12" s="24">
        <v>24438</v>
      </c>
      <c r="AQ12" s="24">
        <v>3390</v>
      </c>
      <c r="AR12" s="25">
        <f t="shared" si="11"/>
        <v>13.87183893935674</v>
      </c>
      <c r="AS12" s="24">
        <v>17352</v>
      </c>
      <c r="AT12" s="25">
        <f t="shared" si="11"/>
        <v>71.004173827645474</v>
      </c>
      <c r="AU12" s="24">
        <v>3696</v>
      </c>
      <c r="AV12" s="25">
        <f t="shared" si="12"/>
        <v>15.12398723299779</v>
      </c>
      <c r="AW12" s="49">
        <v>44</v>
      </c>
      <c r="AX12" s="90">
        <v>14592</v>
      </c>
      <c r="AY12" s="24">
        <v>2125</v>
      </c>
      <c r="AZ12" s="25">
        <f t="shared" si="13"/>
        <v>14.562774122807017</v>
      </c>
      <c r="BA12" s="24">
        <v>9919</v>
      </c>
      <c r="BB12" s="25">
        <f t="shared" si="13"/>
        <v>67.975603070175438</v>
      </c>
      <c r="BC12" s="24">
        <v>2548</v>
      </c>
      <c r="BD12" s="25">
        <f t="shared" si="14"/>
        <v>17.461622807017545</v>
      </c>
      <c r="BE12" s="104">
        <v>44.1</v>
      </c>
      <c r="BF12" s="90">
        <v>295018</v>
      </c>
      <c r="BG12" s="24">
        <v>46291</v>
      </c>
      <c r="BH12" s="25">
        <f t="shared" si="15"/>
        <v>15.690906995505358</v>
      </c>
      <c r="BI12" s="24">
        <v>202815</v>
      </c>
      <c r="BJ12" s="25">
        <f t="shared" si="15"/>
        <v>68.746652746612071</v>
      </c>
      <c r="BK12" s="24">
        <v>45912</v>
      </c>
      <c r="BL12" s="25">
        <f t="shared" si="16"/>
        <v>15.562440257882569</v>
      </c>
      <c r="BM12" s="104">
        <v>42.4</v>
      </c>
      <c r="BN12" s="24">
        <v>745621</v>
      </c>
      <c r="BO12" s="24">
        <v>118919</v>
      </c>
      <c r="BP12" s="25">
        <v>15.948987488281579</v>
      </c>
      <c r="BQ12" s="24">
        <v>518791</v>
      </c>
      <c r="BR12" s="25">
        <v>69.578378291383956</v>
      </c>
      <c r="BS12" s="24">
        <v>107911</v>
      </c>
      <c r="BT12" s="25">
        <v>14.472634220334459</v>
      </c>
      <c r="BU12" s="45">
        <v>41.1</v>
      </c>
    </row>
    <row r="13" spans="1:73" ht="16">
      <c r="A13" s="22">
        <v>2007</v>
      </c>
      <c r="B13" s="90">
        <v>132060</v>
      </c>
      <c r="C13" s="24">
        <v>20661</v>
      </c>
      <c r="D13" s="25">
        <f t="shared" si="1"/>
        <v>15.64516129032258</v>
      </c>
      <c r="E13" s="24">
        <v>93523</v>
      </c>
      <c r="F13" s="25">
        <f t="shared" si="1"/>
        <v>70.818567317885808</v>
      </c>
      <c r="G13" s="24">
        <v>17876</v>
      </c>
      <c r="H13" s="25">
        <f t="shared" si="2"/>
        <v>13.53627139179161</v>
      </c>
      <c r="I13" s="104">
        <v>39</v>
      </c>
      <c r="J13" s="90">
        <v>126700</v>
      </c>
      <c r="K13" s="24">
        <v>21524</v>
      </c>
      <c r="L13" s="25">
        <f t="shared" si="3"/>
        <v>16.988161010260459</v>
      </c>
      <c r="M13" s="24">
        <v>87626</v>
      </c>
      <c r="N13" s="25">
        <f t="shared" si="0"/>
        <v>69.160220994475139</v>
      </c>
      <c r="O13" s="24">
        <v>17550</v>
      </c>
      <c r="P13" s="25">
        <f t="shared" si="4"/>
        <v>13.851617995264403</v>
      </c>
      <c r="Q13" s="49">
        <v>40.299999999999997</v>
      </c>
      <c r="R13" s="90">
        <v>93391</v>
      </c>
      <c r="S13" s="24">
        <v>15402</v>
      </c>
      <c r="T13" s="25">
        <f t="shared" si="5"/>
        <v>16.491953186067178</v>
      </c>
      <c r="U13" s="24">
        <v>66215</v>
      </c>
      <c r="V13" s="25">
        <f t="shared" si="5"/>
        <v>70.900836269019493</v>
      </c>
      <c r="W13" s="24">
        <v>11774</v>
      </c>
      <c r="X13" s="25">
        <f t="shared" si="6"/>
        <v>12.607210544913322</v>
      </c>
      <c r="Y13" s="104">
        <v>38.299999999999997</v>
      </c>
      <c r="Z13" s="24">
        <v>32735</v>
      </c>
      <c r="AA13" s="24">
        <v>4629</v>
      </c>
      <c r="AB13" s="25">
        <f t="shared" si="7"/>
        <v>14.14082786008859</v>
      </c>
      <c r="AC13" s="24">
        <v>22990</v>
      </c>
      <c r="AD13" s="25">
        <f t="shared" si="7"/>
        <v>70.230639987780663</v>
      </c>
      <c r="AE13" s="24">
        <v>5116</v>
      </c>
      <c r="AF13" s="25">
        <f t="shared" si="8"/>
        <v>15.628532152130747</v>
      </c>
      <c r="AG13" s="49">
        <v>44.6</v>
      </c>
      <c r="AH13" s="90">
        <v>29054</v>
      </c>
      <c r="AI13" s="24">
        <v>4557</v>
      </c>
      <c r="AJ13" s="25">
        <f t="shared" si="9"/>
        <v>15.684587320162455</v>
      </c>
      <c r="AK13" s="24">
        <v>19719</v>
      </c>
      <c r="AL13" s="25">
        <f t="shared" si="9"/>
        <v>67.870172781716803</v>
      </c>
      <c r="AM13" s="24">
        <v>4778</v>
      </c>
      <c r="AN13" s="25">
        <f t="shared" si="10"/>
        <v>16.445239898120739</v>
      </c>
      <c r="AO13" s="104">
        <v>42.8</v>
      </c>
      <c r="AP13" s="24">
        <v>24295</v>
      </c>
      <c r="AQ13" s="24">
        <v>3271</v>
      </c>
      <c r="AR13" s="25">
        <f t="shared" si="11"/>
        <v>13.46367565342663</v>
      </c>
      <c r="AS13" s="24">
        <v>17230</v>
      </c>
      <c r="AT13" s="25">
        <f t="shared" si="11"/>
        <v>70.919942374974269</v>
      </c>
      <c r="AU13" s="24">
        <v>3794</v>
      </c>
      <c r="AV13" s="25">
        <f t="shared" si="12"/>
        <v>15.616381971599095</v>
      </c>
      <c r="AW13" s="49">
        <v>44.6</v>
      </c>
      <c r="AX13" s="90">
        <v>14444</v>
      </c>
      <c r="AY13" s="24">
        <v>2040</v>
      </c>
      <c r="AZ13" s="25">
        <f t="shared" si="13"/>
        <v>14.123511492661313</v>
      </c>
      <c r="BA13" s="24">
        <v>9826</v>
      </c>
      <c r="BB13" s="25">
        <f t="shared" si="13"/>
        <v>68.028247022985326</v>
      </c>
      <c r="BC13" s="24">
        <v>2578</v>
      </c>
      <c r="BD13" s="25">
        <f t="shared" si="14"/>
        <v>17.848241484353366</v>
      </c>
      <c r="BE13" s="104">
        <v>44.9</v>
      </c>
      <c r="BF13" s="90">
        <v>292754</v>
      </c>
      <c r="BG13" s="24">
        <v>45059</v>
      </c>
      <c r="BH13" s="25">
        <f t="shared" si="15"/>
        <v>15.391420783319784</v>
      </c>
      <c r="BI13" s="24">
        <v>200873</v>
      </c>
      <c r="BJ13" s="25">
        <f t="shared" si="15"/>
        <v>68.614946337197779</v>
      </c>
      <c r="BK13" s="24">
        <v>46822</v>
      </c>
      <c r="BL13" s="25">
        <f t="shared" si="16"/>
        <v>15.993632879482432</v>
      </c>
      <c r="BM13" s="104">
        <v>43.1</v>
      </c>
      <c r="BN13" s="24">
        <v>745433</v>
      </c>
      <c r="BO13" s="24">
        <v>117143</v>
      </c>
      <c r="BP13" s="25">
        <v>15.714759072914669</v>
      </c>
      <c r="BQ13" s="24">
        <v>518002</v>
      </c>
      <c r="BR13" s="25">
        <v>69.490081603578048</v>
      </c>
      <c r="BS13" s="24">
        <v>110288</v>
      </c>
      <c r="BT13" s="25">
        <v>14.795159323507278</v>
      </c>
      <c r="BU13" s="45">
        <v>41.6</v>
      </c>
    </row>
    <row r="14" spans="1:73" ht="16">
      <c r="A14" s="22">
        <v>2008</v>
      </c>
      <c r="B14" s="90">
        <v>133860</v>
      </c>
      <c r="C14" s="24">
        <v>20740</v>
      </c>
      <c r="D14" s="25">
        <f t="shared" si="1"/>
        <v>15.493799492006573</v>
      </c>
      <c r="E14" s="24">
        <v>94755</v>
      </c>
      <c r="F14" s="25">
        <f t="shared" si="1"/>
        <v>70.786642761093674</v>
      </c>
      <c r="G14" s="24">
        <v>18365</v>
      </c>
      <c r="H14" s="25">
        <f t="shared" si="2"/>
        <v>13.719557746899746</v>
      </c>
      <c r="I14" s="104">
        <v>39.200000000000003</v>
      </c>
      <c r="J14" s="90">
        <v>127554</v>
      </c>
      <c r="K14" s="24">
        <v>21497</v>
      </c>
      <c r="L14" s="25">
        <f t="shared" si="3"/>
        <v>16.853254307979366</v>
      </c>
      <c r="M14" s="24">
        <v>88134</v>
      </c>
      <c r="N14" s="25">
        <f t="shared" si="0"/>
        <v>69.095441930476511</v>
      </c>
      <c r="O14" s="24">
        <v>17923</v>
      </c>
      <c r="P14" s="25">
        <f t="shared" si="4"/>
        <v>14.05130376154413</v>
      </c>
      <c r="Q14" s="49">
        <v>40.5</v>
      </c>
      <c r="R14" s="90">
        <v>94586</v>
      </c>
      <c r="S14" s="24">
        <v>15525</v>
      </c>
      <c r="T14" s="25">
        <f t="shared" si="5"/>
        <v>16.413634153045905</v>
      </c>
      <c r="U14" s="24">
        <v>66874</v>
      </c>
      <c r="V14" s="25">
        <f t="shared" si="5"/>
        <v>70.701795191677419</v>
      </c>
      <c r="W14" s="24">
        <v>12187</v>
      </c>
      <c r="X14" s="25">
        <f t="shared" si="6"/>
        <v>12.884570655276679</v>
      </c>
      <c r="Y14" s="104">
        <v>38.5</v>
      </c>
      <c r="Z14" s="24">
        <v>32509</v>
      </c>
      <c r="AA14" s="24">
        <v>4468</v>
      </c>
      <c r="AB14" s="25">
        <f t="shared" si="7"/>
        <v>13.743886308406903</v>
      </c>
      <c r="AC14" s="24">
        <v>22761</v>
      </c>
      <c r="AD14" s="25">
        <f t="shared" si="7"/>
        <v>70.014457534836509</v>
      </c>
      <c r="AE14" s="24">
        <v>5280</v>
      </c>
      <c r="AF14" s="25">
        <f t="shared" si="8"/>
        <v>16.241656156756591</v>
      </c>
      <c r="AG14" s="49">
        <v>45.3</v>
      </c>
      <c r="AH14" s="90">
        <v>28768</v>
      </c>
      <c r="AI14" s="24">
        <v>4465</v>
      </c>
      <c r="AJ14" s="25">
        <f t="shared" si="9"/>
        <v>15.520717463848721</v>
      </c>
      <c r="AK14" s="24">
        <v>19489</v>
      </c>
      <c r="AL14" s="25">
        <f t="shared" si="9"/>
        <v>67.745411568409338</v>
      </c>
      <c r="AM14" s="24">
        <v>4814</v>
      </c>
      <c r="AN14" s="25">
        <f t="shared" si="10"/>
        <v>16.733870967741936</v>
      </c>
      <c r="AO14" s="104">
        <v>43.4</v>
      </c>
      <c r="AP14" s="24">
        <v>24141</v>
      </c>
      <c r="AQ14" s="24">
        <v>3216</v>
      </c>
      <c r="AR14" s="25">
        <f t="shared" si="11"/>
        <v>13.321734808002983</v>
      </c>
      <c r="AS14" s="24">
        <v>17028</v>
      </c>
      <c r="AT14" s="25">
        <f t="shared" si="11"/>
        <v>70.535603330433702</v>
      </c>
      <c r="AU14" s="24">
        <v>3897</v>
      </c>
      <c r="AV14" s="25">
        <f t="shared" si="12"/>
        <v>16.142661861563315</v>
      </c>
      <c r="AW14" s="49">
        <v>45.3</v>
      </c>
      <c r="AX14" s="90">
        <v>14325</v>
      </c>
      <c r="AY14" s="24">
        <v>1940</v>
      </c>
      <c r="AZ14" s="25">
        <f t="shared" si="13"/>
        <v>13.542757417102967</v>
      </c>
      <c r="BA14" s="24">
        <v>9785</v>
      </c>
      <c r="BB14" s="25">
        <f t="shared" si="13"/>
        <v>68.30715532286213</v>
      </c>
      <c r="BC14" s="24">
        <v>2600</v>
      </c>
      <c r="BD14" s="25">
        <f t="shared" si="14"/>
        <v>18.150087260034905</v>
      </c>
      <c r="BE14" s="104">
        <v>45.6</v>
      </c>
      <c r="BF14" s="90">
        <v>291134</v>
      </c>
      <c r="BG14" s="24">
        <v>43836</v>
      </c>
      <c r="BH14" s="25">
        <f t="shared" si="15"/>
        <v>15.056984069191506</v>
      </c>
      <c r="BI14" s="24">
        <v>199548</v>
      </c>
      <c r="BJ14" s="25">
        <f t="shared" si="15"/>
        <v>68.541633749407495</v>
      </c>
      <c r="BK14" s="24">
        <v>47750</v>
      </c>
      <c r="BL14" s="25">
        <f t="shared" si="16"/>
        <v>16.401382181401004</v>
      </c>
      <c r="BM14" s="104">
        <v>43.7</v>
      </c>
      <c r="BN14" s="24">
        <v>746877</v>
      </c>
      <c r="BO14" s="24">
        <v>115687</v>
      </c>
      <c r="BP14" s="25">
        <v>15.489431325372182</v>
      </c>
      <c r="BQ14" s="24">
        <v>518374</v>
      </c>
      <c r="BR14" s="25">
        <v>69.405537993538431</v>
      </c>
      <c r="BS14" s="24">
        <v>112816</v>
      </c>
      <c r="BT14" s="25">
        <v>15.10503068108939</v>
      </c>
      <c r="BU14" s="45">
        <v>42</v>
      </c>
    </row>
    <row r="15" spans="1:73" ht="16">
      <c r="A15" s="22">
        <v>2009</v>
      </c>
      <c r="B15" s="90">
        <v>136211</v>
      </c>
      <c r="C15" s="24">
        <v>21037</v>
      </c>
      <c r="D15" s="25">
        <f t="shared" si="1"/>
        <v>15.444420788335744</v>
      </c>
      <c r="E15" s="24">
        <v>96192</v>
      </c>
      <c r="F15" s="25">
        <f t="shared" si="1"/>
        <v>70.619847148908676</v>
      </c>
      <c r="G15" s="24">
        <v>18982</v>
      </c>
      <c r="H15" s="25">
        <f t="shared" si="2"/>
        <v>13.935732062755578</v>
      </c>
      <c r="I15" s="104">
        <v>39.4</v>
      </c>
      <c r="J15" s="90">
        <v>128691</v>
      </c>
      <c r="K15" s="24">
        <v>21334</v>
      </c>
      <c r="L15" s="25">
        <f t="shared" si="3"/>
        <v>16.577693855825192</v>
      </c>
      <c r="M15" s="24">
        <v>88932</v>
      </c>
      <c r="N15" s="25">
        <f t="shared" si="0"/>
        <v>69.105065622304593</v>
      </c>
      <c r="O15" s="24">
        <v>18425</v>
      </c>
      <c r="P15" s="25">
        <f t="shared" si="4"/>
        <v>14.317240521870216</v>
      </c>
      <c r="Q15" s="49">
        <v>40.700000000000003</v>
      </c>
      <c r="R15" s="90">
        <v>96273</v>
      </c>
      <c r="S15" s="24">
        <v>15717</v>
      </c>
      <c r="T15" s="25">
        <f t="shared" si="5"/>
        <v>16.325449502975911</v>
      </c>
      <c r="U15" s="24">
        <v>67934</v>
      </c>
      <c r="V15" s="25">
        <f t="shared" si="5"/>
        <v>70.563917193813424</v>
      </c>
      <c r="W15" s="24">
        <v>12622</v>
      </c>
      <c r="X15" s="25">
        <f t="shared" si="6"/>
        <v>13.110633303210662</v>
      </c>
      <c r="Y15" s="104">
        <v>38.700000000000003</v>
      </c>
      <c r="Z15" s="24">
        <v>32367</v>
      </c>
      <c r="AA15" s="24">
        <v>4363</v>
      </c>
      <c r="AB15" s="25">
        <f t="shared" si="7"/>
        <v>13.479778787036178</v>
      </c>
      <c r="AC15" s="24">
        <v>22526</v>
      </c>
      <c r="AD15" s="25">
        <f t="shared" si="7"/>
        <v>69.595575740723575</v>
      </c>
      <c r="AE15" s="24">
        <v>5478</v>
      </c>
      <c r="AF15" s="25">
        <f t="shared" si="8"/>
        <v>16.924645472240243</v>
      </c>
      <c r="AG15" s="49">
        <v>45.9</v>
      </c>
      <c r="AH15" s="90">
        <v>28503</v>
      </c>
      <c r="AI15" s="24">
        <v>4286</v>
      </c>
      <c r="AJ15" s="25">
        <f t="shared" si="9"/>
        <v>15.037013647686209</v>
      </c>
      <c r="AK15" s="24">
        <v>19314</v>
      </c>
      <c r="AL15" s="25">
        <f t="shared" si="9"/>
        <v>67.761288285443641</v>
      </c>
      <c r="AM15" s="24">
        <v>4903</v>
      </c>
      <c r="AN15" s="25">
        <f t="shared" si="10"/>
        <v>17.201698066870154</v>
      </c>
      <c r="AO15" s="104">
        <v>44.2</v>
      </c>
      <c r="AP15" s="24">
        <v>24023</v>
      </c>
      <c r="AQ15" s="24">
        <v>3186</v>
      </c>
      <c r="AR15" s="25">
        <f t="shared" si="11"/>
        <v>13.262290305124257</v>
      </c>
      <c r="AS15" s="24">
        <v>16846</v>
      </c>
      <c r="AT15" s="25">
        <f t="shared" si="11"/>
        <v>70.124464055280356</v>
      </c>
      <c r="AU15" s="24">
        <v>3991</v>
      </c>
      <c r="AV15" s="25">
        <f t="shared" si="12"/>
        <v>16.613245639595387</v>
      </c>
      <c r="AW15" s="49">
        <v>45.9</v>
      </c>
      <c r="AX15" s="90">
        <v>14187</v>
      </c>
      <c r="AY15" s="24">
        <v>1872</v>
      </c>
      <c r="AZ15" s="25">
        <f t="shared" si="13"/>
        <v>13.195178684711356</v>
      </c>
      <c r="BA15" s="24">
        <v>9665</v>
      </c>
      <c r="BB15" s="25">
        <f t="shared" si="13"/>
        <v>68.125748925072244</v>
      </c>
      <c r="BC15" s="24">
        <v>2650</v>
      </c>
      <c r="BD15" s="25">
        <f t="shared" si="14"/>
        <v>18.679072390216394</v>
      </c>
      <c r="BE15" s="104">
        <v>46.4</v>
      </c>
      <c r="BF15" s="90">
        <v>289701</v>
      </c>
      <c r="BG15" s="24">
        <v>42871</v>
      </c>
      <c r="BH15" s="25">
        <f t="shared" si="15"/>
        <v>14.798361068826134</v>
      </c>
      <c r="BI15" s="24">
        <v>198031</v>
      </c>
      <c r="BJ15" s="25">
        <f t="shared" si="15"/>
        <v>68.357030179391856</v>
      </c>
      <c r="BK15" s="24">
        <v>48799</v>
      </c>
      <c r="BL15" s="25">
        <f t="shared" si="16"/>
        <v>16.844608751782008</v>
      </c>
      <c r="BM15" s="104">
        <v>44.4</v>
      </c>
      <c r="BN15" s="24">
        <v>749956</v>
      </c>
      <c r="BO15" s="24">
        <v>114666</v>
      </c>
      <c r="BP15" s="25">
        <v>15.289696995557073</v>
      </c>
      <c r="BQ15" s="24">
        <v>519440</v>
      </c>
      <c r="BR15" s="25">
        <v>69.262730080164701</v>
      </c>
      <c r="BS15" s="24">
        <v>115850</v>
      </c>
      <c r="BT15" s="25">
        <v>15.447572924278225</v>
      </c>
      <c r="BU15" s="45">
        <v>42.4</v>
      </c>
    </row>
    <row r="16" spans="1:73" ht="16">
      <c r="A16" s="22">
        <v>2010</v>
      </c>
      <c r="B16" s="90">
        <v>138425</v>
      </c>
      <c r="C16" s="24">
        <v>21246</v>
      </c>
      <c r="D16" s="25">
        <f t="shared" si="1"/>
        <v>15.348383601228102</v>
      </c>
      <c r="E16" s="24">
        <v>97650</v>
      </c>
      <c r="F16" s="25">
        <f t="shared" si="1"/>
        <v>70.543615676359039</v>
      </c>
      <c r="G16" s="24">
        <v>19529</v>
      </c>
      <c r="H16" s="25">
        <f t="shared" si="2"/>
        <v>14.108000722412859</v>
      </c>
      <c r="I16" s="104">
        <v>39.6</v>
      </c>
      <c r="J16" s="90">
        <v>129425</v>
      </c>
      <c r="K16" s="24">
        <v>21213</v>
      </c>
      <c r="L16" s="25">
        <f t="shared" si="3"/>
        <v>16.390187367201083</v>
      </c>
      <c r="M16" s="24">
        <v>89426</v>
      </c>
      <c r="N16" s="25">
        <f t="shared" si="0"/>
        <v>69.094842572918679</v>
      </c>
      <c r="O16" s="24">
        <v>18786</v>
      </c>
      <c r="P16" s="25">
        <f t="shared" si="4"/>
        <v>14.514970059880239</v>
      </c>
      <c r="Q16" s="49">
        <v>40.9</v>
      </c>
      <c r="R16" s="90">
        <v>97869</v>
      </c>
      <c r="S16" s="24">
        <v>15891</v>
      </c>
      <c r="T16" s="25">
        <f t="shared" si="5"/>
        <v>16.237010697973822</v>
      </c>
      <c r="U16" s="24">
        <v>68907</v>
      </c>
      <c r="V16" s="25">
        <f t="shared" si="5"/>
        <v>70.407381295405088</v>
      </c>
      <c r="W16" s="24">
        <v>13071</v>
      </c>
      <c r="X16" s="25">
        <f t="shared" si="6"/>
        <v>13.355608006621095</v>
      </c>
      <c r="Y16" s="104">
        <v>38.799999999999997</v>
      </c>
      <c r="Z16" s="24">
        <v>32235</v>
      </c>
      <c r="AA16" s="24">
        <v>4200</v>
      </c>
      <c r="AB16" s="25">
        <f t="shared" si="7"/>
        <v>13.029315960912053</v>
      </c>
      <c r="AC16" s="24">
        <v>22352</v>
      </c>
      <c r="AD16" s="25">
        <f t="shared" si="7"/>
        <v>69.340778656739573</v>
      </c>
      <c r="AE16" s="24">
        <v>5683</v>
      </c>
      <c r="AF16" s="25">
        <f t="shared" si="8"/>
        <v>17.62990538234838</v>
      </c>
      <c r="AG16" s="49">
        <v>46.5</v>
      </c>
      <c r="AH16" s="90">
        <v>28383</v>
      </c>
      <c r="AI16" s="24">
        <v>4164</v>
      </c>
      <c r="AJ16" s="25">
        <f t="shared" si="9"/>
        <v>14.670753620124723</v>
      </c>
      <c r="AK16" s="24">
        <v>19212</v>
      </c>
      <c r="AL16" s="25">
        <f t="shared" si="9"/>
        <v>67.688405031180636</v>
      </c>
      <c r="AM16" s="24">
        <v>5007</v>
      </c>
      <c r="AN16" s="25">
        <f t="shared" si="10"/>
        <v>17.640841348694643</v>
      </c>
      <c r="AO16" s="104">
        <v>44.7</v>
      </c>
      <c r="AP16" s="24">
        <v>23973</v>
      </c>
      <c r="AQ16" s="24">
        <v>3176</v>
      </c>
      <c r="AR16" s="25">
        <f t="shared" si="11"/>
        <v>13.248237600634047</v>
      </c>
      <c r="AS16" s="24">
        <v>16660</v>
      </c>
      <c r="AT16" s="25">
        <f t="shared" si="11"/>
        <v>69.494848371084132</v>
      </c>
      <c r="AU16" s="24">
        <v>4137</v>
      </c>
      <c r="AV16" s="25">
        <f t="shared" si="12"/>
        <v>17.256914028281816</v>
      </c>
      <c r="AW16" s="49">
        <v>46.4</v>
      </c>
      <c r="AX16" s="90">
        <v>14105</v>
      </c>
      <c r="AY16" s="24">
        <v>1800</v>
      </c>
      <c r="AZ16" s="25">
        <f t="shared" si="13"/>
        <v>12.761432116270825</v>
      </c>
      <c r="BA16" s="24">
        <v>9593</v>
      </c>
      <c r="BB16" s="25">
        <f t="shared" si="13"/>
        <v>68.011343495214462</v>
      </c>
      <c r="BC16" s="24">
        <v>2712</v>
      </c>
      <c r="BD16" s="25">
        <f t="shared" si="14"/>
        <v>19.22722438851471</v>
      </c>
      <c r="BE16" s="104">
        <v>47.1</v>
      </c>
      <c r="BF16" s="90">
        <v>288620</v>
      </c>
      <c r="BG16" s="24">
        <v>41950</v>
      </c>
      <c r="BH16" s="25">
        <f t="shared" si="15"/>
        <v>14.534682281200194</v>
      </c>
      <c r="BI16" s="24">
        <v>196663</v>
      </c>
      <c r="BJ16" s="25">
        <f t="shared" si="15"/>
        <v>68.13907560113644</v>
      </c>
      <c r="BK16" s="24">
        <v>50007</v>
      </c>
      <c r="BL16" s="25">
        <f t="shared" si="16"/>
        <v>17.326242117663362</v>
      </c>
      <c r="BM16" s="104">
        <v>45</v>
      </c>
      <c r="BN16" s="24">
        <v>753035</v>
      </c>
      <c r="BO16" s="24">
        <v>113640</v>
      </c>
      <c r="BP16" s="25">
        <v>15.090932028391775</v>
      </c>
      <c r="BQ16" s="24">
        <v>520463</v>
      </c>
      <c r="BR16" s="25">
        <v>69.115379763224823</v>
      </c>
      <c r="BS16" s="24">
        <v>118932</v>
      </c>
      <c r="BT16" s="25">
        <v>15.793688208383408</v>
      </c>
      <c r="BU16" s="45">
        <v>42.7</v>
      </c>
    </row>
    <row r="17" spans="1:73" ht="16">
      <c r="A17" s="22">
        <v>2011</v>
      </c>
      <c r="B17" s="90">
        <v>140698</v>
      </c>
      <c r="C17" s="24">
        <v>21430</v>
      </c>
      <c r="D17" s="25">
        <f t="shared" si="1"/>
        <v>15.231204423659184</v>
      </c>
      <c r="E17" s="24">
        <v>99089</v>
      </c>
      <c r="F17" s="25">
        <f t="shared" si="1"/>
        <v>70.426729591038963</v>
      </c>
      <c r="G17" s="24">
        <v>20179</v>
      </c>
      <c r="H17" s="25">
        <f t="shared" si="2"/>
        <v>14.342065985301852</v>
      </c>
      <c r="I17" s="104">
        <v>39.799999999999997</v>
      </c>
      <c r="J17" s="90">
        <v>129927</v>
      </c>
      <c r="K17" s="24">
        <v>20982</v>
      </c>
      <c r="L17" s="25">
        <f t="shared" si="3"/>
        <v>16.149068322981368</v>
      </c>
      <c r="M17" s="24">
        <v>89645</v>
      </c>
      <c r="N17" s="25">
        <f t="shared" si="0"/>
        <v>68.996436460473959</v>
      </c>
      <c r="O17" s="24">
        <v>19300</v>
      </c>
      <c r="P17" s="25">
        <f t="shared" si="4"/>
        <v>14.854495216544676</v>
      </c>
      <c r="Q17" s="49">
        <v>41.3</v>
      </c>
      <c r="R17" s="90">
        <v>99338</v>
      </c>
      <c r="S17" s="24">
        <v>15965</v>
      </c>
      <c r="T17" s="25">
        <f t="shared" si="5"/>
        <v>16.071392619138699</v>
      </c>
      <c r="U17" s="24">
        <v>69872</v>
      </c>
      <c r="V17" s="25">
        <f t="shared" si="5"/>
        <v>70.337635144657639</v>
      </c>
      <c r="W17" s="24">
        <v>13501</v>
      </c>
      <c r="X17" s="25">
        <f t="shared" si="6"/>
        <v>13.590972236203669</v>
      </c>
      <c r="Y17" s="104">
        <v>39</v>
      </c>
      <c r="Z17" s="24">
        <v>31973</v>
      </c>
      <c r="AA17" s="24">
        <v>4041</v>
      </c>
      <c r="AB17" s="25">
        <f t="shared" si="7"/>
        <v>12.638788978200356</v>
      </c>
      <c r="AC17" s="24">
        <v>22036</v>
      </c>
      <c r="AD17" s="25">
        <f t="shared" si="7"/>
        <v>68.920651799956218</v>
      </c>
      <c r="AE17" s="24">
        <v>5896</v>
      </c>
      <c r="AF17" s="25">
        <f t="shared" si="8"/>
        <v>18.440559221843429</v>
      </c>
      <c r="AG17" s="49">
        <v>47.2</v>
      </c>
      <c r="AH17" s="90">
        <v>28149</v>
      </c>
      <c r="AI17" s="24">
        <v>4050</v>
      </c>
      <c r="AJ17" s="25">
        <f t="shared" si="9"/>
        <v>14.38772247681978</v>
      </c>
      <c r="AK17" s="24">
        <v>18976</v>
      </c>
      <c r="AL17" s="25">
        <f t="shared" si="9"/>
        <v>67.412696721020282</v>
      </c>
      <c r="AM17" s="24">
        <v>5123</v>
      </c>
      <c r="AN17" s="25">
        <f t="shared" si="10"/>
        <v>18.199580802159936</v>
      </c>
      <c r="AO17" s="104">
        <v>45.4</v>
      </c>
      <c r="AP17" s="24">
        <v>23891</v>
      </c>
      <c r="AQ17" s="24">
        <v>3154</v>
      </c>
      <c r="AR17" s="25">
        <f t="shared" si="11"/>
        <v>13.201624042526474</v>
      </c>
      <c r="AS17" s="24">
        <v>16447</v>
      </c>
      <c r="AT17" s="25">
        <f t="shared" si="11"/>
        <v>68.841823280733337</v>
      </c>
      <c r="AU17" s="24">
        <v>4290</v>
      </c>
      <c r="AV17" s="25">
        <f t="shared" si="12"/>
        <v>17.956552676740195</v>
      </c>
      <c r="AW17" s="49">
        <v>47</v>
      </c>
      <c r="AX17" s="90">
        <v>14040</v>
      </c>
      <c r="AY17" s="24">
        <v>1769</v>
      </c>
      <c r="AZ17" s="25">
        <f t="shared" si="13"/>
        <v>12.5997150997151</v>
      </c>
      <c r="BA17" s="24">
        <v>9489</v>
      </c>
      <c r="BB17" s="25">
        <f t="shared" si="13"/>
        <v>67.585470085470092</v>
      </c>
      <c r="BC17" s="24">
        <v>2782</v>
      </c>
      <c r="BD17" s="25">
        <f t="shared" si="14"/>
        <v>19.814814814814813</v>
      </c>
      <c r="BE17" s="104">
        <v>47.7</v>
      </c>
      <c r="BF17" s="90">
        <v>287689</v>
      </c>
      <c r="BG17" s="24">
        <v>41228</v>
      </c>
      <c r="BH17" s="25">
        <f t="shared" si="15"/>
        <v>14.330753000636104</v>
      </c>
      <c r="BI17" s="24">
        <v>194921</v>
      </c>
      <c r="BJ17" s="25">
        <f t="shared" si="15"/>
        <v>67.754067760672115</v>
      </c>
      <c r="BK17" s="24">
        <v>51540</v>
      </c>
      <c r="BL17" s="25">
        <f t="shared" si="16"/>
        <v>17.915179238691781</v>
      </c>
      <c r="BM17" s="104">
        <v>45.5</v>
      </c>
      <c r="BN17" s="24">
        <v>755705</v>
      </c>
      <c r="BO17" s="24">
        <v>112619</v>
      </c>
      <c r="BP17" s="25">
        <v>14.902508253882136</v>
      </c>
      <c r="BQ17" s="24">
        <v>520475</v>
      </c>
      <c r="BR17" s="25">
        <v>68.872774429175408</v>
      </c>
      <c r="BS17" s="24">
        <v>122611</v>
      </c>
      <c r="BT17" s="25">
        <v>16.224717316942456</v>
      </c>
      <c r="BU17" s="45">
        <v>43.1</v>
      </c>
    </row>
    <row r="18" spans="1:73" ht="16">
      <c r="A18" s="22">
        <v>2012</v>
      </c>
      <c r="B18" s="90">
        <v>142871</v>
      </c>
      <c r="C18" s="24">
        <v>21895</v>
      </c>
      <c r="D18" s="25">
        <f t="shared" si="1"/>
        <v>15.325013473693051</v>
      </c>
      <c r="E18" s="24">
        <v>99817</v>
      </c>
      <c r="F18" s="25">
        <f t="shared" si="1"/>
        <v>69.865123083060936</v>
      </c>
      <c r="G18" s="24">
        <v>21159</v>
      </c>
      <c r="H18" s="25">
        <f t="shared" si="2"/>
        <v>14.809863443246005</v>
      </c>
      <c r="I18" s="104">
        <v>40.200000000000003</v>
      </c>
      <c r="J18" s="90">
        <v>129755</v>
      </c>
      <c r="K18" s="24">
        <v>20742</v>
      </c>
      <c r="L18" s="25">
        <f t="shared" si="3"/>
        <v>15.985511155639474</v>
      </c>
      <c r="M18" s="24">
        <v>88961</v>
      </c>
      <c r="N18" s="25">
        <f t="shared" si="0"/>
        <v>68.56074910408077</v>
      </c>
      <c r="O18" s="24">
        <v>20052</v>
      </c>
      <c r="P18" s="25">
        <f t="shared" si="4"/>
        <v>15.453739740279758</v>
      </c>
      <c r="Q18" s="49">
        <v>41.7</v>
      </c>
      <c r="R18" s="90">
        <v>100362</v>
      </c>
      <c r="S18" s="24">
        <v>16015</v>
      </c>
      <c r="T18" s="25">
        <f t="shared" si="5"/>
        <v>15.957234809987844</v>
      </c>
      <c r="U18" s="24">
        <v>70165</v>
      </c>
      <c r="V18" s="25">
        <f t="shared" si="5"/>
        <v>69.911918853749427</v>
      </c>
      <c r="W18" s="24">
        <v>14182</v>
      </c>
      <c r="X18" s="25">
        <f t="shared" si="6"/>
        <v>14.13084633626273</v>
      </c>
      <c r="Y18" s="104">
        <v>39.4</v>
      </c>
      <c r="Z18" s="24">
        <v>31952</v>
      </c>
      <c r="AA18" s="24">
        <v>3945</v>
      </c>
      <c r="AB18" s="25">
        <f t="shared" si="7"/>
        <v>12.346644967451176</v>
      </c>
      <c r="AC18" s="24">
        <v>21763</v>
      </c>
      <c r="AD18" s="25">
        <f t="shared" si="7"/>
        <v>68.11154231347021</v>
      </c>
      <c r="AE18" s="24">
        <v>6244</v>
      </c>
      <c r="AF18" s="25">
        <f t="shared" si="8"/>
        <v>19.541812719078617</v>
      </c>
      <c r="AG18" s="49">
        <v>48</v>
      </c>
      <c r="AH18" s="90">
        <v>28216</v>
      </c>
      <c r="AI18" s="24">
        <v>4042</v>
      </c>
      <c r="AJ18" s="25">
        <f t="shared" si="9"/>
        <v>14.325205557130706</v>
      </c>
      <c r="AK18" s="24">
        <v>18806</v>
      </c>
      <c r="AL18" s="25">
        <f t="shared" si="9"/>
        <v>66.650127587184571</v>
      </c>
      <c r="AM18" s="24">
        <v>5368</v>
      </c>
      <c r="AN18" s="25">
        <f t="shared" si="10"/>
        <v>19.024666855684718</v>
      </c>
      <c r="AO18" s="104">
        <v>45.9</v>
      </c>
      <c r="AP18" s="24">
        <v>24000</v>
      </c>
      <c r="AQ18" s="24">
        <v>3179</v>
      </c>
      <c r="AR18" s="25">
        <f t="shared" si="11"/>
        <v>13.245833333333334</v>
      </c>
      <c r="AS18" s="24">
        <v>16323</v>
      </c>
      <c r="AT18" s="25">
        <f t="shared" si="11"/>
        <v>68.012500000000003</v>
      </c>
      <c r="AU18" s="24">
        <v>4498</v>
      </c>
      <c r="AV18" s="25">
        <f t="shared" si="12"/>
        <v>18.741666666666667</v>
      </c>
      <c r="AW18" s="49">
        <v>47.6</v>
      </c>
      <c r="AX18" s="90">
        <v>13860</v>
      </c>
      <c r="AY18" s="24">
        <v>1706</v>
      </c>
      <c r="AZ18" s="25">
        <f t="shared" si="13"/>
        <v>12.308802308802308</v>
      </c>
      <c r="BA18" s="24">
        <v>9316</v>
      </c>
      <c r="BB18" s="25">
        <f t="shared" si="13"/>
        <v>67.215007215007219</v>
      </c>
      <c r="BC18" s="24">
        <v>2838</v>
      </c>
      <c r="BD18" s="25">
        <f t="shared" si="14"/>
        <v>20.476190476190474</v>
      </c>
      <c r="BE18" s="104">
        <v>48.5</v>
      </c>
      <c r="BF18" s="90">
        <v>287362</v>
      </c>
      <c r="BG18" s="24">
        <v>40840</v>
      </c>
      <c r="BH18" s="25">
        <f t="shared" si="15"/>
        <v>14.212039170105999</v>
      </c>
      <c r="BI18" s="24">
        <v>192891</v>
      </c>
      <c r="BJ18" s="25">
        <f t="shared" si="15"/>
        <v>67.124741615105691</v>
      </c>
      <c r="BK18" s="24">
        <v>53631</v>
      </c>
      <c r="BL18" s="25">
        <f t="shared" si="16"/>
        <v>18.663219214788317</v>
      </c>
      <c r="BM18" s="104">
        <v>46.1</v>
      </c>
      <c r="BN18" s="24">
        <v>758378</v>
      </c>
      <c r="BO18" s="24">
        <v>112364</v>
      </c>
      <c r="BP18" s="25">
        <v>14.816358069458765</v>
      </c>
      <c r="BQ18" s="24">
        <v>518042</v>
      </c>
      <c r="BR18" s="25">
        <v>68.3092072818568</v>
      </c>
      <c r="BS18" s="24">
        <v>127972</v>
      </c>
      <c r="BT18" s="25">
        <v>16.874434648684428</v>
      </c>
      <c r="BU18" s="45">
        <v>43.5</v>
      </c>
    </row>
    <row r="19" spans="1:73" ht="16">
      <c r="A19" s="22">
        <v>2013</v>
      </c>
      <c r="B19" s="90">
        <v>144217</v>
      </c>
      <c r="C19" s="24">
        <v>22164</v>
      </c>
      <c r="D19" s="25">
        <f t="shared" si="1"/>
        <v>15.368507180152132</v>
      </c>
      <c r="E19" s="24">
        <v>99910</v>
      </c>
      <c r="F19" s="25">
        <f t="shared" si="1"/>
        <v>69.277547029823111</v>
      </c>
      <c r="G19" s="24">
        <v>22143</v>
      </c>
      <c r="H19" s="25">
        <f t="shared" si="2"/>
        <v>15.353945790024754</v>
      </c>
      <c r="I19" s="104">
        <v>40.6</v>
      </c>
      <c r="J19" s="90">
        <v>129196</v>
      </c>
      <c r="K19" s="24">
        <v>20412</v>
      </c>
      <c r="L19" s="25">
        <f t="shared" si="3"/>
        <v>15.799250750797238</v>
      </c>
      <c r="M19" s="24">
        <v>87935</v>
      </c>
      <c r="N19" s="25">
        <f t="shared" si="0"/>
        <v>68.063252732282734</v>
      </c>
      <c r="O19" s="24">
        <v>20849</v>
      </c>
      <c r="P19" s="25">
        <f t="shared" si="4"/>
        <v>16.137496516920027</v>
      </c>
      <c r="Q19" s="49">
        <v>42.3</v>
      </c>
      <c r="R19" s="90">
        <v>101494</v>
      </c>
      <c r="S19" s="24">
        <v>16101</v>
      </c>
      <c r="T19" s="25">
        <f t="shared" si="5"/>
        <v>15.863991960115868</v>
      </c>
      <c r="U19" s="24">
        <v>70539</v>
      </c>
      <c r="V19" s="25">
        <f t="shared" si="5"/>
        <v>69.500660137545083</v>
      </c>
      <c r="W19" s="24">
        <v>14854</v>
      </c>
      <c r="X19" s="25">
        <f t="shared" si="6"/>
        <v>14.635347902339054</v>
      </c>
      <c r="Y19" s="104">
        <v>39.700000000000003</v>
      </c>
      <c r="Z19" s="24">
        <v>31834</v>
      </c>
      <c r="AA19" s="24">
        <v>3885</v>
      </c>
      <c r="AB19" s="25">
        <f t="shared" si="7"/>
        <v>12.203932901928756</v>
      </c>
      <c r="AC19" s="24">
        <v>21371</v>
      </c>
      <c r="AD19" s="25">
        <f t="shared" si="7"/>
        <v>67.132625494754038</v>
      </c>
      <c r="AE19" s="24">
        <v>6578</v>
      </c>
      <c r="AF19" s="25">
        <f t="shared" si="8"/>
        <v>20.663441603317207</v>
      </c>
      <c r="AG19" s="49">
        <v>48.8</v>
      </c>
      <c r="AH19" s="90">
        <v>28168</v>
      </c>
      <c r="AI19" s="24">
        <v>3979</v>
      </c>
      <c r="AJ19" s="25">
        <f t="shared" si="9"/>
        <v>14.125958534507243</v>
      </c>
      <c r="AK19" s="24">
        <v>18605</v>
      </c>
      <c r="AL19" s="25">
        <f t="shared" si="9"/>
        <v>66.050127804600962</v>
      </c>
      <c r="AM19" s="24">
        <v>5584</v>
      </c>
      <c r="AN19" s="25">
        <f t="shared" si="10"/>
        <v>19.823913660891794</v>
      </c>
      <c r="AO19" s="104">
        <v>46.5</v>
      </c>
      <c r="AP19" s="24">
        <v>23894</v>
      </c>
      <c r="AQ19" s="24">
        <v>3117</v>
      </c>
      <c r="AR19" s="25">
        <f t="shared" si="11"/>
        <v>13.045115928685025</v>
      </c>
      <c r="AS19" s="24">
        <v>16012</v>
      </c>
      <c r="AT19" s="25">
        <f t="shared" si="11"/>
        <v>67.012639156273536</v>
      </c>
      <c r="AU19" s="24">
        <v>4765</v>
      </c>
      <c r="AV19" s="25">
        <f t="shared" si="12"/>
        <v>19.942244915041432</v>
      </c>
      <c r="AW19" s="49">
        <v>48.3</v>
      </c>
      <c r="AX19" s="90">
        <v>13689</v>
      </c>
      <c r="AY19" s="24">
        <v>1648</v>
      </c>
      <c r="AZ19" s="25">
        <f t="shared" si="13"/>
        <v>12.038863320914603</v>
      </c>
      <c r="BA19" s="24">
        <v>9132</v>
      </c>
      <c r="BB19" s="25">
        <f t="shared" si="13"/>
        <v>66.710497479728247</v>
      </c>
      <c r="BC19" s="24">
        <v>2909</v>
      </c>
      <c r="BD19" s="25">
        <f t="shared" si="14"/>
        <v>21.250639199357149</v>
      </c>
      <c r="BE19" s="104">
        <v>49.1</v>
      </c>
      <c r="BF19" s="90">
        <v>286052</v>
      </c>
      <c r="BG19" s="24">
        <v>40129</v>
      </c>
      <c r="BH19" s="25">
        <f t="shared" si="15"/>
        <v>14.028568232349363</v>
      </c>
      <c r="BI19" s="24">
        <v>190223</v>
      </c>
      <c r="BJ19" s="25">
        <f t="shared" si="15"/>
        <v>66.499447652874309</v>
      </c>
      <c r="BK19" s="24">
        <v>55700</v>
      </c>
      <c r="BL19" s="25">
        <f t="shared" si="16"/>
        <v>19.471984114776333</v>
      </c>
      <c r="BM19" s="104">
        <v>46.8</v>
      </c>
      <c r="BN19" s="24">
        <v>758544</v>
      </c>
      <c r="BO19" s="24">
        <v>111435</v>
      </c>
      <c r="BP19" s="25">
        <v>14.690644181484528</v>
      </c>
      <c r="BQ19" s="24">
        <v>513727</v>
      </c>
      <c r="BR19" s="25">
        <v>67.725405513721029</v>
      </c>
      <c r="BS19" s="24">
        <v>133382</v>
      </c>
      <c r="BT19" s="25">
        <v>17.583950304794449</v>
      </c>
      <c r="BU19" s="45">
        <v>44</v>
      </c>
    </row>
    <row r="20" spans="1:73" ht="16">
      <c r="A20" s="22">
        <v>2014</v>
      </c>
      <c r="B20" s="90">
        <v>145708</v>
      </c>
      <c r="C20" s="24">
        <v>22490</v>
      </c>
      <c r="D20" s="25">
        <f t="shared" si="1"/>
        <v>15.43497954813737</v>
      </c>
      <c r="E20" s="24">
        <v>100037</v>
      </c>
      <c r="F20" s="25">
        <f t="shared" si="1"/>
        <v>68.655804760205342</v>
      </c>
      <c r="G20" s="24">
        <v>23181</v>
      </c>
      <c r="H20" s="25">
        <f t="shared" si="2"/>
        <v>15.909215691657288</v>
      </c>
      <c r="I20" s="104">
        <v>41</v>
      </c>
      <c r="J20" s="90">
        <v>128543</v>
      </c>
      <c r="K20" s="24">
        <v>20196</v>
      </c>
      <c r="L20" s="25">
        <f t="shared" si="3"/>
        <v>15.711473981469236</v>
      </c>
      <c r="M20" s="24">
        <v>86758</v>
      </c>
      <c r="N20" s="25">
        <f t="shared" si="0"/>
        <v>67.493367978030705</v>
      </c>
      <c r="O20" s="24">
        <v>21589</v>
      </c>
      <c r="P20" s="25">
        <f t="shared" si="4"/>
        <v>16.795158040500066</v>
      </c>
      <c r="Q20" s="49">
        <v>42.9</v>
      </c>
      <c r="R20" s="90">
        <v>102122</v>
      </c>
      <c r="S20" s="24">
        <v>16185</v>
      </c>
      <c r="T20" s="25">
        <f t="shared" si="5"/>
        <v>15.848690781614147</v>
      </c>
      <c r="U20" s="24">
        <v>70454</v>
      </c>
      <c r="V20" s="25">
        <f t="shared" si="5"/>
        <v>68.99003153091401</v>
      </c>
      <c r="W20" s="24">
        <v>15483</v>
      </c>
      <c r="X20" s="25">
        <f t="shared" si="6"/>
        <v>15.161277687471847</v>
      </c>
      <c r="Y20" s="104">
        <v>40.1</v>
      </c>
      <c r="Z20" s="24">
        <v>31675</v>
      </c>
      <c r="AA20" s="24">
        <v>3764</v>
      </c>
      <c r="AB20" s="25">
        <f t="shared" si="7"/>
        <v>11.88318863456985</v>
      </c>
      <c r="AC20" s="24">
        <v>20976</v>
      </c>
      <c r="AD20" s="25">
        <f t="shared" si="7"/>
        <v>66.222573007103392</v>
      </c>
      <c r="AE20" s="24">
        <v>6935</v>
      </c>
      <c r="AF20" s="25">
        <f t="shared" si="8"/>
        <v>21.894238358326756</v>
      </c>
      <c r="AG20" s="49">
        <v>49.5</v>
      </c>
      <c r="AH20" s="90">
        <v>28132</v>
      </c>
      <c r="AI20" s="24">
        <v>3935</v>
      </c>
      <c r="AJ20" s="25">
        <f t="shared" si="9"/>
        <v>13.987629745485568</v>
      </c>
      <c r="AK20" s="24">
        <v>18384</v>
      </c>
      <c r="AL20" s="25">
        <f t="shared" si="9"/>
        <v>65.349068676240577</v>
      </c>
      <c r="AM20" s="24">
        <v>5813</v>
      </c>
      <c r="AN20" s="25">
        <f t="shared" si="10"/>
        <v>20.663301578273852</v>
      </c>
      <c r="AO20" s="104">
        <v>47</v>
      </c>
      <c r="AP20" s="24">
        <v>23895</v>
      </c>
      <c r="AQ20" s="24">
        <v>3138</v>
      </c>
      <c r="AR20" s="25">
        <f t="shared" si="11"/>
        <v>13.132454488386692</v>
      </c>
      <c r="AS20" s="24">
        <v>15744</v>
      </c>
      <c r="AT20" s="25">
        <f t="shared" si="11"/>
        <v>65.888261142498436</v>
      </c>
      <c r="AU20" s="24">
        <v>5013</v>
      </c>
      <c r="AV20" s="25">
        <f t="shared" si="12"/>
        <v>20.979284369114879</v>
      </c>
      <c r="AW20" s="49">
        <v>48.9</v>
      </c>
      <c r="AX20" s="90">
        <v>13538</v>
      </c>
      <c r="AY20" s="24">
        <v>1647</v>
      </c>
      <c r="AZ20" s="25">
        <f t="shared" si="13"/>
        <v>12.165755650760822</v>
      </c>
      <c r="BA20" s="24">
        <v>8895</v>
      </c>
      <c r="BB20" s="25">
        <f t="shared" si="13"/>
        <v>65.703944452651797</v>
      </c>
      <c r="BC20" s="24">
        <v>2996</v>
      </c>
      <c r="BD20" s="25">
        <f t="shared" si="14"/>
        <v>22.130299896587385</v>
      </c>
      <c r="BE20" s="104">
        <v>49.8</v>
      </c>
      <c r="BF20" s="90">
        <v>285363</v>
      </c>
      <c r="BG20" s="24">
        <v>39542</v>
      </c>
      <c r="BH20" s="25">
        <f t="shared" si="15"/>
        <v>13.856736857966871</v>
      </c>
      <c r="BI20" s="24">
        <v>187942</v>
      </c>
      <c r="BJ20" s="25">
        <f t="shared" si="15"/>
        <v>65.860675700774095</v>
      </c>
      <c r="BK20" s="24">
        <v>57879</v>
      </c>
      <c r="BL20" s="25">
        <f t="shared" si="16"/>
        <v>20.282587441259029</v>
      </c>
      <c r="BM20" s="104">
        <v>47.5</v>
      </c>
      <c r="BN20" s="24">
        <v>758976</v>
      </c>
      <c r="BO20" s="24">
        <v>110897</v>
      </c>
      <c r="BP20" s="25">
        <v>14.611397461843326</v>
      </c>
      <c r="BQ20" s="24">
        <v>509190</v>
      </c>
      <c r="BR20" s="25">
        <v>67.089077915507204</v>
      </c>
      <c r="BS20" s="24">
        <v>138889</v>
      </c>
      <c r="BT20" s="25">
        <v>18.299524622649464</v>
      </c>
      <c r="BU20" s="45">
        <v>44.6</v>
      </c>
    </row>
    <row r="21" spans="1:73" ht="16">
      <c r="A21" s="22">
        <v>2015</v>
      </c>
      <c r="B21" s="90">
        <v>146367</v>
      </c>
      <c r="C21" s="24">
        <v>22420</v>
      </c>
      <c r="D21" s="25">
        <f t="shared" si="1"/>
        <v>15.317660401593255</v>
      </c>
      <c r="E21" s="24">
        <v>99821</v>
      </c>
      <c r="F21" s="25">
        <f t="shared" si="1"/>
        <v>68.199115920938468</v>
      </c>
      <c r="G21" s="24">
        <v>24126</v>
      </c>
      <c r="H21" s="25">
        <f t="shared" si="2"/>
        <v>16.483223677468281</v>
      </c>
      <c r="I21" s="104">
        <v>41.6</v>
      </c>
      <c r="J21" s="90">
        <v>128282</v>
      </c>
      <c r="K21" s="24">
        <v>20137</v>
      </c>
      <c r="L21" s="25">
        <f t="shared" si="3"/>
        <v>15.697447810292948</v>
      </c>
      <c r="M21" s="24">
        <v>85886</v>
      </c>
      <c r="N21" s="25">
        <f t="shared" si="0"/>
        <v>66.950936218643307</v>
      </c>
      <c r="O21" s="24">
        <v>22259</v>
      </c>
      <c r="P21" s="25">
        <f t="shared" si="4"/>
        <v>17.351615971063751</v>
      </c>
      <c r="Q21" s="49">
        <v>43.3</v>
      </c>
      <c r="R21" s="90">
        <v>102896</v>
      </c>
      <c r="S21" s="24">
        <v>16366</v>
      </c>
      <c r="T21" s="25">
        <f t="shared" si="5"/>
        <v>15.905380189706111</v>
      </c>
      <c r="U21" s="24">
        <v>70469</v>
      </c>
      <c r="V21" s="25">
        <f t="shared" si="5"/>
        <v>68.485655419063903</v>
      </c>
      <c r="W21" s="24">
        <v>16061</v>
      </c>
      <c r="X21" s="25">
        <f t="shared" si="6"/>
        <v>15.60896439122998</v>
      </c>
      <c r="Y21" s="104">
        <v>40.4</v>
      </c>
      <c r="Z21" s="24">
        <v>31673</v>
      </c>
      <c r="AA21" s="24">
        <v>3697</v>
      </c>
      <c r="AB21" s="25">
        <f t="shared" si="7"/>
        <v>11.672402361632937</v>
      </c>
      <c r="AC21" s="24">
        <v>20707</v>
      </c>
      <c r="AD21" s="25">
        <f t="shared" si="7"/>
        <v>65.377450825624351</v>
      </c>
      <c r="AE21" s="24">
        <v>7269</v>
      </c>
      <c r="AF21" s="25">
        <f t="shared" si="8"/>
        <v>22.950146812742716</v>
      </c>
      <c r="AG21" s="49">
        <v>50.2</v>
      </c>
      <c r="AH21" s="90">
        <v>28004</v>
      </c>
      <c r="AI21" s="24">
        <v>3866</v>
      </c>
      <c r="AJ21" s="25">
        <f t="shared" si="9"/>
        <v>13.805170689901443</v>
      </c>
      <c r="AK21" s="24">
        <v>18136</v>
      </c>
      <c r="AL21" s="25">
        <f t="shared" si="9"/>
        <v>64.762176831881163</v>
      </c>
      <c r="AM21" s="24">
        <v>6002</v>
      </c>
      <c r="AN21" s="25">
        <f t="shared" si="10"/>
        <v>21.432652478217399</v>
      </c>
      <c r="AO21" s="104">
        <v>47.6</v>
      </c>
      <c r="AP21" s="24">
        <v>23915</v>
      </c>
      <c r="AQ21" s="24">
        <v>3138</v>
      </c>
      <c r="AR21" s="25">
        <f t="shared" si="11"/>
        <v>13.121471879573489</v>
      </c>
      <c r="AS21" s="24">
        <v>15531</v>
      </c>
      <c r="AT21" s="25">
        <f t="shared" si="11"/>
        <v>64.942504704160569</v>
      </c>
      <c r="AU21" s="24">
        <v>5246</v>
      </c>
      <c r="AV21" s="25">
        <f t="shared" si="12"/>
        <v>21.936023416265943</v>
      </c>
      <c r="AW21" s="49">
        <v>49.5</v>
      </c>
      <c r="AX21" s="90">
        <v>13473</v>
      </c>
      <c r="AY21" s="24">
        <v>1623</v>
      </c>
      <c r="AZ21" s="25">
        <f t="shared" si="13"/>
        <v>12.046314851926075</v>
      </c>
      <c r="BA21" s="24">
        <v>8793</v>
      </c>
      <c r="BB21" s="25">
        <f t="shared" si="13"/>
        <v>65.263861055444224</v>
      </c>
      <c r="BC21" s="24">
        <v>3057</v>
      </c>
      <c r="BD21" s="25">
        <f t="shared" si="14"/>
        <v>22.689824092629703</v>
      </c>
      <c r="BE21" s="104">
        <v>50.4</v>
      </c>
      <c r="BF21" s="90">
        <v>284232</v>
      </c>
      <c r="BG21" s="24">
        <v>38917</v>
      </c>
      <c r="BH21" s="25">
        <f t="shared" si="15"/>
        <v>13.691984013059754</v>
      </c>
      <c r="BI21" s="24">
        <v>185543</v>
      </c>
      <c r="BJ21" s="25">
        <f t="shared" si="15"/>
        <v>65.278715978496436</v>
      </c>
      <c r="BK21" s="24">
        <v>59772</v>
      </c>
      <c r="BL21" s="25">
        <f t="shared" si="16"/>
        <v>21.029300008443805</v>
      </c>
      <c r="BM21" s="104">
        <v>48</v>
      </c>
      <c r="BN21" s="24">
        <v>758842</v>
      </c>
      <c r="BO21" s="24">
        <v>110164</v>
      </c>
      <c r="BP21" s="25">
        <v>14.517383065249419</v>
      </c>
      <c r="BQ21" s="24">
        <v>504886</v>
      </c>
      <c r="BR21" s="25">
        <v>66.533744837528758</v>
      </c>
      <c r="BS21" s="24">
        <v>143792</v>
      </c>
      <c r="BT21" s="25">
        <v>18.94887209722182</v>
      </c>
      <c r="BU21" s="45">
        <v>45.1</v>
      </c>
    </row>
    <row r="22" spans="1:73" ht="16">
      <c r="A22" s="22">
        <v>2016</v>
      </c>
      <c r="B22" s="90">
        <v>148467</v>
      </c>
      <c r="C22" s="24">
        <v>22891</v>
      </c>
      <c r="D22" s="25">
        <f t="shared" si="1"/>
        <v>15.418241090612728</v>
      </c>
      <c r="E22" s="24">
        <v>100428</v>
      </c>
      <c r="F22" s="25">
        <f t="shared" si="1"/>
        <v>67.643314675988606</v>
      </c>
      <c r="G22" s="24">
        <v>25148</v>
      </c>
      <c r="H22" s="25">
        <f t="shared" si="2"/>
        <v>16.938444233398666</v>
      </c>
      <c r="I22" s="104">
        <v>41.8</v>
      </c>
      <c r="J22" s="90">
        <v>128926</v>
      </c>
      <c r="K22" s="24">
        <v>20445</v>
      </c>
      <c r="L22" s="25">
        <f t="shared" si="3"/>
        <v>15.857934008656128</v>
      </c>
      <c r="M22" s="24">
        <v>85507</v>
      </c>
      <c r="N22" s="25">
        <f t="shared" si="0"/>
        <v>66.322541613018316</v>
      </c>
      <c r="O22" s="24">
        <v>22974</v>
      </c>
      <c r="P22" s="25">
        <f t="shared" si="4"/>
        <v>17.81952437832555</v>
      </c>
      <c r="Q22" s="49">
        <v>43.5</v>
      </c>
      <c r="R22" s="90">
        <v>104387</v>
      </c>
      <c r="S22" s="24">
        <v>16789</v>
      </c>
      <c r="T22" s="25">
        <f t="shared" si="5"/>
        <v>16.083420349277208</v>
      </c>
      <c r="U22" s="24">
        <v>70848</v>
      </c>
      <c r="V22" s="25">
        <f t="shared" si="5"/>
        <v>67.870520275513229</v>
      </c>
      <c r="W22" s="24">
        <v>16750</v>
      </c>
      <c r="X22" s="25">
        <f t="shared" si="6"/>
        <v>16.046059375209555</v>
      </c>
      <c r="Y22" s="104">
        <v>40.5</v>
      </c>
      <c r="Z22" s="24">
        <v>31688</v>
      </c>
      <c r="AA22" s="24">
        <v>3651</v>
      </c>
      <c r="AB22" s="25">
        <f t="shared" si="7"/>
        <v>11.521711688967432</v>
      </c>
      <c r="AC22" s="24">
        <v>20418</v>
      </c>
      <c r="AD22" s="25">
        <f t="shared" si="7"/>
        <v>64.434486240848273</v>
      </c>
      <c r="AE22" s="24">
        <v>7619</v>
      </c>
      <c r="AF22" s="25">
        <f t="shared" si="8"/>
        <v>24.043802070184295</v>
      </c>
      <c r="AG22" s="49">
        <v>50.8</v>
      </c>
      <c r="AH22" s="90">
        <v>28033</v>
      </c>
      <c r="AI22" s="24">
        <v>3890</v>
      </c>
      <c r="AJ22" s="25">
        <f t="shared" si="9"/>
        <v>13.876502693254379</v>
      </c>
      <c r="AK22" s="24">
        <v>17930</v>
      </c>
      <c r="AL22" s="25">
        <f t="shared" si="9"/>
        <v>63.960332465308745</v>
      </c>
      <c r="AM22" s="24">
        <v>6213</v>
      </c>
      <c r="AN22" s="25">
        <f t="shared" si="10"/>
        <v>22.163164841436878</v>
      </c>
      <c r="AO22" s="104">
        <v>48</v>
      </c>
      <c r="AP22" s="24">
        <v>23963</v>
      </c>
      <c r="AQ22" s="24">
        <v>3099</v>
      </c>
      <c r="AR22" s="25">
        <f t="shared" si="11"/>
        <v>12.932437507824563</v>
      </c>
      <c r="AS22" s="24">
        <v>15336</v>
      </c>
      <c r="AT22" s="25">
        <f t="shared" si="11"/>
        <v>63.998664607937236</v>
      </c>
      <c r="AU22" s="24">
        <v>5528</v>
      </c>
      <c r="AV22" s="25">
        <f t="shared" si="12"/>
        <v>23.068897884238201</v>
      </c>
      <c r="AW22" s="49">
        <v>50.1</v>
      </c>
      <c r="AX22" s="90">
        <v>13356</v>
      </c>
      <c r="AY22" s="24">
        <v>1592</v>
      </c>
      <c r="AZ22" s="25">
        <f t="shared" si="13"/>
        <v>11.919736448038336</v>
      </c>
      <c r="BA22" s="24">
        <v>8639</v>
      </c>
      <c r="BB22" s="25">
        <f t="shared" si="13"/>
        <v>64.682539682539684</v>
      </c>
      <c r="BC22" s="24">
        <v>3125</v>
      </c>
      <c r="BD22" s="25">
        <f t="shared" si="14"/>
        <v>23.397723869421984</v>
      </c>
      <c r="BE22" s="104">
        <v>51.1</v>
      </c>
      <c r="BF22" s="90">
        <v>284530</v>
      </c>
      <c r="BG22" s="24">
        <v>38704</v>
      </c>
      <c r="BH22" s="25">
        <f t="shared" si="15"/>
        <v>13.602783537764031</v>
      </c>
      <c r="BI22" s="24">
        <v>184074</v>
      </c>
      <c r="BJ22" s="25">
        <f t="shared" si="15"/>
        <v>64.694056865708362</v>
      </c>
      <c r="BK22" s="24">
        <v>61752</v>
      </c>
      <c r="BL22" s="25">
        <f t="shared" si="16"/>
        <v>21.703159596527605</v>
      </c>
      <c r="BM22" s="104">
        <v>48.5</v>
      </c>
      <c r="BN22" s="24">
        <v>763350</v>
      </c>
      <c r="BO22" s="24">
        <v>111061</v>
      </c>
      <c r="BP22" s="25">
        <v>14.549158315320627</v>
      </c>
      <c r="BQ22" s="24">
        <v>503180</v>
      </c>
      <c r="BR22" s="25">
        <v>65.917338049387567</v>
      </c>
      <c r="BS22" s="24">
        <v>149109</v>
      </c>
      <c r="BT22" s="25">
        <v>19.533503635291805</v>
      </c>
      <c r="BU22" s="45">
        <v>45.4</v>
      </c>
    </row>
    <row r="23" spans="1:73" ht="16">
      <c r="A23" s="22">
        <v>2017</v>
      </c>
      <c r="B23" s="90">
        <v>150438</v>
      </c>
      <c r="C23" s="24">
        <v>23050</v>
      </c>
      <c r="D23" s="25">
        <f t="shared" si="1"/>
        <v>15.321926640875311</v>
      </c>
      <c r="E23" s="24">
        <v>101245</v>
      </c>
      <c r="F23" s="25">
        <f t="shared" si="1"/>
        <v>67.300150228000902</v>
      </c>
      <c r="G23" s="24">
        <v>26143</v>
      </c>
      <c r="H23" s="25">
        <f t="shared" si="2"/>
        <v>17.377923131123787</v>
      </c>
      <c r="I23" s="104">
        <v>42</v>
      </c>
      <c r="J23" s="90">
        <v>129483</v>
      </c>
      <c r="K23" s="24">
        <v>20488</v>
      </c>
      <c r="L23" s="25">
        <f t="shared" si="3"/>
        <v>15.822926561788034</v>
      </c>
      <c r="M23" s="24">
        <v>85282</v>
      </c>
      <c r="N23" s="25">
        <f t="shared" si="0"/>
        <v>65.863472424951539</v>
      </c>
      <c r="O23" s="24">
        <v>23713</v>
      </c>
      <c r="P23" s="25">
        <f t="shared" si="4"/>
        <v>18.313601013260428</v>
      </c>
      <c r="Q23" s="49">
        <v>43.8</v>
      </c>
      <c r="R23" s="90">
        <v>106034</v>
      </c>
      <c r="S23" s="24">
        <v>16890</v>
      </c>
      <c r="T23" s="25">
        <f t="shared" si="5"/>
        <v>15.928853009412075</v>
      </c>
      <c r="U23" s="24">
        <v>71689</v>
      </c>
      <c r="V23" s="25">
        <f t="shared" si="5"/>
        <v>67.609446026746141</v>
      </c>
      <c r="W23" s="24">
        <v>17455</v>
      </c>
      <c r="X23" s="25">
        <f t="shared" si="6"/>
        <v>16.461700963841785</v>
      </c>
      <c r="Y23" s="104">
        <v>40.6</v>
      </c>
      <c r="Z23" s="24">
        <v>31650</v>
      </c>
      <c r="AA23" s="24">
        <v>3619</v>
      </c>
      <c r="AB23" s="25">
        <f t="shared" si="7"/>
        <v>11.434439178515008</v>
      </c>
      <c r="AC23" s="24">
        <v>20110</v>
      </c>
      <c r="AD23" s="25">
        <f t="shared" si="7"/>
        <v>63.538704581358608</v>
      </c>
      <c r="AE23" s="24">
        <v>7921</v>
      </c>
      <c r="AF23" s="25">
        <f t="shared" si="8"/>
        <v>25.026856240126381</v>
      </c>
      <c r="AG23" s="49">
        <v>51.3</v>
      </c>
      <c r="AH23" s="90">
        <v>27965</v>
      </c>
      <c r="AI23" s="24">
        <v>3867</v>
      </c>
      <c r="AJ23" s="25">
        <f t="shared" si="9"/>
        <v>13.827999284820311</v>
      </c>
      <c r="AK23" s="24">
        <v>17689</v>
      </c>
      <c r="AL23" s="25">
        <f t="shared" si="9"/>
        <v>63.254067584480602</v>
      </c>
      <c r="AM23" s="24">
        <v>6409</v>
      </c>
      <c r="AN23" s="25">
        <f t="shared" si="10"/>
        <v>22.917933130699087</v>
      </c>
      <c r="AO23" s="104">
        <v>48.3</v>
      </c>
      <c r="AP23" s="24">
        <v>23996</v>
      </c>
      <c r="AQ23" s="24">
        <v>3070</v>
      </c>
      <c r="AR23" s="25">
        <f t="shared" si="11"/>
        <v>12.793798966494416</v>
      </c>
      <c r="AS23" s="24">
        <v>15185</v>
      </c>
      <c r="AT23" s="25">
        <f t="shared" si="11"/>
        <v>63.281380230038337</v>
      </c>
      <c r="AU23" s="24">
        <v>5741</v>
      </c>
      <c r="AV23" s="25">
        <f t="shared" si="12"/>
        <v>23.924820803467245</v>
      </c>
      <c r="AW23" s="49">
        <v>50.5</v>
      </c>
      <c r="AX23" s="90">
        <v>13259</v>
      </c>
      <c r="AY23" s="24">
        <v>1589</v>
      </c>
      <c r="AZ23" s="25">
        <f t="shared" si="13"/>
        <v>11.984312542424014</v>
      </c>
      <c r="BA23" s="24">
        <v>8480</v>
      </c>
      <c r="BB23" s="25">
        <f t="shared" si="13"/>
        <v>63.956557809789579</v>
      </c>
      <c r="BC23" s="24">
        <v>3190</v>
      </c>
      <c r="BD23" s="25">
        <f t="shared" si="14"/>
        <v>24.05912964778641</v>
      </c>
      <c r="BE23" s="104">
        <v>51.5</v>
      </c>
      <c r="BF23" s="90">
        <v>283796</v>
      </c>
      <c r="BG23" s="24">
        <v>38571</v>
      </c>
      <c r="BH23" s="25">
        <f t="shared" si="15"/>
        <v>13.591100649762506</v>
      </c>
      <c r="BI23" s="24">
        <v>181468</v>
      </c>
      <c r="BJ23" s="25">
        <f t="shared" si="15"/>
        <v>63.943114067851553</v>
      </c>
      <c r="BK23" s="24">
        <v>63757</v>
      </c>
      <c r="BL23" s="25">
        <f t="shared" si="16"/>
        <v>22.465785282385941</v>
      </c>
      <c r="BM23" s="104">
        <v>48.9</v>
      </c>
      <c r="BN23" s="24">
        <v>766621</v>
      </c>
      <c r="BO23" s="24">
        <v>111144</v>
      </c>
      <c r="BP23" s="25">
        <v>14.497907049245978</v>
      </c>
      <c r="BQ23" s="24">
        <v>501148</v>
      </c>
      <c r="BR23" s="25">
        <v>65.371024274054591</v>
      </c>
      <c r="BS23" s="24">
        <v>154329</v>
      </c>
      <c r="BT23" s="25">
        <v>20.131068676699439</v>
      </c>
      <c r="BU23" s="45">
        <v>45.7</v>
      </c>
    </row>
    <row r="24" spans="1:73" ht="16">
      <c r="A24" s="22">
        <v>2018</v>
      </c>
      <c r="B24" s="90">
        <v>152560</v>
      </c>
      <c r="C24" s="24">
        <v>23205</v>
      </c>
      <c r="D24" s="25">
        <f t="shared" si="1"/>
        <v>15.210409019402203</v>
      </c>
      <c r="E24" s="24">
        <v>102046</v>
      </c>
      <c r="F24" s="25">
        <f t="shared" si="1"/>
        <v>66.889092815941268</v>
      </c>
      <c r="G24" s="24">
        <v>27309</v>
      </c>
      <c r="H24" s="25">
        <f t="shared" si="2"/>
        <v>17.900498164656529</v>
      </c>
      <c r="I24" s="104">
        <v>42.2</v>
      </c>
      <c r="J24" s="90">
        <v>130250</v>
      </c>
      <c r="K24" s="24">
        <v>20535</v>
      </c>
      <c r="L24" s="25">
        <f t="shared" si="3"/>
        <v>15.765834932821496</v>
      </c>
      <c r="M24" s="24">
        <v>85271</v>
      </c>
      <c r="N24" s="25">
        <f t="shared" si="0"/>
        <v>65.467178502879079</v>
      </c>
      <c r="O24" s="24">
        <v>24444</v>
      </c>
      <c r="P24" s="25">
        <f t="shared" si="4"/>
        <v>18.766986564299422</v>
      </c>
      <c r="Q24" s="49">
        <v>43.9</v>
      </c>
      <c r="R24" s="90">
        <v>107761</v>
      </c>
      <c r="S24" s="24">
        <v>17161</v>
      </c>
      <c r="T24" s="25">
        <f t="shared" si="5"/>
        <v>15.925056374755245</v>
      </c>
      <c r="U24" s="24">
        <v>72517</v>
      </c>
      <c r="V24" s="25">
        <f t="shared" si="5"/>
        <v>67.294290142073663</v>
      </c>
      <c r="W24" s="24">
        <v>18083</v>
      </c>
      <c r="X24" s="25">
        <f t="shared" si="6"/>
        <v>16.78065348317109</v>
      </c>
      <c r="Y24" s="104">
        <v>40.6</v>
      </c>
      <c r="Z24" s="24">
        <v>31597</v>
      </c>
      <c r="AA24" s="24">
        <v>3609</v>
      </c>
      <c r="AB24" s="25">
        <f t="shared" si="7"/>
        <v>11.421970440231668</v>
      </c>
      <c r="AC24" s="24">
        <v>19766</v>
      </c>
      <c r="AD24" s="25">
        <f t="shared" si="7"/>
        <v>62.556571826439217</v>
      </c>
      <c r="AE24" s="24">
        <v>8222</v>
      </c>
      <c r="AF24" s="25">
        <f t="shared" si="8"/>
        <v>26.021457733329115</v>
      </c>
      <c r="AG24" s="49">
        <v>51.7</v>
      </c>
      <c r="AH24" s="90">
        <v>27894</v>
      </c>
      <c r="AI24" s="24">
        <v>3805</v>
      </c>
      <c r="AJ24" s="25">
        <f t="shared" si="9"/>
        <v>13.640926364092637</v>
      </c>
      <c r="AK24" s="24">
        <v>17486</v>
      </c>
      <c r="AL24" s="25">
        <f t="shared" si="9"/>
        <v>62.687316268731628</v>
      </c>
      <c r="AM24" s="24">
        <v>6603</v>
      </c>
      <c r="AN24" s="25">
        <f t="shared" si="10"/>
        <v>23.671757367175736</v>
      </c>
      <c r="AO24" s="104">
        <v>48.6</v>
      </c>
      <c r="AP24" s="24">
        <v>23960</v>
      </c>
      <c r="AQ24" s="24">
        <v>3030</v>
      </c>
      <c r="AR24" s="25">
        <f t="shared" si="11"/>
        <v>12.646076794657763</v>
      </c>
      <c r="AS24" s="24">
        <v>14994</v>
      </c>
      <c r="AT24" s="25">
        <f t="shared" si="11"/>
        <v>62.579298831385643</v>
      </c>
      <c r="AU24" s="24">
        <v>5936</v>
      </c>
      <c r="AV24" s="25">
        <f t="shared" si="12"/>
        <v>24.774624373956595</v>
      </c>
      <c r="AW24" s="49">
        <v>50.9</v>
      </c>
      <c r="AX24" s="90">
        <v>13126</v>
      </c>
      <c r="AY24" s="24">
        <v>1566</v>
      </c>
      <c r="AZ24" s="25">
        <f t="shared" si="13"/>
        <v>11.930519579460613</v>
      </c>
      <c r="BA24" s="24">
        <v>8294</v>
      </c>
      <c r="BB24" s="25">
        <f t="shared" si="13"/>
        <v>63.187566661587688</v>
      </c>
      <c r="BC24" s="24">
        <v>3266</v>
      </c>
      <c r="BD24" s="25">
        <f t="shared" si="14"/>
        <v>24.881913758951701</v>
      </c>
      <c r="BE24" s="104">
        <v>52.1</v>
      </c>
      <c r="BF24" s="90">
        <v>283153</v>
      </c>
      <c r="BG24" s="24">
        <v>38373</v>
      </c>
      <c r="BH24" s="25">
        <f t="shared" si="15"/>
        <v>13.552037237818423</v>
      </c>
      <c r="BI24" s="24">
        <v>178927</v>
      </c>
      <c r="BJ24" s="25">
        <f t="shared" si="15"/>
        <v>63.190925047589111</v>
      </c>
      <c r="BK24" s="24">
        <v>65853</v>
      </c>
      <c r="BL24" s="25">
        <f t="shared" si="16"/>
        <v>23.257037714592464</v>
      </c>
      <c r="BM24" s="104">
        <v>49.2</v>
      </c>
      <c r="BN24" s="24">
        <v>770301</v>
      </c>
      <c r="BO24" s="24">
        <v>111284</v>
      </c>
      <c r="BP24" s="25">
        <v>14.446820139140414</v>
      </c>
      <c r="BQ24" s="24">
        <v>499301</v>
      </c>
      <c r="BR24" s="25">
        <v>64.818947398484482</v>
      </c>
      <c r="BS24" s="24">
        <v>159716</v>
      </c>
      <c r="BT24" s="25">
        <v>20.734232462375097</v>
      </c>
      <c r="BU24" s="45">
        <v>45.9</v>
      </c>
    </row>
    <row r="25" spans="1:73" ht="16">
      <c r="A25" s="22">
        <v>2019</v>
      </c>
      <c r="B25" s="90">
        <v>155870</v>
      </c>
      <c r="C25" s="24">
        <v>23649</v>
      </c>
      <c r="D25" s="25">
        <f t="shared" si="1"/>
        <v>15.172258933726823</v>
      </c>
      <c r="E25" s="24">
        <v>103777</v>
      </c>
      <c r="F25" s="25">
        <f t="shared" si="1"/>
        <v>66.579200615897861</v>
      </c>
      <c r="G25" s="24">
        <v>28444</v>
      </c>
      <c r="H25" s="25">
        <f t="shared" si="2"/>
        <v>18.248540450375312</v>
      </c>
      <c r="I25" s="104">
        <v>42.1</v>
      </c>
      <c r="J25" s="90">
        <v>131050</v>
      </c>
      <c r="K25" s="24">
        <v>20498</v>
      </c>
      <c r="L25" s="25">
        <f t="shared" si="3"/>
        <v>15.641358260206028</v>
      </c>
      <c r="M25" s="24">
        <v>85275</v>
      </c>
      <c r="N25" s="25">
        <f t="shared" si="0"/>
        <v>65.070583746661583</v>
      </c>
      <c r="O25" s="24">
        <v>25277</v>
      </c>
      <c r="P25" s="25">
        <f t="shared" si="4"/>
        <v>19.288057993132391</v>
      </c>
      <c r="Q25" s="49">
        <v>44.1</v>
      </c>
      <c r="R25" s="90">
        <v>109753</v>
      </c>
      <c r="S25" s="24">
        <v>17412</v>
      </c>
      <c r="T25" s="25">
        <f t="shared" si="5"/>
        <v>15.864714404162074</v>
      </c>
      <c r="U25" s="24">
        <v>73546</v>
      </c>
      <c r="V25" s="25">
        <f t="shared" si="5"/>
        <v>67.010468962124037</v>
      </c>
      <c r="W25" s="24">
        <v>18795</v>
      </c>
      <c r="X25" s="25">
        <f t="shared" si="6"/>
        <v>17.124816633713884</v>
      </c>
      <c r="Y25" s="104">
        <v>40.5</v>
      </c>
      <c r="Z25" s="24">
        <v>31682</v>
      </c>
      <c r="AA25" s="24">
        <v>3596</v>
      </c>
      <c r="AB25" s="25">
        <f t="shared" si="7"/>
        <v>11.350293542074365</v>
      </c>
      <c r="AC25" s="24">
        <v>19554</v>
      </c>
      <c r="AD25" s="25">
        <f t="shared" si="7"/>
        <v>61.719588409822613</v>
      </c>
      <c r="AE25" s="24">
        <v>8532</v>
      </c>
      <c r="AF25" s="25">
        <f t="shared" si="8"/>
        <v>26.930118048103022</v>
      </c>
      <c r="AG25" s="49">
        <v>52.1</v>
      </c>
      <c r="AH25" s="90">
        <v>27935</v>
      </c>
      <c r="AI25" s="24">
        <v>3800</v>
      </c>
      <c r="AJ25" s="25">
        <f t="shared" si="9"/>
        <v>13.603006980490424</v>
      </c>
      <c r="AK25" s="24">
        <v>17321</v>
      </c>
      <c r="AL25" s="25">
        <f t="shared" si="9"/>
        <v>62.004653660282798</v>
      </c>
      <c r="AM25" s="24">
        <v>6814</v>
      </c>
      <c r="AN25" s="25">
        <f t="shared" si="10"/>
        <v>24.392339359226778</v>
      </c>
      <c r="AO25" s="104">
        <v>48.9</v>
      </c>
      <c r="AP25" s="24">
        <v>23895</v>
      </c>
      <c r="AQ25" s="24">
        <v>2955</v>
      </c>
      <c r="AR25" s="25">
        <f t="shared" si="11"/>
        <v>12.366603892027621</v>
      </c>
      <c r="AS25" s="24">
        <v>14816</v>
      </c>
      <c r="AT25" s="25">
        <f t="shared" si="11"/>
        <v>62.004603473530025</v>
      </c>
      <c r="AU25" s="24">
        <v>6124</v>
      </c>
      <c r="AV25" s="25">
        <f t="shared" si="12"/>
        <v>25.628792634442352</v>
      </c>
      <c r="AW25" s="49">
        <v>51.1</v>
      </c>
      <c r="AX25" s="90">
        <v>13013</v>
      </c>
      <c r="AY25" s="24">
        <v>1541</v>
      </c>
      <c r="AZ25" s="25">
        <f t="shared" si="13"/>
        <v>11.842004149696457</v>
      </c>
      <c r="BA25" s="24">
        <v>8159</v>
      </c>
      <c r="BB25" s="25">
        <f t="shared" si="13"/>
        <v>62.698839621916548</v>
      </c>
      <c r="BC25" s="24">
        <v>3313</v>
      </c>
      <c r="BD25" s="25">
        <f t="shared" si="14"/>
        <v>25.459156228386998</v>
      </c>
      <c r="BE25" s="104">
        <v>52.3</v>
      </c>
      <c r="BF25" s="90">
        <v>283670</v>
      </c>
      <c r="BG25" s="24">
        <v>38334</v>
      </c>
      <c r="BH25" s="25">
        <f t="shared" si="15"/>
        <v>13.51358973455071</v>
      </c>
      <c r="BI25" s="24">
        <v>177215</v>
      </c>
      <c r="BJ25" s="25">
        <f t="shared" si="15"/>
        <v>62.472238869108473</v>
      </c>
      <c r="BK25" s="24">
        <v>68121</v>
      </c>
      <c r="BL25" s="25">
        <f t="shared" si="16"/>
        <v>24.014171396340817</v>
      </c>
      <c r="BM25" s="104">
        <v>49.5</v>
      </c>
      <c r="BN25" s="24">
        <v>776868</v>
      </c>
      <c r="BO25" s="24">
        <v>111785</v>
      </c>
      <c r="BP25" s="25">
        <v>14.389188382067481</v>
      </c>
      <c r="BQ25" s="24">
        <v>499663</v>
      </c>
      <c r="BR25" s="25">
        <v>64.317618951996991</v>
      </c>
      <c r="BS25" s="24">
        <v>165420</v>
      </c>
      <c r="BT25" s="25">
        <v>21.293192665935525</v>
      </c>
      <c r="BU25" s="45">
        <v>46</v>
      </c>
    </row>
    <row r="26" spans="1:73" ht="16">
      <c r="A26" s="22">
        <v>2020</v>
      </c>
      <c r="B26" s="90">
        <v>158695</v>
      </c>
      <c r="C26" s="24">
        <v>24085</v>
      </c>
      <c r="D26" s="25">
        <f t="shared" si="1"/>
        <v>15.176911685938435</v>
      </c>
      <c r="E26" s="24">
        <v>105055</v>
      </c>
      <c r="F26" s="25">
        <f t="shared" si="1"/>
        <v>66.199313147862256</v>
      </c>
      <c r="G26" s="24">
        <v>29555</v>
      </c>
      <c r="H26" s="25">
        <f t="shared" si="2"/>
        <v>18.623775166199312</v>
      </c>
      <c r="I26" s="104">
        <v>42.2</v>
      </c>
      <c r="J26" s="90">
        <v>131772</v>
      </c>
      <c r="K26" s="24">
        <v>20470</v>
      </c>
      <c r="L26" s="25">
        <f t="shared" si="3"/>
        <v>15.534407916704611</v>
      </c>
      <c r="M26" s="24">
        <v>85139</v>
      </c>
      <c r="N26" s="25">
        <f t="shared" si="0"/>
        <v>64.610842971192668</v>
      </c>
      <c r="O26" s="24">
        <v>26163</v>
      </c>
      <c r="P26" s="25">
        <f t="shared" si="4"/>
        <v>19.854749112102724</v>
      </c>
      <c r="Q26" s="49">
        <v>44.2</v>
      </c>
      <c r="R26" s="90">
        <v>111024</v>
      </c>
      <c r="S26" s="24">
        <v>17362</v>
      </c>
      <c r="T26" s="25">
        <f t="shared" si="5"/>
        <v>15.638060239227555</v>
      </c>
      <c r="U26" s="24">
        <v>74120</v>
      </c>
      <c r="V26" s="25">
        <f t="shared" si="5"/>
        <v>66.760340106643611</v>
      </c>
      <c r="W26" s="24">
        <v>19542</v>
      </c>
      <c r="X26" s="25">
        <f t="shared" si="6"/>
        <v>17.601599654128837</v>
      </c>
      <c r="Y26" s="104">
        <v>40.700000000000003</v>
      </c>
      <c r="Z26" s="24">
        <v>31691</v>
      </c>
      <c r="AA26" s="24">
        <v>3569</v>
      </c>
      <c r="AB26" s="25">
        <f t="shared" si="7"/>
        <v>11.261872455902306</v>
      </c>
      <c r="AC26" s="24">
        <v>19284</v>
      </c>
      <c r="AD26" s="25">
        <f t="shared" si="7"/>
        <v>60.850083619955193</v>
      </c>
      <c r="AE26" s="24">
        <v>8838</v>
      </c>
      <c r="AF26" s="25">
        <f t="shared" si="8"/>
        <v>27.888043924142501</v>
      </c>
      <c r="AG26" s="49">
        <v>52.6</v>
      </c>
      <c r="AH26" s="90">
        <v>27997</v>
      </c>
      <c r="AI26" s="24">
        <v>3806</v>
      </c>
      <c r="AJ26" s="25">
        <f t="shared" si="9"/>
        <v>13.594313676465335</v>
      </c>
      <c r="AK26" s="24">
        <v>17166</v>
      </c>
      <c r="AL26" s="25">
        <f t="shared" si="9"/>
        <v>61.313712183448224</v>
      </c>
      <c r="AM26" s="24">
        <v>7025</v>
      </c>
      <c r="AN26" s="25">
        <f t="shared" si="10"/>
        <v>25.091974140086439</v>
      </c>
      <c r="AO26" s="104">
        <v>49.3</v>
      </c>
      <c r="AP26" s="24">
        <v>23778</v>
      </c>
      <c r="AQ26" s="24">
        <v>2874</v>
      </c>
      <c r="AR26" s="25">
        <f t="shared" si="11"/>
        <v>12.086802927075448</v>
      </c>
      <c r="AS26" s="24">
        <v>14589</v>
      </c>
      <c r="AT26" s="25">
        <f t="shared" si="11"/>
        <v>61.355034065102195</v>
      </c>
      <c r="AU26" s="24">
        <v>6315</v>
      </c>
      <c r="AV26" s="25">
        <f t="shared" si="12"/>
        <v>26.558163007822358</v>
      </c>
      <c r="AW26" s="49">
        <v>51.3</v>
      </c>
      <c r="AX26" s="90">
        <v>12925</v>
      </c>
      <c r="AY26" s="24">
        <v>1548</v>
      </c>
      <c r="AZ26" s="25">
        <f t="shared" si="13"/>
        <v>11.976789168278531</v>
      </c>
      <c r="BA26" s="24">
        <v>8033</v>
      </c>
      <c r="BB26" s="25">
        <f t="shared" si="13"/>
        <v>62.150870406189554</v>
      </c>
      <c r="BC26" s="24">
        <v>3344</v>
      </c>
      <c r="BD26" s="25">
        <f t="shared" si="14"/>
        <v>25.872340425531913</v>
      </c>
      <c r="BE26" s="104">
        <v>52.3</v>
      </c>
      <c r="BF26" s="90">
        <v>283594</v>
      </c>
      <c r="BG26" s="24">
        <v>38421</v>
      </c>
      <c r="BH26" s="25">
        <f t="shared" si="15"/>
        <v>13.54788888340374</v>
      </c>
      <c r="BI26" s="24">
        <v>174693</v>
      </c>
      <c r="BJ26" s="25">
        <f t="shared" si="15"/>
        <v>61.599681234440787</v>
      </c>
      <c r="BK26" s="24">
        <v>70480</v>
      </c>
      <c r="BL26" s="25">
        <f t="shared" si="16"/>
        <v>24.852429882155477</v>
      </c>
      <c r="BM26" s="104">
        <v>49.8</v>
      </c>
      <c r="BN26" s="24">
        <v>781476</v>
      </c>
      <c r="BO26" s="24">
        <v>112135</v>
      </c>
      <c r="BP26" s="25">
        <v>14.349129083938598</v>
      </c>
      <c r="BQ26" s="24">
        <v>498079</v>
      </c>
      <c r="BR26" s="25">
        <v>63.735674544067891</v>
      </c>
      <c r="BS26" s="24">
        <v>171262</v>
      </c>
      <c r="BT26" s="25">
        <v>21.91519637199351</v>
      </c>
      <c r="BU26" s="45">
        <v>46.1</v>
      </c>
    </row>
    <row r="27" spans="1:73">
      <c r="B27" s="24"/>
      <c r="C27" s="24"/>
      <c r="D27" s="24"/>
      <c r="E27" s="24"/>
      <c r="F27" s="24"/>
      <c r="G27" s="24"/>
      <c r="H27" s="24"/>
      <c r="I27" s="89"/>
      <c r="J27" s="24"/>
      <c r="K27" s="24"/>
      <c r="L27" s="24"/>
      <c r="M27" s="24"/>
      <c r="N27" s="24"/>
      <c r="O27" s="24"/>
      <c r="P27" s="24"/>
      <c r="Q27" s="89"/>
      <c r="R27" s="24"/>
      <c r="S27" s="24"/>
      <c r="T27" s="24"/>
      <c r="U27" s="24"/>
      <c r="V27" s="24"/>
      <c r="W27" s="24"/>
      <c r="X27" s="24"/>
      <c r="Y27" s="89"/>
      <c r="Z27" s="24"/>
      <c r="AA27" s="24"/>
      <c r="AB27" s="24"/>
      <c r="AC27" s="24"/>
      <c r="AD27" s="24"/>
      <c r="AE27" s="24"/>
      <c r="AF27" s="24"/>
      <c r="AG27" s="89"/>
      <c r="AH27" s="24"/>
      <c r="AI27" s="24"/>
      <c r="AJ27" s="24"/>
      <c r="AK27" s="24"/>
      <c r="AL27" s="24"/>
      <c r="AM27" s="24"/>
      <c r="AN27" s="24"/>
      <c r="AO27" s="89"/>
      <c r="AP27" s="24"/>
      <c r="AQ27" s="24"/>
      <c r="AR27" s="24"/>
      <c r="AS27" s="24"/>
      <c r="AT27" s="24"/>
      <c r="AU27" s="24"/>
      <c r="AV27" s="24"/>
      <c r="AW27" s="89"/>
      <c r="AX27" s="24"/>
      <c r="AY27" s="24"/>
      <c r="AZ27" s="24"/>
      <c r="BA27" s="24"/>
      <c r="BB27" s="24"/>
      <c r="BC27" s="24"/>
      <c r="BD27" s="24"/>
      <c r="BE27" s="89"/>
      <c r="BF27" s="90"/>
      <c r="BG27" s="24"/>
      <c r="BH27" s="24"/>
      <c r="BI27" s="24"/>
      <c r="BJ27" s="24"/>
      <c r="BK27" s="24"/>
      <c r="BL27" s="24"/>
      <c r="BM27" s="89"/>
    </row>
    <row r="28" spans="1:73" ht="30.75" customHeight="1">
      <c r="B28" s="246" t="s">
        <v>155</v>
      </c>
      <c r="C28" s="246"/>
      <c r="D28" s="50" t="s">
        <v>186</v>
      </c>
      <c r="E28" s="50" t="s">
        <v>155</v>
      </c>
      <c r="F28" s="50" t="s">
        <v>186</v>
      </c>
      <c r="G28" s="50" t="s">
        <v>155</v>
      </c>
      <c r="H28" s="50" t="s">
        <v>186</v>
      </c>
      <c r="I28" s="124" t="s">
        <v>160</v>
      </c>
      <c r="J28" s="245" t="s">
        <v>155</v>
      </c>
      <c r="K28" s="246"/>
      <c r="L28" s="50" t="s">
        <v>186</v>
      </c>
      <c r="M28" s="50" t="s">
        <v>155</v>
      </c>
      <c r="N28" s="50" t="s">
        <v>186</v>
      </c>
      <c r="O28" s="50" t="s">
        <v>155</v>
      </c>
      <c r="P28" s="50" t="s">
        <v>186</v>
      </c>
      <c r="Q28" s="124" t="s">
        <v>160</v>
      </c>
      <c r="R28" s="246" t="s">
        <v>155</v>
      </c>
      <c r="S28" s="246"/>
      <c r="T28" s="50" t="s">
        <v>186</v>
      </c>
      <c r="U28" s="50" t="s">
        <v>155</v>
      </c>
      <c r="V28" s="50" t="s">
        <v>186</v>
      </c>
      <c r="W28" s="50" t="s">
        <v>155</v>
      </c>
      <c r="X28" s="50" t="s">
        <v>186</v>
      </c>
      <c r="Y28" s="124" t="s">
        <v>160</v>
      </c>
      <c r="Z28" s="246" t="s">
        <v>155</v>
      </c>
      <c r="AA28" s="246"/>
      <c r="AB28" s="50" t="s">
        <v>186</v>
      </c>
      <c r="AC28" s="50" t="s">
        <v>155</v>
      </c>
      <c r="AD28" s="50" t="s">
        <v>186</v>
      </c>
      <c r="AE28" s="50" t="s">
        <v>155</v>
      </c>
      <c r="AF28" s="50" t="s">
        <v>186</v>
      </c>
      <c r="AG28" s="124" t="s">
        <v>160</v>
      </c>
      <c r="AH28" s="246" t="s">
        <v>155</v>
      </c>
      <c r="AI28" s="246"/>
      <c r="AJ28" s="50" t="s">
        <v>186</v>
      </c>
      <c r="AK28" s="50" t="s">
        <v>155</v>
      </c>
      <c r="AL28" s="50" t="s">
        <v>186</v>
      </c>
      <c r="AM28" s="50" t="s">
        <v>155</v>
      </c>
      <c r="AN28" s="50" t="s">
        <v>186</v>
      </c>
      <c r="AO28" s="124" t="s">
        <v>160</v>
      </c>
      <c r="AP28" s="246" t="s">
        <v>155</v>
      </c>
      <c r="AQ28" s="246"/>
      <c r="AR28" s="50" t="s">
        <v>186</v>
      </c>
      <c r="AS28" s="50" t="s">
        <v>155</v>
      </c>
      <c r="AT28" s="50" t="s">
        <v>186</v>
      </c>
      <c r="AU28" s="50" t="s">
        <v>155</v>
      </c>
      <c r="AV28" s="50" t="s">
        <v>186</v>
      </c>
      <c r="AW28" s="124" t="s">
        <v>160</v>
      </c>
      <c r="AX28" s="246" t="s">
        <v>155</v>
      </c>
      <c r="AY28" s="246"/>
      <c r="AZ28" s="50" t="s">
        <v>186</v>
      </c>
      <c r="BA28" s="50" t="s">
        <v>155</v>
      </c>
      <c r="BB28" s="50" t="s">
        <v>186</v>
      </c>
      <c r="BC28" s="50" t="s">
        <v>155</v>
      </c>
      <c r="BD28" s="50" t="s">
        <v>186</v>
      </c>
      <c r="BE28" s="124" t="s">
        <v>160</v>
      </c>
      <c r="BF28" s="245" t="s">
        <v>155</v>
      </c>
      <c r="BG28" s="246"/>
      <c r="BH28" s="50" t="s">
        <v>186</v>
      </c>
      <c r="BI28" s="50" t="s">
        <v>155</v>
      </c>
      <c r="BJ28" s="50" t="s">
        <v>186</v>
      </c>
      <c r="BK28" s="50" t="s">
        <v>155</v>
      </c>
      <c r="BL28" s="50" t="s">
        <v>186</v>
      </c>
      <c r="BM28" s="124" t="s">
        <v>160</v>
      </c>
      <c r="BN28" s="24" t="s">
        <v>155</v>
      </c>
      <c r="BO28" s="24"/>
      <c r="BP28" s="24" t="s">
        <v>186</v>
      </c>
      <c r="BQ28" s="24" t="s">
        <v>155</v>
      </c>
      <c r="BR28" s="24" t="s">
        <v>186</v>
      </c>
      <c r="BS28" s="24" t="s">
        <v>155</v>
      </c>
      <c r="BT28" s="24" t="s">
        <v>186</v>
      </c>
      <c r="BU28" s="23" t="s">
        <v>160</v>
      </c>
    </row>
    <row r="29" spans="1:73">
      <c r="A29" s="22" t="s">
        <v>147</v>
      </c>
      <c r="B29" s="26">
        <f>100*((B26/B7)^(1/19)-1)</f>
        <v>1.3460522411508302</v>
      </c>
      <c r="C29" s="26">
        <f>100*((C26/C7)^(1/19)-1)</f>
        <v>0.89291834209914711</v>
      </c>
      <c r="D29" s="49">
        <f>D26-D7</f>
        <v>-1.3488046423661793</v>
      </c>
      <c r="E29" s="26">
        <f>100*((E26/E7)^(1/19)-1)</f>
        <v>1.0105999249516495</v>
      </c>
      <c r="F29" s="49">
        <f>F26-F7</f>
        <v>-4.3042898190002035</v>
      </c>
      <c r="G29" s="26">
        <f>100*((G26/G7)^(1/19)-1)</f>
        <v>3.2941004360225179</v>
      </c>
      <c r="H29" s="49">
        <f>H26-H7</f>
        <v>5.6530944613663809</v>
      </c>
      <c r="I29" s="104">
        <f>I26-I7</f>
        <v>4.7000000000000028</v>
      </c>
      <c r="J29" s="66">
        <f t="shared" ref="J29:K29" si="17">100*((J26/J7)^(1/19)-1)</f>
        <v>0.17927566126438865</v>
      </c>
      <c r="K29" s="66">
        <f t="shared" si="17"/>
        <v>-0.82883364347280386</v>
      </c>
      <c r="L29" s="125">
        <f t="shared" ref="L29" si="18">L26-L7</f>
        <v>-3.2913106985918237</v>
      </c>
      <c r="M29" s="66">
        <f t="shared" ref="M29" si="19">100*((M26/M7)^(1/19)-1)</f>
        <v>-0.11271265410531806</v>
      </c>
      <c r="N29" s="125">
        <f t="shared" ref="N29" si="20">N26-N7</f>
        <v>-3.6845018306728718</v>
      </c>
      <c r="O29" s="66">
        <f t="shared" ref="O29" si="21">100*((O26/O7)^(1/19)-1)</f>
        <v>2.4877132240238131</v>
      </c>
      <c r="P29" s="125">
        <f t="shared" ref="P29:Q29" si="22">P26-P7</f>
        <v>6.9758125292646938</v>
      </c>
      <c r="Q29" s="126">
        <f t="shared" si="22"/>
        <v>6.6000000000000014</v>
      </c>
      <c r="R29" s="66">
        <f t="shared" ref="R29:S29" si="23">100*((R26/R7)^(1/19)-1)</f>
        <v>1.2032469720435923</v>
      </c>
      <c r="S29" s="66">
        <f t="shared" si="23"/>
        <v>0.50712946238677947</v>
      </c>
      <c r="T29" s="125">
        <f t="shared" ref="T29" si="24">T26-T7</f>
        <v>-2.1913445428650338</v>
      </c>
      <c r="U29" s="66">
        <f t="shared" ref="U29" si="25">100*((U26/U7)^(1/19)-1)</f>
        <v>0.89208408865939504</v>
      </c>
      <c r="V29" s="125">
        <f t="shared" ref="V29" si="26">V26-V7</f>
        <v>-4.0225438456485136</v>
      </c>
      <c r="W29" s="66">
        <f t="shared" ref="W29" si="27">100*((W26/W7)^(1/19)-1)</f>
        <v>3.5494756205583844</v>
      </c>
      <c r="X29" s="125">
        <f t="shared" ref="X29:Y29" si="28">X26-X7</f>
        <v>6.2138883885135527</v>
      </c>
      <c r="Y29" s="126">
        <f t="shared" si="28"/>
        <v>4.2000000000000028</v>
      </c>
      <c r="Z29" s="66">
        <f t="shared" ref="Z29:AA29" si="29">100*((Z26/Z7)^(1/19)-1)</f>
        <v>-0.43579856676827511</v>
      </c>
      <c r="AA29" s="66">
        <f t="shared" si="29"/>
        <v>-2.4303928935982766</v>
      </c>
      <c r="AB29" s="125">
        <f t="shared" ref="AB29" si="30">AB26-AB7</f>
        <v>-5.2803980404238935</v>
      </c>
      <c r="AC29" s="66">
        <f t="shared" ref="AC29" si="31">100*((AC26/AC7)^(1/19)-1)</f>
        <v>-1.2542024978272392</v>
      </c>
      <c r="AD29" s="125">
        <f t="shared" ref="AD29" si="32">AD26-AD7</f>
        <v>-10.331631595100127</v>
      </c>
      <c r="AE29" s="66">
        <f t="shared" ref="AE29" si="33">100*((AE26/AE7)^(1/19)-1)</f>
        <v>3.958268988517033</v>
      </c>
      <c r="AF29" s="125">
        <f t="shared" ref="AF29:AG29" si="34">AF26-AF7</f>
        <v>15.612029635524024</v>
      </c>
      <c r="AG29" s="126">
        <f t="shared" si="34"/>
        <v>12.600000000000001</v>
      </c>
      <c r="AH29" s="66">
        <f t="shared" ref="AH29:AI29" si="35">100*((AH26/AH7)^(1/19)-1)</f>
        <v>-0.44966660102000455</v>
      </c>
      <c r="AI29" s="66">
        <f t="shared" si="35"/>
        <v>-1.7227987770169539</v>
      </c>
      <c r="AJ29" s="125">
        <f t="shared" ref="AJ29" si="36">AJ26-AJ7</f>
        <v>-3.7663420612395822</v>
      </c>
      <c r="AK29" s="66">
        <f t="shared" ref="AK29" si="37">100*((AK26/AK7)^(1/19)-1)</f>
        <v>-1.0245547342435435</v>
      </c>
      <c r="AL29" s="125">
        <f t="shared" ref="AL29" si="38">AL26-AL7</f>
        <v>-7.1321894558960324</v>
      </c>
      <c r="AM29" s="66">
        <f t="shared" ref="AM29" si="39">100*((AM26/AM7)^(1/19)-1)</f>
        <v>2.5808396653986376</v>
      </c>
      <c r="AN29" s="125">
        <f t="shared" ref="AN29:AO29" si="40">AN26-AN7</f>
        <v>10.89853151713562</v>
      </c>
      <c r="AO29" s="126">
        <f t="shared" si="40"/>
        <v>10.5</v>
      </c>
      <c r="AP29" s="66">
        <f t="shared" ref="AP29:AQ29" si="41">100*((AP26/AP7)^(1/19)-1)</f>
        <v>-0.40663874467909977</v>
      </c>
      <c r="AQ29" s="66">
        <f t="shared" si="41"/>
        <v>-1.6031423887722274</v>
      </c>
      <c r="AR29" s="125">
        <f t="shared" ref="AR29" si="42">AR26-AR7</f>
        <v>-3.1202654210484813</v>
      </c>
      <c r="AS29" s="66">
        <f t="shared" ref="AS29" si="43">100*((AS26/AS7)^(1/19)-1)</f>
        <v>-1.1606482056640388</v>
      </c>
      <c r="AT29" s="125">
        <f t="shared" ref="AT29" si="44">AT26-AT7</f>
        <v>-9.5308448076986778</v>
      </c>
      <c r="AU29" s="66">
        <f t="shared" ref="AU29" si="45">100*((AU26/AU7)^(1/19)-1)</f>
        <v>3.0428619799219403</v>
      </c>
      <c r="AV29" s="125">
        <f t="shared" ref="AV29:AW29" si="46">AV26-AV7</f>
        <v>12.651110228747159</v>
      </c>
      <c r="AW29" s="126">
        <f t="shared" si="46"/>
        <v>10.899999999999999</v>
      </c>
      <c r="AX29" s="66">
        <f t="shared" ref="AX29:AY29" si="47">100*((AX26/AX7)^(1/19)-1)</f>
        <v>-1.0078186809776235</v>
      </c>
      <c r="AY29" s="66">
        <f t="shared" si="47"/>
        <v>-2.8186722014288068</v>
      </c>
      <c r="AZ29" s="125">
        <f t="shared" ref="AZ29" si="48">AZ26-AZ7</f>
        <v>-5.0324015388953267</v>
      </c>
      <c r="BA29" s="66">
        <f t="shared" ref="BA29" si="49">100*((BA26/BA7)^(1/19)-1)</f>
        <v>-1.4410184399422654</v>
      </c>
      <c r="BB29" s="125">
        <f t="shared" ref="BB29" si="50">BB26-BB7</f>
        <v>-5.4008273216633995</v>
      </c>
      <c r="BC29" s="66">
        <f t="shared" ref="BC29" si="51">100*((BC26/BC7)^(1/19)-1)</f>
        <v>1.7188871188539512</v>
      </c>
      <c r="BD29" s="125">
        <f t="shared" ref="BD29:BE29" si="52">BD26-BD7</f>
        <v>10.433228860558719</v>
      </c>
      <c r="BE29" s="126">
        <f t="shared" si="52"/>
        <v>12.399999999999999</v>
      </c>
      <c r="BF29" s="127">
        <f t="shared" ref="BF29:BG29" si="53">100*((BF26/BF7)^(1/19)-1)</f>
        <v>-0.37565228172341536</v>
      </c>
      <c r="BG29" s="66">
        <f t="shared" si="53"/>
        <v>-1.7711156736848532</v>
      </c>
      <c r="BH29" s="125">
        <f t="shared" ref="BH29" si="54">BH26-BH7</f>
        <v>-4.1642470516751793</v>
      </c>
      <c r="BI29" s="66">
        <f t="shared" ref="BI29" si="55">100*((BI26/BI7)^(1/19)-1)</f>
        <v>-0.91498485773684468</v>
      </c>
      <c r="BJ29" s="125">
        <f t="shared" ref="BJ29" si="56">BJ26-BJ7</f>
        <v>-6.6925292863460371</v>
      </c>
      <c r="BK29" s="66">
        <f t="shared" ref="BK29" si="57">100*((BK26/BK7)^(1/19)-1)</f>
        <v>2.6811032758734754</v>
      </c>
      <c r="BL29" s="125">
        <f t="shared" ref="BL29:BM29" si="58">BL26-BL7</f>
        <v>10.856776338021222</v>
      </c>
      <c r="BM29" s="126">
        <f t="shared" si="58"/>
        <v>11.099999999999994</v>
      </c>
      <c r="BN29" s="26">
        <f t="shared" ref="BN29:BO29" si="59">100*((BN26/BN7)^(1/19)-1)</f>
        <v>0.21787522225247269</v>
      </c>
      <c r="BO29" s="26">
        <f t="shared" si="59"/>
        <v>-0.83917858013973223</v>
      </c>
      <c r="BP29" s="49">
        <f t="shared" ref="BP29" si="60">BP26-BP7</f>
        <v>-3.2026833510457973</v>
      </c>
      <c r="BQ29" s="26">
        <f t="shared" ref="BQ29" si="61">100*((BQ26/BQ7)^(1/19)-1)</f>
        <v>-0.21216876768779258</v>
      </c>
      <c r="BR29" s="49">
        <f t="shared" ref="BR29" si="62">BR26-BR7</f>
        <v>-5.4262576529927316</v>
      </c>
      <c r="BS29" s="26">
        <f t="shared" ref="BS29" si="63">100*((BS26/BS7)^(1/19)-1)</f>
        <v>2.8926337386084855</v>
      </c>
      <c r="BT29" s="49">
        <f t="shared" ref="BT29:BU29" si="64">BT26-BT7</f>
        <v>8.6289410040385341</v>
      </c>
      <c r="BU29" s="49">
        <f t="shared" si="64"/>
        <v>7.8999999999999986</v>
      </c>
    </row>
    <row r="30" spans="1:73">
      <c r="A30" s="22" t="s">
        <v>535</v>
      </c>
      <c r="B30" s="26">
        <f>100*((B17/B7)^(1/10)-1)</f>
        <v>1.3457303466331894</v>
      </c>
      <c r="C30" s="26">
        <f>100*((C17/C7)^(1/10)-1)</f>
        <v>0.52240073183611457</v>
      </c>
      <c r="D30" s="49">
        <f>D17-D7</f>
        <v>-1.2945119046454305</v>
      </c>
      <c r="E30" s="26">
        <f>100*((E17/E7)^(1/10)-1)</f>
        <v>1.3346747220575939</v>
      </c>
      <c r="F30" s="49">
        <f>F17-F7</f>
        <v>-7.6873375823495849E-2</v>
      </c>
      <c r="G30" s="26">
        <f>100*((G17/G7)^(1/10)-1)</f>
        <v>2.3694456579622436</v>
      </c>
      <c r="H30" s="49">
        <f>H17-H7</f>
        <v>1.3713852804689211</v>
      </c>
      <c r="I30" s="104">
        <f>I17-I7</f>
        <v>2.2999999999999972</v>
      </c>
      <c r="J30" s="66">
        <f t="shared" ref="J30:K30" si="65">100*((J17/J7)^(1/10)-1)</f>
        <v>0.19951353569700458</v>
      </c>
      <c r="K30" s="66">
        <f t="shared" si="65"/>
        <v>-1.3254387654888844</v>
      </c>
      <c r="L30" s="125">
        <f t="shared" ref="L30" si="66">L17-L7</f>
        <v>-2.6766502923150668</v>
      </c>
      <c r="M30" s="66">
        <f t="shared" ref="M30" si="67">100*((M17/M7)^(1/10)-1)</f>
        <v>0.30190209707703364</v>
      </c>
      <c r="N30" s="125">
        <f t="shared" ref="N30" si="68">N17-N7</f>
        <v>0.70109165860841927</v>
      </c>
      <c r="O30" s="66">
        <f t="shared" ref="O30" si="69">100*((O17/O7)^(1/10)-1)</f>
        <v>1.6397065285614465</v>
      </c>
      <c r="P30" s="125">
        <f t="shared" ref="P30:Q30" si="70">P17-P7</f>
        <v>1.9755586337066458</v>
      </c>
      <c r="Q30" s="126">
        <f t="shared" si="70"/>
        <v>3.6999999999999957</v>
      </c>
      <c r="R30" s="66">
        <f t="shared" ref="R30:S30" si="71">100*((R17/R7)^(1/10)-1)</f>
        <v>1.1671003695561177</v>
      </c>
      <c r="S30" s="66">
        <f t="shared" si="71"/>
        <v>0.12233492481019681</v>
      </c>
      <c r="T30" s="125">
        <f t="shared" ref="T30" si="72">T17-T7</f>
        <v>-1.7580121629538894</v>
      </c>
      <c r="U30" s="66">
        <f t="shared" ref="U30" si="73">100*((U17/U7)^(1/10)-1)</f>
        <v>1.1032819093071966</v>
      </c>
      <c r="V30" s="125">
        <f t="shared" ref="V30" si="74">V17-V7</f>
        <v>-0.44524880763448493</v>
      </c>
      <c r="W30" s="66">
        <f t="shared" ref="W30" si="75">100*((W17/W7)^(1/10)-1)</f>
        <v>2.9723704276663598</v>
      </c>
      <c r="X30" s="125">
        <f t="shared" ref="X30:Y30" si="76">X17-X7</f>
        <v>2.203260970588385</v>
      </c>
      <c r="Y30" s="126">
        <f t="shared" si="76"/>
        <v>2.5</v>
      </c>
      <c r="Z30" s="66">
        <f t="shared" ref="Z30:AA30" si="77">100*((Z17/Z7)^(1/10)-1)</f>
        <v>-0.73849572254015561</v>
      </c>
      <c r="AA30" s="66">
        <f t="shared" si="77"/>
        <v>-3.3744704665740533</v>
      </c>
      <c r="AB30" s="125">
        <f t="shared" ref="AB30" si="78">AB17-AB7</f>
        <v>-3.9034815181258438</v>
      </c>
      <c r="AC30" s="66">
        <f t="shared" ref="AC30" si="79">100*((AC17/AC7)^(1/10)-1)</f>
        <v>-1.0583963283455011</v>
      </c>
      <c r="AD30" s="125">
        <f t="shared" ref="AD30" si="80">AD17-AD7</f>
        <v>-2.2610634150991018</v>
      </c>
      <c r="AE30" s="66">
        <f t="shared" ref="AE30" si="81">100*((AE17/AE7)^(1/10)-1)</f>
        <v>3.3838075090381059</v>
      </c>
      <c r="AF30" s="125">
        <f t="shared" ref="AF30:AG30" si="82">AF17-AF7</f>
        <v>6.1645449332249527</v>
      </c>
      <c r="AG30" s="126">
        <f t="shared" si="82"/>
        <v>7.2000000000000028</v>
      </c>
      <c r="AH30" s="66">
        <f t="shared" ref="AH30:AI30" si="83">100*((AH17/AH7)^(1/10)-1)</f>
        <v>-0.79893991004961196</v>
      </c>
      <c r="AI30" s="66">
        <f t="shared" si="83"/>
        <v>-2.6448554640296829</v>
      </c>
      <c r="AJ30" s="125">
        <f t="shared" ref="AJ30" si="84">AJ17-AJ7</f>
        <v>-2.9729332608851369</v>
      </c>
      <c r="AK30" s="66">
        <f t="shared" ref="AK30" si="85">100*((AK17/AK7)^(1/10)-1)</f>
        <v>-0.94971297774911756</v>
      </c>
      <c r="AL30" s="125">
        <f t="shared" ref="AL30" si="86">AL17-AL7</f>
        <v>-1.0332049183239747</v>
      </c>
      <c r="AM30" s="66">
        <f t="shared" ref="AM30" si="87">100*((AM17/AM7)^(1/10)-1)</f>
        <v>1.698296191793891</v>
      </c>
      <c r="AN30" s="125">
        <f t="shared" ref="AN30:AO30" si="88">AN17-AN7</f>
        <v>4.0061381792091169</v>
      </c>
      <c r="AO30" s="126">
        <f t="shared" si="88"/>
        <v>6.6000000000000014</v>
      </c>
      <c r="AP30" s="66">
        <f t="shared" ref="AP30:AQ30" si="89">100*((AP17/AP7)^(1/10)-1)</f>
        <v>-0.72414375646017159</v>
      </c>
      <c r="AQ30" s="66">
        <f t="shared" si="89"/>
        <v>-2.1182269209795823</v>
      </c>
      <c r="AR30" s="125">
        <f t="shared" ref="AR30" si="90">AR17-AR7</f>
        <v>-2.0054443055974556</v>
      </c>
      <c r="AS30" s="66">
        <f t="shared" ref="AS30" si="91">100*((AS17/AS7)^(1/10)-1)</f>
        <v>-1.0141982466363331</v>
      </c>
      <c r="AT30" s="125">
        <f t="shared" ref="AT30" si="92">AT17-AT7</f>
        <v>-2.0440555920675365</v>
      </c>
      <c r="AU30" s="66">
        <f t="shared" ref="AU30" si="93">100*((AU17/AU7)^(1/10)-1)</f>
        <v>1.8456367075839086</v>
      </c>
      <c r="AV30" s="125">
        <f t="shared" ref="AV30:AW30" si="94">AV17-AV7</f>
        <v>4.0494998976649956</v>
      </c>
      <c r="AW30" s="126">
        <f t="shared" si="94"/>
        <v>6.6000000000000014</v>
      </c>
      <c r="AX30" s="66">
        <f t="shared" ref="AX30:AY30" si="95">100*((AX17/AX7)^(1/10)-1)</f>
        <v>-1.0911039762461439</v>
      </c>
      <c r="AY30" s="66">
        <f t="shared" si="95"/>
        <v>-4.0150679108472032</v>
      </c>
      <c r="AZ30" s="125">
        <f t="shared" ref="AZ30" si="96">AZ17-AZ7</f>
        <v>-4.4094756074587576</v>
      </c>
      <c r="BA30" s="66">
        <f t="shared" ref="BA30" si="97">100*((BA17/BA7)^(1/10)-1)</f>
        <v>-1.0861601547746957</v>
      </c>
      <c r="BB30" s="125">
        <f t="shared" ref="BB30" si="98">BB17-BB7</f>
        <v>3.3772357617138482E-2</v>
      </c>
      <c r="BC30" s="66">
        <f t="shared" ref="BC30" si="99">100*((BC17/BC7)^(1/10)-1)</f>
        <v>1.4079785691370139</v>
      </c>
      <c r="BD30" s="125">
        <f t="shared" ref="BD30:BE30" si="100">BD17-BD7</f>
        <v>4.3757032498416191</v>
      </c>
      <c r="BE30" s="126">
        <f t="shared" si="100"/>
        <v>7.8000000000000043</v>
      </c>
      <c r="BF30" s="127">
        <f t="shared" ref="BF30:BG30" si="101">100*((BF17/BF7)^(1/10)-1)</f>
        <v>-0.57008810956845624</v>
      </c>
      <c r="BG30" s="66">
        <f t="shared" si="101"/>
        <v>-2.6542799259921535</v>
      </c>
      <c r="BH30" s="125">
        <f t="shared" ref="BH30" si="102">BH17-BH7</f>
        <v>-3.381382934442815</v>
      </c>
      <c r="BI30" s="66">
        <f t="shared" ref="BI30" si="103">100*((BI17/BI7)^(1/10)-1)</f>
        <v>-0.64871812721355449</v>
      </c>
      <c r="BJ30" s="125">
        <f t="shared" ref="BJ30" si="104">BJ17-BJ7</f>
        <v>-0.53814276011470952</v>
      </c>
      <c r="BK30" s="66">
        <f t="shared" ref="BK30" si="105">100*((BK17/BK7)^(1/10)-1)</f>
        <v>1.9154090720416628</v>
      </c>
      <c r="BL30" s="125">
        <f t="shared" ref="BL30:BM30" si="106">BL17-BL7</f>
        <v>3.9195256945575263</v>
      </c>
      <c r="BM30" s="126">
        <f t="shared" si="106"/>
        <v>6.7999999999999972</v>
      </c>
      <c r="BN30" s="26">
        <f t="shared" ref="BN30:BO30" si="107">100*((BN17/BN7)^(1/10)-1)</f>
        <v>7.8209674440921084E-2</v>
      </c>
      <c r="BO30" s="26">
        <f t="shared" si="107"/>
        <v>-1.5460221415754316</v>
      </c>
      <c r="BP30" s="49">
        <f t="shared" ref="BP30" si="108">BP17-BP7</f>
        <v>-2.6493041811022593</v>
      </c>
      <c r="BQ30" s="26">
        <f t="shared" ref="BQ30" si="109">100*((BQ17/BQ7)^(1/10)-1)</f>
        <v>3.6289242226317242E-2</v>
      </c>
      <c r="BR30" s="49">
        <f t="shared" ref="BR30" si="110">BR17-BR7</f>
        <v>-0.28915776788521441</v>
      </c>
      <c r="BS30" s="26">
        <f t="shared" ref="BS30" si="111">100*((BS17/BS7)^(1/10)-1)</f>
        <v>2.0979405484059299</v>
      </c>
      <c r="BT30" s="49">
        <f t="shared" ref="BT30:BU30" si="112">BT17-BT7</f>
        <v>2.9384619489874808</v>
      </c>
      <c r="BU30" s="49">
        <f t="shared" si="112"/>
        <v>4.8999999999999986</v>
      </c>
    </row>
    <row r="31" spans="1:73">
      <c r="A31" s="22" t="s">
        <v>153</v>
      </c>
      <c r="B31" s="26">
        <f>100*((B26/B17)^(1/9)-1)</f>
        <v>1.3464099029250942</v>
      </c>
      <c r="C31" s="26">
        <f>100*((C26/C17)^(1/9)-1)</f>
        <v>1.3062065394523037</v>
      </c>
      <c r="D31" s="49">
        <f>D26-D17</f>
        <v>-5.4292737720748718E-2</v>
      </c>
      <c r="E31" s="26">
        <f>100*((E26/E17)^(1/9)-1)</f>
        <v>0.65173221792864666</v>
      </c>
      <c r="F31" s="49">
        <f>F26-F17</f>
        <v>-4.2274164431767076</v>
      </c>
      <c r="G31" s="26">
        <f>100*((G26/G17)^(1/9)-1)</f>
        <v>4.3312934237343503</v>
      </c>
      <c r="H31" s="49">
        <f>H26-H17</f>
        <v>4.2817091808974599</v>
      </c>
      <c r="I31" s="104">
        <f>I26-I17</f>
        <v>2.4000000000000057</v>
      </c>
      <c r="J31" s="66">
        <f t="shared" ref="J31:K31" si="113">100*((J26/J17)^(1/9)-1)</f>
        <v>0.1567939281335029</v>
      </c>
      <c r="K31" s="66">
        <f t="shared" si="113"/>
        <v>-0.27411835914032956</v>
      </c>
      <c r="L31" s="125">
        <f t="shared" ref="L31" si="114">L26-L17</f>
        <v>-0.61466040627675689</v>
      </c>
      <c r="M31" s="66">
        <f t="shared" ref="M31" si="115">100*((M26/M17)^(1/9)-1)</f>
        <v>-0.57138591320466947</v>
      </c>
      <c r="N31" s="125">
        <f t="shared" ref="N31" si="116">N26-N17</f>
        <v>-4.3855934892812911</v>
      </c>
      <c r="O31" s="66">
        <f t="shared" ref="O31" si="117">100*((O26/O17)^(1/9)-1)</f>
        <v>3.4382434511119664</v>
      </c>
      <c r="P31" s="125">
        <f t="shared" ref="P31:Q31" si="118">P26-P17</f>
        <v>5.000253895558048</v>
      </c>
      <c r="Q31" s="126">
        <f t="shared" si="118"/>
        <v>2.9000000000000057</v>
      </c>
      <c r="R31" s="66">
        <f t="shared" ref="R31:S31" si="119">100*((R26/R17)^(1/9)-1)</f>
        <v>1.2434250111626799</v>
      </c>
      <c r="S31" s="66">
        <f t="shared" si="119"/>
        <v>0.93641365975427604</v>
      </c>
      <c r="T31" s="125">
        <f t="shared" ref="T31" si="120">T26-T17</f>
        <v>-0.43333237991114437</v>
      </c>
      <c r="U31" s="66">
        <f t="shared" ref="U31" si="121">100*((U26/U17)^(1/9)-1)</f>
        <v>0.65793723415032979</v>
      </c>
      <c r="V31" s="125">
        <f t="shared" ref="V31" si="122">V26-V17</f>
        <v>-3.5772950380140287</v>
      </c>
      <c r="W31" s="66">
        <f t="shared" ref="W31" si="123">100*((W26/W17)^(1/9)-1)</f>
        <v>4.1944977921047455</v>
      </c>
      <c r="X31" s="125">
        <f t="shared" ref="X31:Y31" si="124">X26-X17</f>
        <v>4.0106274179251677</v>
      </c>
      <c r="Y31" s="126">
        <f t="shared" si="124"/>
        <v>1.7000000000000028</v>
      </c>
      <c r="Z31" s="66">
        <f t="shared" ref="Z31:AA31" si="125">100*((Z26/Z17)^(1/9)-1)</f>
        <v>-9.8385655563104635E-2</v>
      </c>
      <c r="AA31" s="66">
        <f t="shared" si="125"/>
        <v>-1.3705955304008199</v>
      </c>
      <c r="AB31" s="125">
        <f t="shared" ref="AB31" si="126">AB26-AB17</f>
        <v>-1.3769165222980497</v>
      </c>
      <c r="AC31" s="66">
        <f t="shared" ref="AC31" si="127">100*((AC26/AC17)^(1/9)-1)</f>
        <v>-1.4713104641921215</v>
      </c>
      <c r="AD31" s="125">
        <f t="shared" ref="AD31" si="128">AD26-AD17</f>
        <v>-8.0705681800010254</v>
      </c>
      <c r="AE31" s="66">
        <f t="shared" ref="AE31" si="129">100*((AE26/AE17)^(1/9)-1)</f>
        <v>4.6003040498266978</v>
      </c>
      <c r="AF31" s="125">
        <f t="shared" ref="AF31:AG31" si="130">AF26-AF17</f>
        <v>9.4474847022990716</v>
      </c>
      <c r="AG31" s="126">
        <f t="shared" si="130"/>
        <v>5.3999999999999986</v>
      </c>
      <c r="AH31" s="66">
        <f t="shared" ref="AH31:AI31" si="131">100*((AH26/AH17)^(1/9)-1)</f>
        <v>-6.0142667022899943E-2</v>
      </c>
      <c r="AI31" s="66">
        <f t="shared" si="131"/>
        <v>-0.68804552232993865</v>
      </c>
      <c r="AJ31" s="125">
        <f t="shared" ref="AJ31" si="132">AJ26-AJ17</f>
        <v>-0.79340880035444528</v>
      </c>
      <c r="AK31" s="66">
        <f t="shared" ref="AK31" si="133">100*((AK26/AK17)^(1/9)-1)</f>
        <v>-1.107645919303657</v>
      </c>
      <c r="AL31" s="125">
        <f t="shared" ref="AL31" si="134">AL26-AL17</f>
        <v>-6.0989845375720577</v>
      </c>
      <c r="AM31" s="66">
        <f t="shared" ref="AM31" si="135">100*((AM26/AM17)^(1/9)-1)</f>
        <v>3.570428904379197</v>
      </c>
      <c r="AN31" s="125">
        <f t="shared" ref="AN31:AO31" si="136">AN26-AN17</f>
        <v>6.892393337926503</v>
      </c>
      <c r="AO31" s="126">
        <f t="shared" si="136"/>
        <v>3.8999999999999986</v>
      </c>
      <c r="AP31" s="66">
        <f t="shared" ref="AP31:AQ31" si="137">100*((AP26/AP17)^(1/9)-1)</f>
        <v>-5.2664300192528657E-2</v>
      </c>
      <c r="AQ31" s="66">
        <f t="shared" si="137"/>
        <v>-1.0276465992336781</v>
      </c>
      <c r="AR31" s="125">
        <f t="shared" ref="AR31" si="138">AR26-AR17</f>
        <v>-1.1148211154510257</v>
      </c>
      <c r="AS31" s="66">
        <f t="shared" ref="AS31" si="139">100*((AS26/AS17)^(1/9)-1)</f>
        <v>-1.3231162731643153</v>
      </c>
      <c r="AT31" s="125">
        <f t="shared" ref="AT31" si="140">AT26-AT17</f>
        <v>-7.4867892156311413</v>
      </c>
      <c r="AU31" s="66">
        <f t="shared" ref="AU31" si="141">100*((AU26/AU17)^(1/9)-1)</f>
        <v>4.3896256810213696</v>
      </c>
      <c r="AV31" s="125">
        <f t="shared" ref="AV31:AW31" si="142">AV26-AV17</f>
        <v>8.6016103310821634</v>
      </c>
      <c r="AW31" s="126">
        <f t="shared" si="142"/>
        <v>4.2999999999999972</v>
      </c>
      <c r="AX31" s="66">
        <f t="shared" ref="AX31:AY31" si="143">100*((AX26/AX17)^(1/9)-1)</f>
        <v>-0.91519721069326376</v>
      </c>
      <c r="AY31" s="66">
        <f t="shared" si="143"/>
        <v>-1.4718457684844033</v>
      </c>
      <c r="AZ31" s="125">
        <f t="shared" ref="AZ31" si="144">AZ26-AZ17</f>
        <v>-0.62292593143656916</v>
      </c>
      <c r="BA31" s="66">
        <f t="shared" ref="BA31" si="145">100*((BA26/BA17)^(1/9)-1)</f>
        <v>-1.8338125133200656</v>
      </c>
      <c r="BB31" s="125">
        <f t="shared" ref="BB31" si="146">BB26-BB17</f>
        <v>-5.434599679280538</v>
      </c>
      <c r="BC31" s="66">
        <f t="shared" ref="BC31" si="147">100*((BC26/BC17)^(1/9)-1)</f>
        <v>2.0654591640701714</v>
      </c>
      <c r="BD31" s="125">
        <f t="shared" ref="BD31:BE31" si="148">BD26-BD17</f>
        <v>6.0575256107171001</v>
      </c>
      <c r="BE31" s="126">
        <f t="shared" si="148"/>
        <v>4.5999999999999943</v>
      </c>
      <c r="BF31" s="127">
        <f t="shared" ref="BF31:BG31" si="149">100*((BF26/BF17)^(1/9)-1)</f>
        <v>-0.15916650309575342</v>
      </c>
      <c r="BG31" s="66">
        <f t="shared" si="149"/>
        <v>-0.78042157414442981</v>
      </c>
      <c r="BH31" s="125">
        <f t="shared" ref="BH31" si="150">BH26-BH17</f>
        <v>-0.78286411723236426</v>
      </c>
      <c r="BI31" s="66">
        <f t="shared" ref="BI31" si="151">100*((BI26/BI17)^(1/9)-1)</f>
        <v>-1.2099999148054708</v>
      </c>
      <c r="BJ31" s="125">
        <f t="shared" ref="BJ31" si="152">BJ26-BJ17</f>
        <v>-6.1543865262313275</v>
      </c>
      <c r="BK31" s="66">
        <f t="shared" ref="BK31" si="153">100*((BK26/BK17)^(1/9)-1)</f>
        <v>3.5386234682357909</v>
      </c>
      <c r="BL31" s="125">
        <f t="shared" ref="BL31:BM31" si="154">BL26-BL17</f>
        <v>6.9372506434636954</v>
      </c>
      <c r="BM31" s="126">
        <f t="shared" si="154"/>
        <v>4.2999999999999972</v>
      </c>
      <c r="BN31" s="26">
        <f t="shared" ref="BN31:BO31" si="155">100*((BN26/BN17)^(1/9)-1)</f>
        <v>0.37328777682021919</v>
      </c>
      <c r="BO31" s="26">
        <f t="shared" si="155"/>
        <v>-4.7843415733739292E-2</v>
      </c>
      <c r="BP31" s="49">
        <f t="shared" ref="BP31" si="156">BP26-BP17</f>
        <v>-0.55337916994353797</v>
      </c>
      <c r="BQ31" s="26">
        <f t="shared" ref="BQ31" si="157">100*((BQ26/BQ17)^(1/9)-1)</f>
        <v>-0.48750954235938782</v>
      </c>
      <c r="BR31" s="49">
        <f t="shared" ref="BR31" si="158">BR26-BR17</f>
        <v>-5.1370998851075171</v>
      </c>
      <c r="BS31" s="26">
        <f t="shared" ref="BS31" si="159">100*((BS26/BS17)^(1/9)-1)</f>
        <v>3.7828829788402407</v>
      </c>
      <c r="BT31" s="49">
        <f t="shared" ref="BT31:BU31" si="160">BT26-BT17</f>
        <v>5.6904790550510533</v>
      </c>
      <c r="BU31" s="49">
        <f t="shared" si="160"/>
        <v>3</v>
      </c>
    </row>
    <row r="34" spans="1:11">
      <c r="A34" s="22" t="s">
        <v>716</v>
      </c>
    </row>
    <row r="36" spans="1:11" ht="75" customHeight="1">
      <c r="B36" s="51" t="s">
        <v>572</v>
      </c>
      <c r="C36" s="51" t="s">
        <v>573</v>
      </c>
      <c r="D36" s="51" t="s">
        <v>574</v>
      </c>
      <c r="E36" s="51" t="s">
        <v>575</v>
      </c>
      <c r="F36" s="51" t="s">
        <v>576</v>
      </c>
      <c r="G36" s="51" t="s">
        <v>577</v>
      </c>
      <c r="H36" s="51" t="s">
        <v>578</v>
      </c>
      <c r="I36" s="51" t="s">
        <v>579</v>
      </c>
      <c r="J36" s="51" t="s">
        <v>121</v>
      </c>
      <c r="K36" s="51" t="s">
        <v>580</v>
      </c>
    </row>
    <row r="37" spans="1:11">
      <c r="A37" s="22">
        <v>2001</v>
      </c>
      <c r="B37" s="24">
        <v>123093</v>
      </c>
      <c r="C37" s="24">
        <v>127363</v>
      </c>
      <c r="D37" s="24">
        <v>88455</v>
      </c>
      <c r="E37" s="24">
        <v>34433</v>
      </c>
      <c r="F37" s="24">
        <v>30500</v>
      </c>
      <c r="G37" s="24">
        <v>25692</v>
      </c>
      <c r="H37" s="24">
        <v>15668</v>
      </c>
      <c r="I37" s="24">
        <v>304616</v>
      </c>
      <c r="J37" s="24">
        <v>749820</v>
      </c>
      <c r="K37" s="25">
        <f>100*(SUM(B37:H37))/J37</f>
        <v>59.374783281320852</v>
      </c>
    </row>
    <row r="38" spans="1:11">
      <c r="A38" s="22">
        <v>2002</v>
      </c>
      <c r="B38" s="24">
        <v>124560</v>
      </c>
      <c r="C38" s="24">
        <v>127031</v>
      </c>
      <c r="D38" s="24">
        <v>89437</v>
      </c>
      <c r="E38" s="24">
        <v>34050</v>
      </c>
      <c r="F38" s="24">
        <v>30250</v>
      </c>
      <c r="G38" s="24">
        <v>25581</v>
      </c>
      <c r="H38" s="24">
        <v>15372</v>
      </c>
      <c r="I38" s="24">
        <v>303091</v>
      </c>
      <c r="J38" s="24">
        <v>749372</v>
      </c>
      <c r="K38" s="25">
        <f t="shared" ref="K38:K55" si="161">100*(SUM(B38:H38))/J38</f>
        <v>59.553999882568334</v>
      </c>
    </row>
    <row r="39" spans="1:11">
      <c r="A39" s="22">
        <v>2003</v>
      </c>
      <c r="B39" s="24">
        <v>126103</v>
      </c>
      <c r="C39" s="24">
        <v>126858</v>
      </c>
      <c r="D39" s="24">
        <v>90235</v>
      </c>
      <c r="E39" s="24">
        <v>33733</v>
      </c>
      <c r="F39" s="24">
        <v>30065</v>
      </c>
      <c r="G39" s="24">
        <v>25368</v>
      </c>
      <c r="H39" s="24">
        <v>15240</v>
      </c>
      <c r="I39" s="24">
        <v>301839</v>
      </c>
      <c r="J39" s="24">
        <v>749441</v>
      </c>
      <c r="K39" s="25">
        <f t="shared" si="161"/>
        <v>59.724781537172369</v>
      </c>
    </row>
    <row r="40" spans="1:11">
      <c r="A40" s="22">
        <v>2004</v>
      </c>
      <c r="B40" s="24">
        <v>127702</v>
      </c>
      <c r="C40" s="24">
        <v>126702</v>
      </c>
      <c r="D40" s="24">
        <v>90978</v>
      </c>
      <c r="E40" s="24">
        <v>33458</v>
      </c>
      <c r="F40" s="24">
        <v>29899</v>
      </c>
      <c r="G40" s="24">
        <v>25214</v>
      </c>
      <c r="H40" s="24">
        <v>14998</v>
      </c>
      <c r="I40" s="24">
        <v>300468</v>
      </c>
      <c r="J40" s="24">
        <v>749419</v>
      </c>
      <c r="K40" s="25">
        <f t="shared" si="161"/>
        <v>59.906540933709984</v>
      </c>
    </row>
    <row r="41" spans="1:11">
      <c r="A41" s="22">
        <v>2005</v>
      </c>
      <c r="B41" s="24">
        <v>128823</v>
      </c>
      <c r="C41" s="24">
        <v>126186</v>
      </c>
      <c r="D41" s="24">
        <v>91498</v>
      </c>
      <c r="E41" s="24">
        <v>33230</v>
      </c>
      <c r="F41" s="24">
        <v>29692</v>
      </c>
      <c r="G41" s="24">
        <v>24993</v>
      </c>
      <c r="H41" s="24">
        <v>14816</v>
      </c>
      <c r="I41" s="24">
        <v>298819</v>
      </c>
      <c r="J41" s="24">
        <v>748057</v>
      </c>
      <c r="K41" s="25">
        <f t="shared" si="161"/>
        <v>60.05397984378196</v>
      </c>
    </row>
    <row r="42" spans="1:11">
      <c r="A42" s="22">
        <v>2006</v>
      </c>
      <c r="B42" s="24">
        <v>130507</v>
      </c>
      <c r="C42" s="24">
        <v>126151</v>
      </c>
      <c r="D42" s="24">
        <v>92589</v>
      </c>
      <c r="E42" s="24">
        <v>32998</v>
      </c>
      <c r="F42" s="24">
        <v>29328</v>
      </c>
      <c r="G42" s="24">
        <v>24438</v>
      </c>
      <c r="H42" s="24">
        <v>14592</v>
      </c>
      <c r="I42" s="24">
        <v>295018</v>
      </c>
      <c r="J42" s="24">
        <v>745621</v>
      </c>
      <c r="K42" s="25">
        <f t="shared" si="161"/>
        <v>60.433249599997858</v>
      </c>
    </row>
    <row r="43" spans="1:11">
      <c r="A43" s="22">
        <v>2007</v>
      </c>
      <c r="B43" s="24">
        <v>132060</v>
      </c>
      <c r="C43" s="24">
        <v>126700</v>
      </c>
      <c r="D43" s="24">
        <v>93391</v>
      </c>
      <c r="E43" s="24">
        <v>32735</v>
      </c>
      <c r="F43" s="24">
        <v>29054</v>
      </c>
      <c r="G43" s="24">
        <v>24295</v>
      </c>
      <c r="H43" s="24">
        <v>14444</v>
      </c>
      <c r="I43" s="24">
        <v>292754</v>
      </c>
      <c r="J43" s="24">
        <v>745433</v>
      </c>
      <c r="K43" s="25">
        <f t="shared" si="161"/>
        <v>60.726986865352082</v>
      </c>
    </row>
    <row r="44" spans="1:11">
      <c r="A44" s="22">
        <v>2008</v>
      </c>
      <c r="B44" s="24">
        <v>133860</v>
      </c>
      <c r="C44" s="24">
        <v>127554</v>
      </c>
      <c r="D44" s="24">
        <v>94586</v>
      </c>
      <c r="E44" s="24">
        <v>32509</v>
      </c>
      <c r="F44" s="24">
        <v>28768</v>
      </c>
      <c r="G44" s="24">
        <v>24141</v>
      </c>
      <c r="H44" s="24">
        <v>14325</v>
      </c>
      <c r="I44" s="24">
        <v>291134</v>
      </c>
      <c r="J44" s="24">
        <v>746877</v>
      </c>
      <c r="K44" s="25">
        <f t="shared" si="161"/>
        <v>61.019819863243882</v>
      </c>
    </row>
    <row r="45" spans="1:11">
      <c r="A45" s="22">
        <v>2009</v>
      </c>
      <c r="B45" s="24">
        <v>136211</v>
      </c>
      <c r="C45" s="24">
        <v>128691</v>
      </c>
      <c r="D45" s="24">
        <v>96273</v>
      </c>
      <c r="E45" s="24">
        <v>32367</v>
      </c>
      <c r="F45" s="24">
        <v>28503</v>
      </c>
      <c r="G45" s="24">
        <v>24023</v>
      </c>
      <c r="H45" s="24">
        <v>14187</v>
      </c>
      <c r="I45" s="24">
        <v>289701</v>
      </c>
      <c r="J45" s="24">
        <v>749956</v>
      </c>
      <c r="K45" s="25">
        <f t="shared" si="161"/>
        <v>61.37093376144734</v>
      </c>
    </row>
    <row r="46" spans="1:11">
      <c r="A46" s="22">
        <v>2010</v>
      </c>
      <c r="B46" s="24">
        <v>138425</v>
      </c>
      <c r="C46" s="24">
        <v>129425</v>
      </c>
      <c r="D46" s="24">
        <v>97869</v>
      </c>
      <c r="E46" s="24">
        <v>32235</v>
      </c>
      <c r="F46" s="24">
        <v>28383</v>
      </c>
      <c r="G46" s="24">
        <v>23973</v>
      </c>
      <c r="H46" s="24">
        <v>14105</v>
      </c>
      <c r="I46" s="24">
        <v>288620</v>
      </c>
      <c r="J46" s="24">
        <v>753035</v>
      </c>
      <c r="K46" s="25">
        <f t="shared" si="161"/>
        <v>61.672432224265805</v>
      </c>
    </row>
    <row r="47" spans="1:11">
      <c r="A47" s="22">
        <v>2011</v>
      </c>
      <c r="B47" s="24">
        <v>140698</v>
      </c>
      <c r="C47" s="24">
        <v>129927</v>
      </c>
      <c r="D47" s="24">
        <v>99338</v>
      </c>
      <c r="E47" s="24">
        <v>31973</v>
      </c>
      <c r="F47" s="24">
        <v>28149</v>
      </c>
      <c r="G47" s="24">
        <v>23891</v>
      </c>
      <c r="H47" s="24">
        <v>14040</v>
      </c>
      <c r="I47" s="24">
        <v>287689</v>
      </c>
      <c r="J47" s="24">
        <v>755705</v>
      </c>
      <c r="K47" s="25">
        <f t="shared" si="161"/>
        <v>61.931044521341001</v>
      </c>
    </row>
    <row r="48" spans="1:11">
      <c r="A48" s="22">
        <v>2012</v>
      </c>
      <c r="B48" s="24">
        <v>142871</v>
      </c>
      <c r="C48" s="24">
        <v>129755</v>
      </c>
      <c r="D48" s="24">
        <v>100362</v>
      </c>
      <c r="E48" s="24">
        <v>31952</v>
      </c>
      <c r="F48" s="24">
        <v>28216</v>
      </c>
      <c r="G48" s="24">
        <v>24000</v>
      </c>
      <c r="H48" s="24">
        <v>13860</v>
      </c>
      <c r="I48" s="24">
        <v>287362</v>
      </c>
      <c r="J48" s="24">
        <v>758378</v>
      </c>
      <c r="K48" s="25">
        <f t="shared" si="161"/>
        <v>62.108341750419974</v>
      </c>
    </row>
    <row r="49" spans="1:11">
      <c r="A49" s="22">
        <v>2013</v>
      </c>
      <c r="B49" s="24">
        <v>144217</v>
      </c>
      <c r="C49" s="24">
        <v>129196</v>
      </c>
      <c r="D49" s="24">
        <v>101494</v>
      </c>
      <c r="E49" s="24">
        <v>31834</v>
      </c>
      <c r="F49" s="24">
        <v>28168</v>
      </c>
      <c r="G49" s="24">
        <v>23894</v>
      </c>
      <c r="H49" s="24">
        <v>13689</v>
      </c>
      <c r="I49" s="24">
        <v>286052</v>
      </c>
      <c r="J49" s="24">
        <v>758544</v>
      </c>
      <c r="K49" s="25">
        <f t="shared" si="161"/>
        <v>62.289333248961171</v>
      </c>
    </row>
    <row r="50" spans="1:11">
      <c r="A50" s="22">
        <v>2014</v>
      </c>
      <c r="B50" s="24">
        <v>145708</v>
      </c>
      <c r="C50" s="24">
        <v>128543</v>
      </c>
      <c r="D50" s="24">
        <v>102122</v>
      </c>
      <c r="E50" s="24">
        <v>31675</v>
      </c>
      <c r="F50" s="24">
        <v>28132</v>
      </c>
      <c r="G50" s="24">
        <v>23895</v>
      </c>
      <c r="H50" s="24">
        <v>13538</v>
      </c>
      <c r="I50" s="24">
        <v>285363</v>
      </c>
      <c r="J50" s="24">
        <v>758976</v>
      </c>
      <c r="K50" s="25">
        <f t="shared" si="161"/>
        <v>62.401577915507211</v>
      </c>
    </row>
    <row r="51" spans="1:11">
      <c r="A51" s="22">
        <v>2015</v>
      </c>
      <c r="B51" s="24">
        <v>146367</v>
      </c>
      <c r="C51" s="24">
        <v>128282</v>
      </c>
      <c r="D51" s="24">
        <v>102896</v>
      </c>
      <c r="E51" s="24">
        <v>31673</v>
      </c>
      <c r="F51" s="24">
        <v>28004</v>
      </c>
      <c r="G51" s="24">
        <v>23915</v>
      </c>
      <c r="H51" s="24">
        <v>13473</v>
      </c>
      <c r="I51" s="24">
        <v>284232</v>
      </c>
      <c r="J51" s="24">
        <v>758842</v>
      </c>
      <c r="K51" s="25">
        <f t="shared" si="161"/>
        <v>62.543981487582393</v>
      </c>
    </row>
    <row r="52" spans="1:11">
      <c r="A52" s="22">
        <v>2016</v>
      </c>
      <c r="B52" s="24">
        <v>148467</v>
      </c>
      <c r="C52" s="24">
        <v>128926</v>
      </c>
      <c r="D52" s="24">
        <v>104387</v>
      </c>
      <c r="E52" s="24">
        <v>31688</v>
      </c>
      <c r="F52" s="24">
        <v>28033</v>
      </c>
      <c r="G52" s="24">
        <v>23963</v>
      </c>
      <c r="H52" s="24">
        <v>13356</v>
      </c>
      <c r="I52" s="24">
        <v>284530</v>
      </c>
      <c r="J52" s="24">
        <v>763350</v>
      </c>
      <c r="K52" s="25">
        <f t="shared" si="161"/>
        <v>62.726141350625532</v>
      </c>
    </row>
    <row r="53" spans="1:11">
      <c r="A53" s="22">
        <v>2017</v>
      </c>
      <c r="B53" s="24">
        <v>150438</v>
      </c>
      <c r="C53" s="24">
        <v>129483</v>
      </c>
      <c r="D53" s="24">
        <v>106034</v>
      </c>
      <c r="E53" s="24">
        <v>31650</v>
      </c>
      <c r="F53" s="24">
        <v>27965</v>
      </c>
      <c r="G53" s="24">
        <v>23996</v>
      </c>
      <c r="H53" s="24">
        <v>13259</v>
      </c>
      <c r="I53" s="24">
        <v>283796</v>
      </c>
      <c r="J53" s="24">
        <v>766621</v>
      </c>
      <c r="K53" s="25">
        <f t="shared" si="161"/>
        <v>62.980925385555572</v>
      </c>
    </row>
    <row r="54" spans="1:11">
      <c r="A54" s="22">
        <v>2018</v>
      </c>
      <c r="B54" s="24">
        <v>152560</v>
      </c>
      <c r="C54" s="24">
        <v>130250</v>
      </c>
      <c r="D54" s="24">
        <v>107761</v>
      </c>
      <c r="E54" s="24">
        <v>31597</v>
      </c>
      <c r="F54" s="24">
        <v>27894</v>
      </c>
      <c r="G54" s="24">
        <v>23960</v>
      </c>
      <c r="H54" s="24">
        <v>13126</v>
      </c>
      <c r="I54" s="24">
        <v>283153</v>
      </c>
      <c r="J54" s="24">
        <v>770301</v>
      </c>
      <c r="K54" s="25">
        <f t="shared" si="161"/>
        <v>63.241252445472611</v>
      </c>
    </row>
    <row r="55" spans="1:11">
      <c r="A55" s="22">
        <v>2019</v>
      </c>
      <c r="B55" s="24">
        <v>155870</v>
      </c>
      <c r="C55" s="24">
        <v>131050</v>
      </c>
      <c r="D55" s="24">
        <v>109753</v>
      </c>
      <c r="E55" s="24">
        <v>31682</v>
      </c>
      <c r="F55" s="24">
        <v>27935</v>
      </c>
      <c r="G55" s="24">
        <v>23895</v>
      </c>
      <c r="H55" s="24">
        <v>13013</v>
      </c>
      <c r="I55" s="24">
        <v>283670</v>
      </c>
      <c r="J55" s="24">
        <v>776868</v>
      </c>
      <c r="K55" s="25">
        <f t="shared" si="161"/>
        <v>63.485431244432775</v>
      </c>
    </row>
    <row r="56" spans="1:11">
      <c r="A56" s="22">
        <v>2020</v>
      </c>
      <c r="B56" s="24">
        <v>158695</v>
      </c>
      <c r="C56" s="24">
        <v>131772</v>
      </c>
      <c r="D56" s="24">
        <v>111024</v>
      </c>
      <c r="E56" s="24">
        <v>31691</v>
      </c>
      <c r="F56" s="24">
        <v>27997</v>
      </c>
      <c r="G56" s="24">
        <v>23778</v>
      </c>
      <c r="H56" s="24">
        <v>12925</v>
      </c>
      <c r="I56" s="24">
        <v>283594</v>
      </c>
      <c r="J56" s="24">
        <v>781476</v>
      </c>
      <c r="K56" s="25">
        <f>100*(SUM(B56:H56))/J56</f>
        <v>63.710465836442836</v>
      </c>
    </row>
    <row r="57" spans="1:11">
      <c r="B57" s="144"/>
      <c r="C57" s="144"/>
      <c r="D57" s="144"/>
      <c r="E57" s="144"/>
      <c r="F57" s="144"/>
      <c r="G57" s="144"/>
      <c r="H57" s="144"/>
      <c r="I57" s="144"/>
      <c r="J57" s="144"/>
      <c r="K57" s="25"/>
    </row>
    <row r="58" spans="1:11" ht="14.25" customHeight="1">
      <c r="A58" s="22" t="s">
        <v>583</v>
      </c>
      <c r="B58" s="26">
        <f>100*((B56/B37)^(1/19)-1)</f>
        <v>1.3460522411508302</v>
      </c>
      <c r="C58" s="26">
        <f t="shared" ref="C58:J58" si="162">100*((C56/C37)^(1/19)-1)</f>
        <v>0.17927566126438865</v>
      </c>
      <c r="D58" s="26">
        <f t="shared" si="162"/>
        <v>1.2032469720435923</v>
      </c>
      <c r="E58" s="26">
        <f t="shared" si="162"/>
        <v>-0.43579856676827511</v>
      </c>
      <c r="F58" s="26">
        <f t="shared" si="162"/>
        <v>-0.44966660102000455</v>
      </c>
      <c r="G58" s="26">
        <f t="shared" si="162"/>
        <v>-0.40663874467909977</v>
      </c>
      <c r="H58" s="26">
        <f t="shared" si="162"/>
        <v>-1.0078186809776235</v>
      </c>
      <c r="I58" s="26">
        <f t="shared" si="162"/>
        <v>-0.37565228172341536</v>
      </c>
      <c r="J58" s="26">
        <f t="shared" si="162"/>
        <v>0.21787522225247269</v>
      </c>
    </row>
    <row r="59" spans="1:11">
      <c r="A59" s="22" t="s">
        <v>547</v>
      </c>
      <c r="B59" s="26">
        <f>100*((B47/B37)^(1/10)-1)</f>
        <v>1.3457303466331894</v>
      </c>
      <c r="C59" s="26">
        <f t="shared" ref="C59:J59" si="163">100*((C47/C37)^(1/10)-1)</f>
        <v>0.19951353569700458</v>
      </c>
      <c r="D59" s="26">
        <f t="shared" si="163"/>
        <v>1.1671003695561177</v>
      </c>
      <c r="E59" s="26">
        <f t="shared" si="163"/>
        <v>-0.73849572254015561</v>
      </c>
      <c r="F59" s="26">
        <f t="shared" si="163"/>
        <v>-0.79893991004961196</v>
      </c>
      <c r="G59" s="26">
        <f t="shared" si="163"/>
        <v>-0.72414375646017159</v>
      </c>
      <c r="H59" s="26">
        <f t="shared" si="163"/>
        <v>-1.0911039762461439</v>
      </c>
      <c r="I59" s="26">
        <f t="shared" si="163"/>
        <v>-0.57008810956845624</v>
      </c>
      <c r="J59" s="26">
        <f t="shared" si="163"/>
        <v>7.8209674440921084E-2</v>
      </c>
    </row>
    <row r="60" spans="1:11">
      <c r="A60" s="22" t="s">
        <v>548</v>
      </c>
      <c r="B60" s="26">
        <f>100*((B56/B47)^(1/9)-1)</f>
        <v>1.3464099029250942</v>
      </c>
      <c r="C60" s="26">
        <f t="shared" ref="C60:J60" si="164">100*((C56/C47)^(1/9)-1)</f>
        <v>0.1567939281335029</v>
      </c>
      <c r="D60" s="26">
        <f t="shared" si="164"/>
        <v>1.2434250111626799</v>
      </c>
      <c r="E60" s="26">
        <f t="shared" si="164"/>
        <v>-9.8385655563104635E-2</v>
      </c>
      <c r="F60" s="26">
        <f t="shared" si="164"/>
        <v>-6.0142667022899943E-2</v>
      </c>
      <c r="G60" s="26">
        <f t="shared" si="164"/>
        <v>-5.2664300192528657E-2</v>
      </c>
      <c r="H60" s="26">
        <f t="shared" si="164"/>
        <v>-0.91519721069326376</v>
      </c>
      <c r="I60" s="26">
        <f t="shared" si="164"/>
        <v>-0.15916650309575342</v>
      </c>
      <c r="J60" s="26">
        <f t="shared" si="164"/>
        <v>0.37328777682021919</v>
      </c>
    </row>
    <row r="62" spans="1:11">
      <c r="A62" s="22" t="s">
        <v>717</v>
      </c>
    </row>
  </sheetData>
  <mergeCells count="17">
    <mergeCell ref="B5:I5"/>
    <mergeCell ref="J5:Q5"/>
    <mergeCell ref="R5:Y5"/>
    <mergeCell ref="Z5:AG5"/>
    <mergeCell ref="AH5:AO5"/>
    <mergeCell ref="B28:C28"/>
    <mergeCell ref="J28:K28"/>
    <mergeCell ref="R28:S28"/>
    <mergeCell ref="Z28:AA28"/>
    <mergeCell ref="AH28:AI28"/>
    <mergeCell ref="AP5:AW5"/>
    <mergeCell ref="BF28:BG28"/>
    <mergeCell ref="AX5:BE5"/>
    <mergeCell ref="BF5:BM5"/>
    <mergeCell ref="BN5:BU5"/>
    <mergeCell ref="AP28:AQ28"/>
    <mergeCell ref="AX28:AY2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D3EBB-4CED-42B9-873F-6DC5F7CBECCB}">
  <dimension ref="A1:W28"/>
  <sheetViews>
    <sheetView workbookViewId="0">
      <selection activeCell="A28" sqref="A28"/>
    </sheetView>
  </sheetViews>
  <sheetFormatPr baseColWidth="10" defaultColWidth="9.1640625" defaultRowHeight="14"/>
  <cols>
    <col min="1" max="1" width="9.1640625" style="22"/>
    <col min="2" max="22" width="11.6640625" style="22" customWidth="1"/>
    <col min="23" max="23" width="10.6640625" style="22" customWidth="1"/>
    <col min="24" max="16384" width="9.1640625" style="22"/>
  </cols>
  <sheetData>
    <row r="1" spans="1:23">
      <c r="A1" s="21" t="s">
        <v>773</v>
      </c>
    </row>
    <row r="4" spans="1:23" ht="60">
      <c r="B4" s="51" t="s">
        <v>572</v>
      </c>
      <c r="C4" s="51" t="s">
        <v>763</v>
      </c>
      <c r="D4" s="51" t="s">
        <v>764</v>
      </c>
      <c r="E4" s="51" t="s">
        <v>573</v>
      </c>
      <c r="F4" s="51" t="s">
        <v>765</v>
      </c>
      <c r="G4" s="51" t="s">
        <v>764</v>
      </c>
      <c r="H4" s="51" t="s">
        <v>574</v>
      </c>
      <c r="I4" s="51" t="s">
        <v>766</v>
      </c>
      <c r="J4" s="51" t="s">
        <v>764</v>
      </c>
      <c r="K4" s="51" t="s">
        <v>575</v>
      </c>
      <c r="L4" s="51" t="s">
        <v>767</v>
      </c>
      <c r="M4" s="51" t="s">
        <v>764</v>
      </c>
      <c r="N4" s="51" t="s">
        <v>576</v>
      </c>
      <c r="O4" s="51" t="s">
        <v>768</v>
      </c>
      <c r="P4" s="51" t="s">
        <v>764</v>
      </c>
      <c r="Q4" s="51" t="s">
        <v>577</v>
      </c>
      <c r="R4" s="51" t="s">
        <v>769</v>
      </c>
      <c r="S4" s="51" t="s">
        <v>764</v>
      </c>
      <c r="T4" s="51" t="s">
        <v>770</v>
      </c>
      <c r="U4" s="51" t="s">
        <v>771</v>
      </c>
      <c r="V4" s="51" t="s">
        <v>764</v>
      </c>
      <c r="W4" s="51"/>
    </row>
    <row r="5" spans="1:23">
      <c r="A5" s="22">
        <v>2001</v>
      </c>
      <c r="B5" s="216">
        <v>123093</v>
      </c>
      <c r="C5" s="216">
        <v>62988</v>
      </c>
      <c r="D5" s="25">
        <f>100*C5/B5</f>
        <v>51.171065779532547</v>
      </c>
      <c r="E5" s="216">
        <v>127363</v>
      </c>
      <c r="F5" s="216">
        <v>71628</v>
      </c>
      <c r="G5" s="25">
        <f>100*F5/E5</f>
        <v>56.239253158295583</v>
      </c>
      <c r="H5" s="216">
        <v>88455</v>
      </c>
      <c r="I5" s="216">
        <v>49137</v>
      </c>
      <c r="J5" s="25">
        <f>100*I5/H5</f>
        <v>55.550279803289811</v>
      </c>
      <c r="K5" s="216">
        <v>34433</v>
      </c>
      <c r="L5" s="216">
        <v>13280</v>
      </c>
      <c r="M5" s="25">
        <f>100*L5/K5</f>
        <v>38.567653123457148</v>
      </c>
      <c r="N5" s="216">
        <v>30500</v>
      </c>
      <c r="O5" s="216">
        <v>19073</v>
      </c>
      <c r="P5" s="25">
        <f>100*O5/N5</f>
        <v>62.534426229508199</v>
      </c>
      <c r="Q5" s="216">
        <v>25692</v>
      </c>
      <c r="R5" s="216">
        <v>17843</v>
      </c>
      <c r="S5" s="25">
        <f>100*R5/Q5</f>
        <v>69.449634127354813</v>
      </c>
      <c r="T5" s="216">
        <v>15668</v>
      </c>
      <c r="U5" s="216">
        <v>8018</v>
      </c>
      <c r="V5" s="25">
        <f>100*U5/T5</f>
        <v>51.174368138881796</v>
      </c>
      <c r="W5" s="215"/>
    </row>
    <row r="6" spans="1:23">
      <c r="A6" s="22">
        <v>2002</v>
      </c>
      <c r="B6" s="216">
        <v>124560</v>
      </c>
      <c r="C6" s="216">
        <v>63695</v>
      </c>
      <c r="D6" s="25">
        <f t="shared" ref="D6:D24" si="0">100*C6/B6</f>
        <v>51.135998715478486</v>
      </c>
      <c r="E6" s="216">
        <v>127031</v>
      </c>
      <c r="F6" s="216">
        <v>71067</v>
      </c>
      <c r="G6" s="25">
        <f t="shared" ref="G6:G24" si="1">100*F6/E6</f>
        <v>55.94461194511576</v>
      </c>
      <c r="H6" s="216">
        <v>89437</v>
      </c>
      <c r="I6" s="216">
        <v>49785</v>
      </c>
      <c r="J6" s="25">
        <f t="shared" ref="J6:J24" si="2">100*I6/H6</f>
        <v>55.664881424913624</v>
      </c>
      <c r="K6" s="216">
        <v>34050</v>
      </c>
      <c r="L6" s="216">
        <v>13178</v>
      </c>
      <c r="M6" s="25">
        <f t="shared" ref="M6:M24" si="3">100*L6/K6</f>
        <v>38.701908957415569</v>
      </c>
      <c r="N6" s="216">
        <v>30250</v>
      </c>
      <c r="O6" s="216">
        <v>18977</v>
      </c>
      <c r="P6" s="25">
        <f t="shared" ref="P6:P24" si="4">100*O6/N6</f>
        <v>62.73388429752066</v>
      </c>
      <c r="Q6" s="216">
        <v>25581</v>
      </c>
      <c r="R6" s="216">
        <v>17777</v>
      </c>
      <c r="S6" s="25">
        <f t="shared" ref="S6:S24" si="5">100*R6/Q6</f>
        <v>69.492983073374774</v>
      </c>
      <c r="T6" s="216">
        <v>15372</v>
      </c>
      <c r="U6" s="216">
        <v>7894</v>
      </c>
      <c r="V6" s="25">
        <f t="shared" ref="V6:V24" si="6">100*U6/T6</f>
        <v>51.353109549830862</v>
      </c>
      <c r="W6" s="215"/>
    </row>
    <row r="7" spans="1:23">
      <c r="A7" s="22">
        <v>2003</v>
      </c>
      <c r="B7" s="216">
        <v>126103</v>
      </c>
      <c r="C7" s="216">
        <v>64267</v>
      </c>
      <c r="D7" s="25">
        <f t="shared" si="0"/>
        <v>50.963894594101646</v>
      </c>
      <c r="E7" s="216">
        <v>126858</v>
      </c>
      <c r="F7" s="216">
        <v>70729</v>
      </c>
      <c r="G7" s="25">
        <f t="shared" si="1"/>
        <v>55.754465622980028</v>
      </c>
      <c r="H7" s="216">
        <v>90235</v>
      </c>
      <c r="I7" s="216">
        <v>50306</v>
      </c>
      <c r="J7" s="25">
        <f t="shared" si="2"/>
        <v>55.749986147282094</v>
      </c>
      <c r="K7" s="216">
        <v>33733</v>
      </c>
      <c r="L7" s="216">
        <v>13095</v>
      </c>
      <c r="M7" s="25">
        <f t="shared" si="3"/>
        <v>38.819553552900722</v>
      </c>
      <c r="N7" s="216">
        <v>30065</v>
      </c>
      <c r="O7" s="216">
        <v>18887</v>
      </c>
      <c r="P7" s="25">
        <f t="shared" si="4"/>
        <v>62.820555463163146</v>
      </c>
      <c r="Q7" s="216">
        <v>25368</v>
      </c>
      <c r="R7" s="216">
        <v>17644</v>
      </c>
      <c r="S7" s="25">
        <f t="shared" si="5"/>
        <v>69.552191737622195</v>
      </c>
      <c r="T7" s="216">
        <v>15240</v>
      </c>
      <c r="U7" s="216">
        <v>7808</v>
      </c>
      <c r="V7" s="25">
        <f t="shared" si="6"/>
        <v>51.233595800524931</v>
      </c>
      <c r="W7" s="215"/>
    </row>
    <row r="8" spans="1:23">
      <c r="A8" s="22">
        <v>2004</v>
      </c>
      <c r="B8" s="216">
        <v>127702</v>
      </c>
      <c r="C8" s="216">
        <v>64961</v>
      </c>
      <c r="D8" s="25">
        <f t="shared" si="0"/>
        <v>50.869211132167074</v>
      </c>
      <c r="E8" s="216">
        <v>126702</v>
      </c>
      <c r="F8" s="216">
        <v>70356</v>
      </c>
      <c r="G8" s="25">
        <f t="shared" si="1"/>
        <v>55.528720935738981</v>
      </c>
      <c r="H8" s="216">
        <v>90978</v>
      </c>
      <c r="I8" s="216">
        <v>50798</v>
      </c>
      <c r="J8" s="25">
        <f t="shared" si="2"/>
        <v>55.835476708654838</v>
      </c>
      <c r="K8" s="216">
        <v>33458</v>
      </c>
      <c r="L8" s="216">
        <v>13047</v>
      </c>
      <c r="M8" s="25">
        <f t="shared" si="3"/>
        <v>38.995158108673564</v>
      </c>
      <c r="N8" s="216">
        <v>29899</v>
      </c>
      <c r="O8" s="216">
        <v>18797</v>
      </c>
      <c r="P8" s="25">
        <f t="shared" si="4"/>
        <v>62.868323355296162</v>
      </c>
      <c r="Q8" s="216">
        <v>25214</v>
      </c>
      <c r="R8" s="216">
        <v>17514</v>
      </c>
      <c r="S8" s="25">
        <f t="shared" si="5"/>
        <v>69.461410327595786</v>
      </c>
      <c r="T8" s="216">
        <v>14998</v>
      </c>
      <c r="U8" s="216">
        <v>7699</v>
      </c>
      <c r="V8" s="25">
        <f t="shared" si="6"/>
        <v>51.333511134817975</v>
      </c>
      <c r="W8" s="215"/>
    </row>
    <row r="9" spans="1:23">
      <c r="A9" s="22">
        <v>2005</v>
      </c>
      <c r="B9" s="216">
        <v>128823</v>
      </c>
      <c r="C9" s="216">
        <v>65301</v>
      </c>
      <c r="D9" s="25">
        <f t="shared" si="0"/>
        <v>50.690482289653247</v>
      </c>
      <c r="E9" s="216">
        <v>126186</v>
      </c>
      <c r="F9" s="216">
        <v>69627</v>
      </c>
      <c r="G9" s="25">
        <f t="shared" si="1"/>
        <v>55.178070467405256</v>
      </c>
      <c r="H9" s="216">
        <v>91498</v>
      </c>
      <c r="I9" s="216">
        <v>51177</v>
      </c>
      <c r="J9" s="25">
        <f t="shared" si="2"/>
        <v>55.932370106450414</v>
      </c>
      <c r="K9" s="216">
        <v>33230</v>
      </c>
      <c r="L9" s="216">
        <v>13033</v>
      </c>
      <c r="M9" s="25">
        <f t="shared" si="3"/>
        <v>39.220583809810414</v>
      </c>
      <c r="N9" s="216">
        <v>29692</v>
      </c>
      <c r="O9" s="216">
        <v>18705</v>
      </c>
      <c r="P9" s="25">
        <f t="shared" si="4"/>
        <v>62.996766805873634</v>
      </c>
      <c r="Q9" s="216">
        <v>24993</v>
      </c>
      <c r="R9" s="216">
        <v>17361</v>
      </c>
      <c r="S9" s="25">
        <f t="shared" si="5"/>
        <v>69.463449765934456</v>
      </c>
      <c r="T9" s="216">
        <v>14816</v>
      </c>
      <c r="U9" s="216">
        <v>7637</v>
      </c>
      <c r="V9" s="25">
        <f t="shared" si="6"/>
        <v>51.545626349892011</v>
      </c>
      <c r="W9" s="215"/>
    </row>
    <row r="10" spans="1:23">
      <c r="A10" s="22">
        <v>2006</v>
      </c>
      <c r="B10" s="216">
        <v>130507</v>
      </c>
      <c r="C10" s="216">
        <v>65872</v>
      </c>
      <c r="D10" s="25">
        <f t="shared" si="0"/>
        <v>50.473920939106712</v>
      </c>
      <c r="E10" s="216">
        <v>126151</v>
      </c>
      <c r="F10" s="216">
        <v>69410</v>
      </c>
      <c r="G10" s="25">
        <f t="shared" si="1"/>
        <v>55.021363286854644</v>
      </c>
      <c r="H10" s="216">
        <v>92589</v>
      </c>
      <c r="I10" s="216">
        <v>51994</v>
      </c>
      <c r="J10" s="25">
        <f t="shared" si="2"/>
        <v>56.155698841115033</v>
      </c>
      <c r="K10" s="216">
        <v>32998</v>
      </c>
      <c r="L10" s="216">
        <v>12986</v>
      </c>
      <c r="M10" s="25">
        <f t="shared" si="3"/>
        <v>39.35390023637796</v>
      </c>
      <c r="N10" s="216">
        <v>29328</v>
      </c>
      <c r="O10" s="216">
        <v>18504</v>
      </c>
      <c r="P10" s="25">
        <f t="shared" si="4"/>
        <v>63.093289689034371</v>
      </c>
      <c r="Q10" s="216">
        <v>24438</v>
      </c>
      <c r="R10" s="216">
        <v>16967</v>
      </c>
      <c r="S10" s="25">
        <f t="shared" si="5"/>
        <v>69.42875849087487</v>
      </c>
      <c r="T10" s="216">
        <v>14592</v>
      </c>
      <c r="U10" s="216">
        <v>7545</v>
      </c>
      <c r="V10" s="25">
        <f t="shared" si="6"/>
        <v>51.706414473684212</v>
      </c>
      <c r="W10" s="215"/>
    </row>
    <row r="11" spans="1:23">
      <c r="A11" s="22">
        <v>2007</v>
      </c>
      <c r="B11" s="216">
        <v>132060</v>
      </c>
      <c r="C11" s="216">
        <v>66155</v>
      </c>
      <c r="D11" s="25">
        <f t="shared" si="0"/>
        <v>50.094653945176432</v>
      </c>
      <c r="E11" s="216">
        <v>126700</v>
      </c>
      <c r="F11" s="216">
        <v>69450</v>
      </c>
      <c r="G11" s="25">
        <f t="shared" si="1"/>
        <v>54.814522494080506</v>
      </c>
      <c r="H11" s="216">
        <v>93391</v>
      </c>
      <c r="I11" s="216">
        <v>52468</v>
      </c>
      <c r="J11" s="25">
        <f t="shared" si="2"/>
        <v>56.181002452056411</v>
      </c>
      <c r="K11" s="216">
        <v>32735</v>
      </c>
      <c r="L11" s="216">
        <v>12991</v>
      </c>
      <c r="M11" s="25">
        <f t="shared" si="3"/>
        <v>39.685352069650222</v>
      </c>
      <c r="N11" s="216">
        <v>29054</v>
      </c>
      <c r="O11" s="216">
        <v>18380</v>
      </c>
      <c r="P11" s="25">
        <f t="shared" si="4"/>
        <v>63.261513044675432</v>
      </c>
      <c r="Q11" s="216">
        <v>24295</v>
      </c>
      <c r="R11" s="216">
        <v>16833</v>
      </c>
      <c r="S11" s="25">
        <f t="shared" si="5"/>
        <v>69.285861288330935</v>
      </c>
      <c r="T11" s="216">
        <v>14444</v>
      </c>
      <c r="U11" s="216">
        <v>7506</v>
      </c>
      <c r="V11" s="25">
        <f t="shared" si="6"/>
        <v>51.96621434505677</v>
      </c>
      <c r="W11" s="215"/>
    </row>
    <row r="12" spans="1:23">
      <c r="A12" s="22">
        <v>2008</v>
      </c>
      <c r="B12" s="216">
        <v>133860</v>
      </c>
      <c r="C12" s="216">
        <v>66492</v>
      </c>
      <c r="D12" s="25">
        <f t="shared" si="0"/>
        <v>49.672792469744508</v>
      </c>
      <c r="E12" s="216">
        <v>127554</v>
      </c>
      <c r="F12" s="216">
        <v>69752</v>
      </c>
      <c r="G12" s="25">
        <f t="shared" si="1"/>
        <v>54.684290574972167</v>
      </c>
      <c r="H12" s="216">
        <v>94586</v>
      </c>
      <c r="I12" s="216">
        <v>53251</v>
      </c>
      <c r="J12" s="25">
        <f t="shared" si="2"/>
        <v>56.299029454676166</v>
      </c>
      <c r="K12" s="216">
        <v>32509</v>
      </c>
      <c r="L12" s="216">
        <v>12836</v>
      </c>
      <c r="M12" s="25">
        <f t="shared" si="3"/>
        <v>39.484450459872647</v>
      </c>
      <c r="N12" s="216">
        <v>28768</v>
      </c>
      <c r="O12" s="216">
        <v>18087</v>
      </c>
      <c r="P12" s="25">
        <f t="shared" si="4"/>
        <v>62.871941045606228</v>
      </c>
      <c r="Q12" s="216">
        <v>24141</v>
      </c>
      <c r="R12" s="216">
        <v>16573</v>
      </c>
      <c r="S12" s="25">
        <f t="shared" si="5"/>
        <v>68.650842964251694</v>
      </c>
      <c r="T12" s="216">
        <v>14325</v>
      </c>
      <c r="U12" s="216">
        <v>7494</v>
      </c>
      <c r="V12" s="25">
        <f t="shared" si="6"/>
        <v>52.31413612565445</v>
      </c>
      <c r="W12" s="215"/>
    </row>
    <row r="13" spans="1:23">
      <c r="A13" s="22">
        <v>2009</v>
      </c>
      <c r="B13" s="216">
        <v>136211</v>
      </c>
      <c r="C13" s="216">
        <v>67835</v>
      </c>
      <c r="D13" s="25">
        <f t="shared" si="0"/>
        <v>49.801411046097599</v>
      </c>
      <c r="E13" s="216">
        <v>128691</v>
      </c>
      <c r="F13" s="216">
        <v>70279</v>
      </c>
      <c r="G13" s="25">
        <f t="shared" si="1"/>
        <v>54.610656533867946</v>
      </c>
      <c r="H13" s="216">
        <v>96273</v>
      </c>
      <c r="I13" s="216">
        <v>54850</v>
      </c>
      <c r="J13" s="25">
        <f t="shared" si="2"/>
        <v>56.973398564498872</v>
      </c>
      <c r="K13" s="216">
        <v>32367</v>
      </c>
      <c r="L13" s="216">
        <v>12637</v>
      </c>
      <c r="M13" s="25">
        <f t="shared" si="3"/>
        <v>39.042852287824019</v>
      </c>
      <c r="N13" s="216">
        <v>28503</v>
      </c>
      <c r="O13" s="216">
        <v>18044</v>
      </c>
      <c r="P13" s="25">
        <f t="shared" si="4"/>
        <v>63.305616952601483</v>
      </c>
      <c r="Q13" s="216">
        <v>24023</v>
      </c>
      <c r="R13" s="216">
        <v>16461</v>
      </c>
      <c r="S13" s="25">
        <f t="shared" si="5"/>
        <v>68.521833243141984</v>
      </c>
      <c r="T13" s="216">
        <v>14187</v>
      </c>
      <c r="U13" s="216">
        <v>7398</v>
      </c>
      <c r="V13" s="25">
        <f t="shared" si="6"/>
        <v>52.146331148234296</v>
      </c>
      <c r="W13" s="215"/>
    </row>
    <row r="14" spans="1:23">
      <c r="A14" s="22">
        <v>2010</v>
      </c>
      <c r="B14" s="216">
        <v>138425</v>
      </c>
      <c r="C14" s="216">
        <v>68673</v>
      </c>
      <c r="D14" s="25">
        <f t="shared" si="0"/>
        <v>49.610258262597071</v>
      </c>
      <c r="E14" s="216">
        <v>129425</v>
      </c>
      <c r="F14" s="216">
        <v>70544</v>
      </c>
      <c r="G14" s="25">
        <f t="shared" si="1"/>
        <v>54.505698280857636</v>
      </c>
      <c r="H14" s="216">
        <v>97869</v>
      </c>
      <c r="I14" s="216">
        <v>55874</v>
      </c>
      <c r="J14" s="25">
        <f t="shared" si="2"/>
        <v>57.090600700936967</v>
      </c>
      <c r="K14" s="216">
        <v>32235</v>
      </c>
      <c r="L14" s="216">
        <v>12418</v>
      </c>
      <c r="M14" s="25">
        <f t="shared" si="3"/>
        <v>38.523344191096633</v>
      </c>
      <c r="N14" s="216">
        <v>28383</v>
      </c>
      <c r="O14" s="216">
        <v>17903</v>
      </c>
      <c r="P14" s="25">
        <f t="shared" si="4"/>
        <v>63.076489447908962</v>
      </c>
      <c r="Q14" s="216">
        <v>23973</v>
      </c>
      <c r="R14" s="216">
        <v>16262</v>
      </c>
      <c r="S14" s="25">
        <f t="shared" si="5"/>
        <v>67.83464731155884</v>
      </c>
      <c r="T14" s="216">
        <v>14105</v>
      </c>
      <c r="U14" s="216">
        <v>7372</v>
      </c>
      <c r="V14" s="25">
        <f t="shared" si="6"/>
        <v>52.265154200638072</v>
      </c>
      <c r="W14" s="215"/>
    </row>
    <row r="15" spans="1:23">
      <c r="A15" s="22">
        <v>2011</v>
      </c>
      <c r="B15" s="216">
        <v>140698</v>
      </c>
      <c r="C15" s="216">
        <v>69836</v>
      </c>
      <c r="D15" s="25">
        <f t="shared" si="0"/>
        <v>49.635389273479369</v>
      </c>
      <c r="E15" s="216">
        <v>129927</v>
      </c>
      <c r="F15" s="216">
        <v>70548</v>
      </c>
      <c r="G15" s="25">
        <f t="shared" si="1"/>
        <v>54.298182825740611</v>
      </c>
      <c r="H15" s="216">
        <v>99338</v>
      </c>
      <c r="I15" s="216">
        <v>56965</v>
      </c>
      <c r="J15" s="25">
        <f t="shared" si="2"/>
        <v>57.3446213936258</v>
      </c>
      <c r="K15" s="216">
        <v>31973</v>
      </c>
      <c r="L15" s="216">
        <v>12281</v>
      </c>
      <c r="M15" s="25">
        <f t="shared" si="3"/>
        <v>38.410533887967972</v>
      </c>
      <c r="N15" s="216">
        <v>28149</v>
      </c>
      <c r="O15" s="216">
        <v>17854</v>
      </c>
      <c r="P15" s="25">
        <f t="shared" si="4"/>
        <v>63.42676471633095</v>
      </c>
      <c r="Q15" s="216">
        <v>23891</v>
      </c>
      <c r="R15" s="216">
        <v>16074</v>
      </c>
      <c r="S15" s="25">
        <f t="shared" si="5"/>
        <v>67.280565903478291</v>
      </c>
      <c r="T15" s="216">
        <v>14040</v>
      </c>
      <c r="U15" s="216">
        <v>7365</v>
      </c>
      <c r="V15" s="25">
        <f t="shared" si="6"/>
        <v>52.457264957264954</v>
      </c>
      <c r="W15" s="215"/>
    </row>
    <row r="16" spans="1:23">
      <c r="A16" s="22">
        <v>2012</v>
      </c>
      <c r="B16" s="216">
        <v>142871</v>
      </c>
      <c r="C16" s="216">
        <v>70919</v>
      </c>
      <c r="D16" s="25">
        <f t="shared" si="0"/>
        <v>49.638485066948505</v>
      </c>
      <c r="E16" s="216">
        <v>129755</v>
      </c>
      <c r="F16" s="216">
        <v>70230</v>
      </c>
      <c r="G16" s="25">
        <f t="shared" si="1"/>
        <v>54.125081885091134</v>
      </c>
      <c r="H16" s="216">
        <v>100362</v>
      </c>
      <c r="I16" s="216">
        <v>57228</v>
      </c>
      <c r="J16" s="25">
        <f t="shared" si="2"/>
        <v>57.021581873617507</v>
      </c>
      <c r="K16" s="216">
        <v>31952</v>
      </c>
      <c r="L16" s="216">
        <v>12249</v>
      </c>
      <c r="M16" s="25">
        <f t="shared" si="3"/>
        <v>38.335628442663996</v>
      </c>
      <c r="N16" s="216">
        <v>28216</v>
      </c>
      <c r="O16" s="216">
        <v>17872</v>
      </c>
      <c r="P16" s="25">
        <f t="shared" si="4"/>
        <v>63.339948965126169</v>
      </c>
      <c r="Q16" s="216">
        <v>24000</v>
      </c>
      <c r="R16" s="216">
        <v>16229</v>
      </c>
      <c r="S16" s="25">
        <f t="shared" si="5"/>
        <v>67.620833333333337</v>
      </c>
      <c r="T16" s="216">
        <v>13860</v>
      </c>
      <c r="U16" s="216">
        <v>7287</v>
      </c>
      <c r="V16" s="25">
        <f t="shared" si="6"/>
        <v>52.575757575757578</v>
      </c>
      <c r="W16" s="215"/>
    </row>
    <row r="17" spans="1:23">
      <c r="A17" s="22">
        <v>2013</v>
      </c>
      <c r="B17" s="216">
        <v>144217</v>
      </c>
      <c r="C17" s="216">
        <v>71338</v>
      </c>
      <c r="D17" s="25">
        <f t="shared" si="0"/>
        <v>49.465735662231218</v>
      </c>
      <c r="E17" s="216">
        <v>129196</v>
      </c>
      <c r="F17" s="216">
        <v>69617</v>
      </c>
      <c r="G17" s="25">
        <f t="shared" si="1"/>
        <v>53.884795194897677</v>
      </c>
      <c r="H17" s="216">
        <v>101494</v>
      </c>
      <c r="I17" s="216">
        <v>57895</v>
      </c>
      <c r="J17" s="25">
        <f t="shared" si="2"/>
        <v>57.042780854040636</v>
      </c>
      <c r="K17" s="216">
        <v>31834</v>
      </c>
      <c r="L17" s="216">
        <v>12166</v>
      </c>
      <c r="M17" s="25">
        <f t="shared" si="3"/>
        <v>38.217000691085005</v>
      </c>
      <c r="N17" s="216">
        <v>28168</v>
      </c>
      <c r="O17" s="216">
        <v>17858</v>
      </c>
      <c r="P17" s="25">
        <f t="shared" si="4"/>
        <v>63.398182334564048</v>
      </c>
      <c r="Q17" s="216">
        <v>23894</v>
      </c>
      <c r="R17" s="216">
        <v>16339</v>
      </c>
      <c r="S17" s="25">
        <f t="shared" si="5"/>
        <v>68.381183560726541</v>
      </c>
      <c r="T17" s="216">
        <v>13689</v>
      </c>
      <c r="U17" s="216">
        <v>7095</v>
      </c>
      <c r="V17" s="25">
        <f t="shared" si="6"/>
        <v>51.82993644532106</v>
      </c>
      <c r="W17" s="215"/>
    </row>
    <row r="18" spans="1:23">
      <c r="A18" s="22">
        <v>2014</v>
      </c>
      <c r="B18" s="216">
        <v>145708</v>
      </c>
      <c r="C18" s="216">
        <v>72238</v>
      </c>
      <c r="D18" s="25">
        <f t="shared" si="0"/>
        <v>49.577236665111045</v>
      </c>
      <c r="E18" s="216">
        <v>128543</v>
      </c>
      <c r="F18" s="216">
        <v>68920</v>
      </c>
      <c r="G18" s="25">
        <f t="shared" si="1"/>
        <v>53.61629960402356</v>
      </c>
      <c r="H18" s="216">
        <v>102122</v>
      </c>
      <c r="I18" s="216">
        <v>58283</v>
      </c>
      <c r="J18" s="25">
        <f t="shared" si="2"/>
        <v>57.071933569651982</v>
      </c>
      <c r="K18" s="216">
        <v>31675</v>
      </c>
      <c r="L18" s="216">
        <v>12088</v>
      </c>
      <c r="M18" s="25">
        <f t="shared" si="3"/>
        <v>38.162588792423044</v>
      </c>
      <c r="N18" s="216">
        <v>28132</v>
      </c>
      <c r="O18" s="216">
        <v>17766</v>
      </c>
      <c r="P18" s="25">
        <f t="shared" si="4"/>
        <v>63.152282098677659</v>
      </c>
      <c r="Q18" s="216">
        <v>23895</v>
      </c>
      <c r="R18" s="216">
        <v>16550</v>
      </c>
      <c r="S18" s="25">
        <f t="shared" si="5"/>
        <v>69.261351747227451</v>
      </c>
      <c r="T18" s="216">
        <v>13538</v>
      </c>
      <c r="U18" s="216">
        <v>7046</v>
      </c>
      <c r="V18" s="25">
        <f t="shared" si="6"/>
        <v>52.046092480425472</v>
      </c>
      <c r="W18" s="215"/>
    </row>
    <row r="19" spans="1:23">
      <c r="A19" s="22">
        <v>2015</v>
      </c>
      <c r="B19" s="216">
        <v>146367</v>
      </c>
      <c r="C19" s="216">
        <v>72427</v>
      </c>
      <c r="D19" s="25">
        <f t="shared" si="0"/>
        <v>49.483148523915908</v>
      </c>
      <c r="E19" s="216">
        <v>128282</v>
      </c>
      <c r="F19" s="216">
        <v>68686</v>
      </c>
      <c r="G19" s="25">
        <f t="shared" si="1"/>
        <v>53.542975631811167</v>
      </c>
      <c r="H19" s="216">
        <v>102896</v>
      </c>
      <c r="I19" s="216">
        <v>58711</v>
      </c>
      <c r="J19" s="25">
        <f t="shared" si="2"/>
        <v>57.05858342403981</v>
      </c>
      <c r="K19" s="216">
        <v>31673</v>
      </c>
      <c r="L19" s="216">
        <v>12124</v>
      </c>
      <c r="M19" s="25">
        <f t="shared" si="3"/>
        <v>38.27866005746219</v>
      </c>
      <c r="N19" s="216">
        <v>28004</v>
      </c>
      <c r="O19" s="216">
        <v>17836</v>
      </c>
      <c r="P19" s="25">
        <f t="shared" si="4"/>
        <v>63.690901299814314</v>
      </c>
      <c r="Q19" s="216">
        <v>23915</v>
      </c>
      <c r="R19" s="216">
        <v>16706</v>
      </c>
      <c r="S19" s="25">
        <f t="shared" si="5"/>
        <v>69.855739075893794</v>
      </c>
      <c r="T19" s="216">
        <v>13473</v>
      </c>
      <c r="U19" s="216">
        <v>7062</v>
      </c>
      <c r="V19" s="25">
        <f t="shared" si="6"/>
        <v>52.415942997105319</v>
      </c>
      <c r="W19" s="215"/>
    </row>
    <row r="20" spans="1:23">
      <c r="A20" s="22">
        <v>2016</v>
      </c>
      <c r="B20" s="216">
        <v>148467</v>
      </c>
      <c r="C20" s="216">
        <v>73872</v>
      </c>
      <c r="D20" s="25">
        <f t="shared" si="0"/>
        <v>49.756511548020775</v>
      </c>
      <c r="E20" s="216">
        <v>128926</v>
      </c>
      <c r="F20" s="216">
        <v>69117</v>
      </c>
      <c r="G20" s="25">
        <f t="shared" si="1"/>
        <v>53.60982268898438</v>
      </c>
      <c r="H20" s="216">
        <v>104387</v>
      </c>
      <c r="I20" s="216">
        <v>59886</v>
      </c>
      <c r="J20" s="25">
        <f t="shared" si="2"/>
        <v>57.369212641420866</v>
      </c>
      <c r="K20" s="216">
        <v>31688</v>
      </c>
      <c r="L20" s="216">
        <v>12092</v>
      </c>
      <c r="M20" s="25">
        <f t="shared" si="3"/>
        <v>38.159555667760664</v>
      </c>
      <c r="N20" s="216">
        <v>28033</v>
      </c>
      <c r="O20" s="216">
        <v>17860</v>
      </c>
      <c r="P20" s="25">
        <f t="shared" si="4"/>
        <v>63.710626761317016</v>
      </c>
      <c r="Q20" s="216">
        <v>23963</v>
      </c>
      <c r="R20" s="216">
        <v>16892</v>
      </c>
      <c r="S20" s="25">
        <f t="shared" si="5"/>
        <v>70.492008513124404</v>
      </c>
      <c r="T20" s="216">
        <v>13356</v>
      </c>
      <c r="U20" s="216">
        <v>6994</v>
      </c>
      <c r="V20" s="25">
        <f t="shared" si="6"/>
        <v>52.365977837675949</v>
      </c>
      <c r="W20" s="215"/>
    </row>
    <row r="21" spans="1:23">
      <c r="A21" s="22">
        <v>2017</v>
      </c>
      <c r="B21" s="216">
        <v>150438</v>
      </c>
      <c r="C21" s="216">
        <v>74891</v>
      </c>
      <c r="D21" s="25">
        <f t="shared" si="0"/>
        <v>49.781969980988848</v>
      </c>
      <c r="E21" s="216">
        <v>129483</v>
      </c>
      <c r="F21" s="216">
        <v>69658</v>
      </c>
      <c r="G21" s="25">
        <f t="shared" si="1"/>
        <v>53.797023547492721</v>
      </c>
      <c r="H21" s="216">
        <v>106034</v>
      </c>
      <c r="I21" s="216">
        <v>60862</v>
      </c>
      <c r="J21" s="25">
        <f t="shared" si="2"/>
        <v>57.398570269913421</v>
      </c>
      <c r="K21" s="216">
        <v>31650</v>
      </c>
      <c r="L21" s="216">
        <v>12044</v>
      </c>
      <c r="M21" s="25">
        <f t="shared" si="3"/>
        <v>38.053712480252763</v>
      </c>
      <c r="N21" s="216">
        <v>27965</v>
      </c>
      <c r="O21" s="216">
        <v>17760</v>
      </c>
      <c r="P21" s="25">
        <f t="shared" si="4"/>
        <v>63.507956374038976</v>
      </c>
      <c r="Q21" s="216">
        <v>23996</v>
      </c>
      <c r="R21" s="216">
        <v>16826</v>
      </c>
      <c r="S21" s="25">
        <f t="shared" si="5"/>
        <v>70.120020003333892</v>
      </c>
      <c r="T21" s="216">
        <v>13259</v>
      </c>
      <c r="U21" s="216">
        <v>6981</v>
      </c>
      <c r="V21" s="25">
        <f t="shared" si="6"/>
        <v>52.651029489403427</v>
      </c>
      <c r="W21" s="215"/>
    </row>
    <row r="22" spans="1:23">
      <c r="A22" s="22">
        <v>2018</v>
      </c>
      <c r="B22" s="216">
        <v>152560</v>
      </c>
      <c r="C22" s="216">
        <v>75675</v>
      </c>
      <c r="D22" s="25">
        <f t="shared" si="0"/>
        <v>49.603434714210799</v>
      </c>
      <c r="E22" s="216">
        <v>130250</v>
      </c>
      <c r="F22" s="216">
        <v>70259</v>
      </c>
      <c r="G22" s="25">
        <f t="shared" si="1"/>
        <v>53.941650671785027</v>
      </c>
      <c r="H22" s="216">
        <v>107761</v>
      </c>
      <c r="I22" s="216">
        <v>62050</v>
      </c>
      <c r="J22" s="25">
        <f t="shared" si="2"/>
        <v>57.581128608680324</v>
      </c>
      <c r="K22" s="216">
        <v>31597</v>
      </c>
      <c r="L22" s="216">
        <v>12023</v>
      </c>
      <c r="M22" s="25">
        <f t="shared" si="3"/>
        <v>38.051080798810013</v>
      </c>
      <c r="N22" s="216">
        <v>27894</v>
      </c>
      <c r="O22" s="216">
        <v>17704</v>
      </c>
      <c r="P22" s="25">
        <f t="shared" si="4"/>
        <v>63.468846346884632</v>
      </c>
      <c r="Q22" s="216">
        <v>23960</v>
      </c>
      <c r="R22" s="216">
        <v>16871</v>
      </c>
      <c r="S22" s="25">
        <f t="shared" si="5"/>
        <v>70.413188647746239</v>
      </c>
      <c r="T22" s="216">
        <v>13126</v>
      </c>
      <c r="U22" s="216">
        <v>6899</v>
      </c>
      <c r="V22" s="25">
        <f t="shared" si="6"/>
        <v>52.559804967240588</v>
      </c>
      <c r="W22" s="215"/>
    </row>
    <row r="23" spans="1:23">
      <c r="A23" s="22">
        <v>2019</v>
      </c>
      <c r="B23" s="216">
        <v>155870</v>
      </c>
      <c r="C23" s="216">
        <v>77924</v>
      </c>
      <c r="D23" s="25">
        <f t="shared" si="0"/>
        <v>49.992942836979537</v>
      </c>
      <c r="E23" s="216">
        <v>131050</v>
      </c>
      <c r="F23" s="216">
        <v>70904</v>
      </c>
      <c r="G23" s="25">
        <f t="shared" si="1"/>
        <v>54.104540251812288</v>
      </c>
      <c r="H23" s="216">
        <v>109753</v>
      </c>
      <c r="I23" s="216">
        <v>63445</v>
      </c>
      <c r="J23" s="25">
        <f t="shared" si="2"/>
        <v>57.807075888586191</v>
      </c>
      <c r="K23" s="216">
        <v>31682</v>
      </c>
      <c r="L23" s="216">
        <v>12113</v>
      </c>
      <c r="M23" s="25">
        <f t="shared" si="3"/>
        <v>38.233066094312228</v>
      </c>
      <c r="N23" s="216">
        <v>27935</v>
      </c>
      <c r="O23" s="216">
        <v>17767</v>
      </c>
      <c r="P23" s="25">
        <f t="shared" si="4"/>
        <v>63.601217111150888</v>
      </c>
      <c r="Q23" s="216">
        <v>23895</v>
      </c>
      <c r="R23" s="216">
        <v>16852</v>
      </c>
      <c r="S23" s="25">
        <f t="shared" si="5"/>
        <v>70.525214480016743</v>
      </c>
      <c r="T23" s="216">
        <v>13013</v>
      </c>
      <c r="U23" s="216">
        <v>6873</v>
      </c>
      <c r="V23" s="25">
        <f t="shared" si="6"/>
        <v>52.816414354875896</v>
      </c>
      <c r="W23" s="215"/>
    </row>
    <row r="24" spans="1:23">
      <c r="A24" s="22">
        <v>2020</v>
      </c>
      <c r="B24" s="216">
        <v>158695</v>
      </c>
      <c r="C24" s="216">
        <v>79508</v>
      </c>
      <c r="D24" s="25">
        <f t="shared" si="0"/>
        <v>50.10113740193453</v>
      </c>
      <c r="E24" s="216">
        <v>131772</v>
      </c>
      <c r="F24" s="216">
        <v>71364</v>
      </c>
      <c r="G24" s="25">
        <f t="shared" si="1"/>
        <v>54.157180584646206</v>
      </c>
      <c r="H24" s="216">
        <v>111024</v>
      </c>
      <c r="I24" s="216">
        <v>64180</v>
      </c>
      <c r="J24" s="25">
        <f t="shared" si="2"/>
        <v>57.807320939616659</v>
      </c>
      <c r="K24" s="216">
        <v>31691</v>
      </c>
      <c r="L24" s="216">
        <v>12172</v>
      </c>
      <c r="M24" s="25">
        <f t="shared" si="3"/>
        <v>38.408380928339277</v>
      </c>
      <c r="N24" s="216">
        <v>27997</v>
      </c>
      <c r="O24" s="216">
        <v>17787</v>
      </c>
      <c r="P24" s="25">
        <f t="shared" si="4"/>
        <v>63.531806979319214</v>
      </c>
      <c r="Q24" s="216">
        <v>23778</v>
      </c>
      <c r="R24" s="216">
        <v>16841</v>
      </c>
      <c r="S24" s="25">
        <f t="shared" si="5"/>
        <v>70.825973589031875</v>
      </c>
      <c r="T24" s="216">
        <v>12925</v>
      </c>
      <c r="U24" s="216">
        <v>6915</v>
      </c>
      <c r="V24" s="25">
        <f t="shared" si="6"/>
        <v>53.500967117988395</v>
      </c>
      <c r="W24" s="215"/>
    </row>
    <row r="28" spans="1:23">
      <c r="A28" s="22" t="s">
        <v>772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6BE29-1739-4E12-BB58-E5FD2B8F69C4}">
  <dimension ref="A1:DZ34"/>
  <sheetViews>
    <sheetView zoomScale="95" zoomScaleNormal="95" workbookViewId="0"/>
  </sheetViews>
  <sheetFormatPr baseColWidth="10" defaultColWidth="9.1640625" defaultRowHeight="14"/>
  <cols>
    <col min="1" max="1" width="9.1640625" style="22"/>
    <col min="2" max="130" width="14.6640625" style="22" customWidth="1"/>
    <col min="131" max="16384" width="9.1640625" style="22"/>
  </cols>
  <sheetData>
    <row r="1" spans="1:130">
      <c r="A1" s="21" t="s">
        <v>601</v>
      </c>
    </row>
    <row r="2" spans="1:130">
      <c r="DA2" s="108"/>
    </row>
    <row r="3" spans="1:130">
      <c r="N3" s="108"/>
    </row>
    <row r="4" spans="1:130">
      <c r="B4" s="223" t="s">
        <v>121</v>
      </c>
      <c r="C4" s="223"/>
      <c r="D4" s="223"/>
      <c r="E4" s="223"/>
      <c r="F4" s="223"/>
      <c r="G4" s="223"/>
      <c r="H4" s="223"/>
      <c r="I4" s="223"/>
      <c r="J4" s="223"/>
      <c r="K4" s="223"/>
      <c r="L4" s="223"/>
      <c r="M4" s="225"/>
      <c r="N4" s="224" t="s">
        <v>585</v>
      </c>
      <c r="O4" s="223"/>
      <c r="P4" s="223"/>
      <c r="Q4" s="223"/>
      <c r="R4" s="223"/>
      <c r="S4" s="223"/>
      <c r="T4" s="223"/>
      <c r="U4" s="223"/>
      <c r="V4" s="223"/>
      <c r="W4" s="223"/>
      <c r="X4" s="223"/>
      <c r="Y4" s="223"/>
      <c r="Z4" s="225"/>
      <c r="AA4" s="224" t="s">
        <v>584</v>
      </c>
      <c r="AB4" s="223"/>
      <c r="AC4" s="223"/>
      <c r="AD4" s="223"/>
      <c r="AE4" s="223"/>
      <c r="AF4" s="223"/>
      <c r="AG4" s="223"/>
      <c r="AH4" s="223"/>
      <c r="AI4" s="223"/>
      <c r="AJ4" s="223"/>
      <c r="AK4" s="223"/>
      <c r="AL4" s="223"/>
      <c r="AM4" s="225"/>
      <c r="AN4" s="223" t="s">
        <v>572</v>
      </c>
      <c r="AO4" s="223"/>
      <c r="AP4" s="223"/>
      <c r="AQ4" s="223"/>
      <c r="AR4" s="223"/>
      <c r="AS4" s="223"/>
      <c r="AT4" s="223"/>
      <c r="AU4" s="223"/>
      <c r="AV4" s="223"/>
      <c r="AW4" s="223"/>
      <c r="AX4" s="223"/>
      <c r="AY4" s="223"/>
      <c r="AZ4" s="223"/>
      <c r="BA4" s="224" t="s">
        <v>573</v>
      </c>
      <c r="BB4" s="223"/>
      <c r="BC4" s="223"/>
      <c r="BD4" s="223"/>
      <c r="BE4" s="223"/>
      <c r="BF4" s="223"/>
      <c r="BG4" s="223"/>
      <c r="BH4" s="223"/>
      <c r="BI4" s="223"/>
      <c r="BJ4" s="223"/>
      <c r="BK4" s="223"/>
      <c r="BL4" s="223"/>
      <c r="BM4" s="225"/>
      <c r="BN4" s="224" t="s">
        <v>574</v>
      </c>
      <c r="BO4" s="223"/>
      <c r="BP4" s="223"/>
      <c r="BQ4" s="223"/>
      <c r="BR4" s="223"/>
      <c r="BS4" s="223"/>
      <c r="BT4" s="223"/>
      <c r="BU4" s="223"/>
      <c r="BV4" s="223"/>
      <c r="BW4" s="223"/>
      <c r="BX4" s="223"/>
      <c r="BY4" s="223"/>
      <c r="BZ4" s="225"/>
      <c r="CA4" s="224" t="s">
        <v>575</v>
      </c>
      <c r="CB4" s="223"/>
      <c r="CC4" s="223"/>
      <c r="CD4" s="223"/>
      <c r="CE4" s="223"/>
      <c r="CF4" s="223"/>
      <c r="CG4" s="223"/>
      <c r="CH4" s="223"/>
      <c r="CI4" s="223"/>
      <c r="CJ4" s="223"/>
      <c r="CK4" s="223"/>
      <c r="CL4" s="223"/>
      <c r="CM4" s="225"/>
      <c r="CN4" s="224" t="s">
        <v>576</v>
      </c>
      <c r="CO4" s="223"/>
      <c r="CP4" s="223"/>
      <c r="CQ4" s="223"/>
      <c r="CR4" s="223"/>
      <c r="CS4" s="223"/>
      <c r="CT4" s="223"/>
      <c r="CU4" s="223"/>
      <c r="CV4" s="223"/>
      <c r="CW4" s="223"/>
      <c r="CX4" s="223"/>
      <c r="CY4" s="223"/>
      <c r="CZ4" s="225"/>
      <c r="DA4" s="223" t="s">
        <v>577</v>
      </c>
      <c r="DB4" s="223"/>
      <c r="DC4" s="223"/>
      <c r="DD4" s="223"/>
      <c r="DE4" s="223"/>
      <c r="DF4" s="223"/>
      <c r="DG4" s="223"/>
      <c r="DH4" s="223"/>
      <c r="DI4" s="223"/>
      <c r="DJ4" s="223"/>
      <c r="DK4" s="223"/>
      <c r="DL4" s="223"/>
      <c r="DM4" s="223"/>
      <c r="DN4" s="224" t="s">
        <v>578</v>
      </c>
      <c r="DO4" s="223"/>
      <c r="DP4" s="223"/>
      <c r="DQ4" s="223"/>
      <c r="DR4" s="223"/>
      <c r="DS4" s="223"/>
      <c r="DT4" s="223"/>
      <c r="DU4" s="223"/>
      <c r="DV4" s="223"/>
      <c r="DW4" s="223"/>
      <c r="DX4" s="223"/>
      <c r="DY4" s="223"/>
      <c r="DZ4" s="225"/>
    </row>
    <row r="5" spans="1:130" ht="48" customHeight="1">
      <c r="B5" s="50" t="s">
        <v>198</v>
      </c>
      <c r="C5" s="50" t="s">
        <v>180</v>
      </c>
      <c r="D5" s="50" t="s">
        <v>176</v>
      </c>
      <c r="E5" s="50" t="s">
        <v>177</v>
      </c>
      <c r="F5" s="50" t="s">
        <v>199</v>
      </c>
      <c r="G5" s="50" t="s">
        <v>200</v>
      </c>
      <c r="H5" s="50" t="s">
        <v>201</v>
      </c>
      <c r="I5" s="50" t="s">
        <v>202</v>
      </c>
      <c r="J5" s="50" t="s">
        <v>203</v>
      </c>
      <c r="K5" s="50" t="s">
        <v>551</v>
      </c>
      <c r="L5" s="50" t="s">
        <v>225</v>
      </c>
      <c r="M5" s="109" t="s">
        <v>205</v>
      </c>
      <c r="N5" s="128" t="s">
        <v>198</v>
      </c>
      <c r="O5" s="51" t="s">
        <v>180</v>
      </c>
      <c r="P5" s="51" t="s">
        <v>176</v>
      </c>
      <c r="Q5" s="51" t="s">
        <v>177</v>
      </c>
      <c r="R5" s="51" t="s">
        <v>199</v>
      </c>
      <c r="S5" s="51" t="s">
        <v>200</v>
      </c>
      <c r="T5" s="51" t="s">
        <v>201</v>
      </c>
      <c r="U5" s="51" t="s">
        <v>202</v>
      </c>
      <c r="V5" s="51" t="s">
        <v>203</v>
      </c>
      <c r="W5" s="51" t="s">
        <v>551</v>
      </c>
      <c r="X5" s="51" t="s">
        <v>225</v>
      </c>
      <c r="Y5" s="51" t="s">
        <v>552</v>
      </c>
      <c r="Z5" s="124" t="s">
        <v>205</v>
      </c>
      <c r="AA5" s="128" t="s">
        <v>198</v>
      </c>
      <c r="AB5" s="51" t="s">
        <v>180</v>
      </c>
      <c r="AC5" s="51" t="s">
        <v>176</v>
      </c>
      <c r="AD5" s="51" t="s">
        <v>177</v>
      </c>
      <c r="AE5" s="51" t="s">
        <v>199</v>
      </c>
      <c r="AF5" s="51" t="s">
        <v>200</v>
      </c>
      <c r="AG5" s="51" t="s">
        <v>201</v>
      </c>
      <c r="AH5" s="51" t="s">
        <v>202</v>
      </c>
      <c r="AI5" s="51" t="s">
        <v>203</v>
      </c>
      <c r="AJ5" s="51" t="s">
        <v>551</v>
      </c>
      <c r="AK5" s="51" t="s">
        <v>225</v>
      </c>
      <c r="AL5" s="51" t="s">
        <v>552</v>
      </c>
      <c r="AM5" s="124" t="s">
        <v>205</v>
      </c>
      <c r="AN5" s="51" t="s">
        <v>198</v>
      </c>
      <c r="AO5" s="51" t="s">
        <v>180</v>
      </c>
      <c r="AP5" s="51" t="s">
        <v>176</v>
      </c>
      <c r="AQ5" s="51" t="s">
        <v>177</v>
      </c>
      <c r="AR5" s="51" t="s">
        <v>199</v>
      </c>
      <c r="AS5" s="51" t="s">
        <v>200</v>
      </c>
      <c r="AT5" s="51" t="s">
        <v>201</v>
      </c>
      <c r="AU5" s="51" t="s">
        <v>202</v>
      </c>
      <c r="AV5" s="51" t="s">
        <v>203</v>
      </c>
      <c r="AW5" s="51" t="s">
        <v>551</v>
      </c>
      <c r="AX5" s="51" t="s">
        <v>225</v>
      </c>
      <c r="AY5" s="51" t="s">
        <v>552</v>
      </c>
      <c r="AZ5" s="124" t="s">
        <v>205</v>
      </c>
      <c r="BA5" s="128" t="s">
        <v>198</v>
      </c>
      <c r="BB5" s="51" t="s">
        <v>180</v>
      </c>
      <c r="BC5" s="51" t="s">
        <v>176</v>
      </c>
      <c r="BD5" s="51" t="s">
        <v>177</v>
      </c>
      <c r="BE5" s="51" t="s">
        <v>199</v>
      </c>
      <c r="BF5" s="51" t="s">
        <v>200</v>
      </c>
      <c r="BG5" s="51" t="s">
        <v>201</v>
      </c>
      <c r="BH5" s="51" t="s">
        <v>202</v>
      </c>
      <c r="BI5" s="51" t="s">
        <v>203</v>
      </c>
      <c r="BJ5" s="51" t="s">
        <v>551</v>
      </c>
      <c r="BK5" s="51" t="s">
        <v>225</v>
      </c>
      <c r="BL5" s="51" t="s">
        <v>552</v>
      </c>
      <c r="BM5" s="124" t="s">
        <v>205</v>
      </c>
      <c r="BN5" s="128" t="s">
        <v>198</v>
      </c>
      <c r="BO5" s="51" t="s">
        <v>180</v>
      </c>
      <c r="BP5" s="51" t="s">
        <v>176</v>
      </c>
      <c r="BQ5" s="51" t="s">
        <v>177</v>
      </c>
      <c r="BR5" s="51" t="s">
        <v>199</v>
      </c>
      <c r="BS5" s="51" t="s">
        <v>200</v>
      </c>
      <c r="BT5" s="51" t="s">
        <v>201</v>
      </c>
      <c r="BU5" s="51" t="s">
        <v>202</v>
      </c>
      <c r="BV5" s="51" t="s">
        <v>203</v>
      </c>
      <c r="BW5" s="51" t="s">
        <v>551</v>
      </c>
      <c r="BX5" s="51" t="s">
        <v>225</v>
      </c>
      <c r="BY5" s="51" t="s">
        <v>552</v>
      </c>
      <c r="BZ5" s="124" t="s">
        <v>205</v>
      </c>
      <c r="CA5" s="128" t="s">
        <v>198</v>
      </c>
      <c r="CB5" s="51" t="s">
        <v>180</v>
      </c>
      <c r="CC5" s="51" t="s">
        <v>176</v>
      </c>
      <c r="CD5" s="51" t="s">
        <v>177</v>
      </c>
      <c r="CE5" s="51" t="s">
        <v>199</v>
      </c>
      <c r="CF5" s="51" t="s">
        <v>200</v>
      </c>
      <c r="CG5" s="51" t="s">
        <v>201</v>
      </c>
      <c r="CH5" s="51" t="s">
        <v>202</v>
      </c>
      <c r="CI5" s="51" t="s">
        <v>203</v>
      </c>
      <c r="CJ5" s="51" t="s">
        <v>551</v>
      </c>
      <c r="CK5" s="51" t="s">
        <v>225</v>
      </c>
      <c r="CL5" s="51" t="s">
        <v>552</v>
      </c>
      <c r="CM5" s="124" t="s">
        <v>205</v>
      </c>
      <c r="CN5" s="128" t="s">
        <v>198</v>
      </c>
      <c r="CO5" s="51" t="s">
        <v>180</v>
      </c>
      <c r="CP5" s="51" t="s">
        <v>176</v>
      </c>
      <c r="CQ5" s="51" t="s">
        <v>177</v>
      </c>
      <c r="CR5" s="51" t="s">
        <v>199</v>
      </c>
      <c r="CS5" s="51" t="s">
        <v>200</v>
      </c>
      <c r="CT5" s="51" t="s">
        <v>201</v>
      </c>
      <c r="CU5" s="51" t="s">
        <v>202</v>
      </c>
      <c r="CV5" s="51" t="s">
        <v>203</v>
      </c>
      <c r="CW5" s="51" t="s">
        <v>551</v>
      </c>
      <c r="CX5" s="51" t="s">
        <v>225</v>
      </c>
      <c r="CY5" s="51" t="s">
        <v>552</v>
      </c>
      <c r="CZ5" s="124" t="s">
        <v>205</v>
      </c>
      <c r="DA5" s="128" t="s">
        <v>198</v>
      </c>
      <c r="DB5" s="51" t="s">
        <v>180</v>
      </c>
      <c r="DC5" s="51" t="s">
        <v>176</v>
      </c>
      <c r="DD5" s="51" t="s">
        <v>177</v>
      </c>
      <c r="DE5" s="51" t="s">
        <v>199</v>
      </c>
      <c r="DF5" s="51" t="s">
        <v>200</v>
      </c>
      <c r="DG5" s="51" t="s">
        <v>201</v>
      </c>
      <c r="DH5" s="51" t="s">
        <v>202</v>
      </c>
      <c r="DI5" s="51" t="s">
        <v>203</v>
      </c>
      <c r="DJ5" s="51" t="s">
        <v>551</v>
      </c>
      <c r="DK5" s="51" t="s">
        <v>225</v>
      </c>
      <c r="DL5" s="51" t="s">
        <v>552</v>
      </c>
      <c r="DM5" s="124" t="s">
        <v>205</v>
      </c>
      <c r="DN5" s="128" t="s">
        <v>198</v>
      </c>
      <c r="DO5" s="51" t="s">
        <v>180</v>
      </c>
      <c r="DP5" s="51" t="s">
        <v>176</v>
      </c>
      <c r="DQ5" s="51" t="s">
        <v>177</v>
      </c>
      <c r="DR5" s="51" t="s">
        <v>199</v>
      </c>
      <c r="DS5" s="51" t="s">
        <v>200</v>
      </c>
      <c r="DT5" s="51" t="s">
        <v>201</v>
      </c>
      <c r="DU5" s="51" t="s">
        <v>202</v>
      </c>
      <c r="DV5" s="51" t="s">
        <v>203</v>
      </c>
      <c r="DW5" s="51" t="s">
        <v>551</v>
      </c>
      <c r="DX5" s="51" t="s">
        <v>225</v>
      </c>
      <c r="DY5" s="51" t="s">
        <v>552</v>
      </c>
      <c r="DZ5" s="124" t="s">
        <v>205</v>
      </c>
    </row>
    <row r="6" spans="1:130">
      <c r="B6" s="50"/>
      <c r="C6" s="50"/>
      <c r="D6" s="50"/>
      <c r="E6" s="50"/>
      <c r="F6" s="50"/>
      <c r="G6" s="50"/>
      <c r="H6" s="50"/>
      <c r="I6" s="50"/>
      <c r="J6" s="50"/>
      <c r="K6" s="50"/>
      <c r="L6" s="50"/>
      <c r="M6" s="109"/>
      <c r="N6" s="128"/>
      <c r="O6" s="51"/>
      <c r="P6" s="51"/>
      <c r="Q6" s="51"/>
      <c r="R6" s="51"/>
      <c r="S6" s="51"/>
      <c r="T6" s="51"/>
      <c r="U6" s="51"/>
      <c r="V6" s="51"/>
      <c r="W6" s="51"/>
      <c r="X6" s="51"/>
      <c r="Y6" s="51"/>
      <c r="Z6" s="124"/>
      <c r="AA6" s="128"/>
      <c r="AB6" s="51"/>
      <c r="AC6" s="51"/>
      <c r="AD6" s="51"/>
      <c r="AE6" s="51"/>
      <c r="AF6" s="51"/>
      <c r="AG6" s="51"/>
      <c r="AH6" s="51"/>
      <c r="AI6" s="51"/>
      <c r="AJ6" s="51"/>
      <c r="AK6" s="51"/>
      <c r="AL6" s="51"/>
      <c r="AM6" s="124"/>
      <c r="AN6" s="51"/>
      <c r="AO6" s="51"/>
      <c r="AP6" s="51"/>
      <c r="AQ6" s="51"/>
      <c r="AR6" s="51"/>
      <c r="AS6" s="51"/>
      <c r="AT6" s="51"/>
      <c r="AU6" s="51"/>
      <c r="AV6" s="51"/>
      <c r="AW6" s="51"/>
      <c r="AX6" s="51"/>
      <c r="AY6" s="51"/>
      <c r="AZ6" s="51"/>
      <c r="BA6" s="128"/>
      <c r="BB6" s="51"/>
      <c r="BC6" s="51"/>
      <c r="BD6" s="51"/>
      <c r="BE6" s="51"/>
      <c r="BF6" s="51"/>
      <c r="BG6" s="51"/>
      <c r="BH6" s="51"/>
      <c r="BI6" s="51"/>
      <c r="BJ6" s="51"/>
      <c r="BK6" s="51"/>
      <c r="BL6" s="51"/>
      <c r="BM6" s="124"/>
      <c r="BN6" s="128"/>
      <c r="BO6" s="51"/>
      <c r="BP6" s="51"/>
      <c r="BQ6" s="51"/>
      <c r="BR6" s="51"/>
      <c r="BS6" s="51"/>
      <c r="BT6" s="51"/>
      <c r="BU6" s="51"/>
      <c r="BV6" s="51"/>
      <c r="BW6" s="51"/>
      <c r="BX6" s="51"/>
      <c r="BY6" s="51"/>
      <c r="BZ6" s="124"/>
      <c r="CA6" s="128"/>
      <c r="CB6" s="51"/>
      <c r="CC6" s="51"/>
      <c r="CD6" s="51"/>
      <c r="CE6" s="51"/>
      <c r="CF6" s="51"/>
      <c r="CG6" s="51"/>
      <c r="CH6" s="51"/>
      <c r="CI6" s="51"/>
      <c r="CJ6" s="51"/>
      <c r="CK6" s="51"/>
      <c r="CL6" s="51"/>
      <c r="CM6" s="124"/>
      <c r="CN6" s="128"/>
      <c r="CO6" s="51"/>
      <c r="CP6" s="51"/>
      <c r="CQ6" s="51"/>
      <c r="CR6" s="51"/>
      <c r="CS6" s="51"/>
      <c r="CT6" s="51"/>
      <c r="CU6" s="51"/>
      <c r="CV6" s="51"/>
      <c r="CW6" s="51"/>
      <c r="CX6" s="51"/>
      <c r="CY6" s="51"/>
      <c r="CZ6" s="124"/>
      <c r="DA6" s="51"/>
      <c r="DB6" s="51"/>
      <c r="DC6" s="51"/>
      <c r="DD6" s="51"/>
      <c r="DE6" s="51"/>
      <c r="DF6" s="51"/>
      <c r="DG6" s="51"/>
      <c r="DH6" s="51"/>
      <c r="DI6" s="51"/>
      <c r="DJ6" s="51"/>
      <c r="DK6" s="51"/>
      <c r="DL6" s="51"/>
      <c r="DM6" s="51"/>
      <c r="DN6" s="128"/>
      <c r="DO6" s="51"/>
      <c r="DP6" s="51"/>
      <c r="DQ6" s="51"/>
      <c r="DR6" s="51"/>
      <c r="DS6" s="51"/>
      <c r="DT6" s="51"/>
      <c r="DU6" s="51"/>
      <c r="DV6" s="51"/>
      <c r="DW6" s="51"/>
      <c r="DX6" s="51"/>
      <c r="DY6" s="51"/>
      <c r="DZ6" s="124"/>
    </row>
    <row r="7" spans="1:130">
      <c r="A7" s="22">
        <v>2002</v>
      </c>
      <c r="B7" s="24">
        <v>88</v>
      </c>
      <c r="C7" s="24">
        <v>906</v>
      </c>
      <c r="D7" s="24">
        <v>6971</v>
      </c>
      <c r="E7" s="24">
        <v>6065</v>
      </c>
      <c r="F7" s="24">
        <v>400</v>
      </c>
      <c r="G7" s="24">
        <v>765</v>
      </c>
      <c r="H7" s="24">
        <v>415</v>
      </c>
      <c r="I7" s="24">
        <v>423</v>
      </c>
      <c r="J7" s="24">
        <v>686</v>
      </c>
      <c r="K7" s="24">
        <v>517</v>
      </c>
      <c r="L7" s="24">
        <v>-1218</v>
      </c>
      <c r="M7" s="110">
        <v>-536</v>
      </c>
      <c r="N7" s="90">
        <f>AN7+BA7+BN7+CA7+CN7+DA7+DN7</f>
        <v>955</v>
      </c>
      <c r="O7" s="24">
        <f>AO7+BB7+BO7+CB7+CO7+DB7+DO7</f>
        <v>722</v>
      </c>
      <c r="P7" s="24">
        <f t="shared" ref="O7:Z25" si="0">AP7+BC7+BP7+CC7+CP7+DC7+DP7</f>
        <v>4345</v>
      </c>
      <c r="Q7" s="24">
        <f t="shared" si="0"/>
        <v>3623</v>
      </c>
      <c r="R7" s="24">
        <f>AR7+BE7+BR7+CE7+CR7+DE7+DR7</f>
        <v>382</v>
      </c>
      <c r="S7" s="24">
        <f t="shared" si="0"/>
        <v>599</v>
      </c>
      <c r="T7" s="24">
        <f t="shared" si="0"/>
        <v>295</v>
      </c>
      <c r="U7" s="24">
        <f t="shared" si="0"/>
        <v>288</v>
      </c>
      <c r="V7" s="24">
        <f t="shared" si="0"/>
        <v>458</v>
      </c>
      <c r="W7" s="24">
        <f t="shared" si="0"/>
        <v>342</v>
      </c>
      <c r="X7" s="24">
        <f t="shared" si="0"/>
        <v>-708</v>
      </c>
      <c r="Y7" s="24">
        <f t="shared" si="0"/>
        <v>559</v>
      </c>
      <c r="Z7" s="110">
        <f t="shared" si="0"/>
        <v>122</v>
      </c>
      <c r="AA7" s="90">
        <f>AB7+AE7+AK7+AL7</f>
        <v>-867</v>
      </c>
      <c r="AB7" s="24">
        <f>AC7-AD7</f>
        <v>184</v>
      </c>
      <c r="AC7" s="24">
        <v>2626</v>
      </c>
      <c r="AD7" s="24">
        <v>2442</v>
      </c>
      <c r="AE7" s="24">
        <f>AF7+AG7+AH7-AI7-AJ7</f>
        <v>18</v>
      </c>
      <c r="AF7" s="23">
        <v>166</v>
      </c>
      <c r="AG7" s="23">
        <v>120</v>
      </c>
      <c r="AH7" s="23">
        <v>135</v>
      </c>
      <c r="AI7" s="23">
        <v>228</v>
      </c>
      <c r="AJ7" s="23">
        <v>175</v>
      </c>
      <c r="AK7" s="23">
        <v>-510</v>
      </c>
      <c r="AL7" s="23">
        <v>-559</v>
      </c>
      <c r="AM7" s="89" t="s">
        <v>132</v>
      </c>
      <c r="AN7" s="24">
        <f>AO7+AR7+AX7+AY7</f>
        <v>1412</v>
      </c>
      <c r="AO7" s="24">
        <f>AP7-AQ7</f>
        <v>220</v>
      </c>
      <c r="AP7" s="24">
        <v>1170</v>
      </c>
      <c r="AQ7" s="23">
        <v>950</v>
      </c>
      <c r="AR7" s="23">
        <f>AS7+AT7+AU7-AV7-AW7</f>
        <v>128</v>
      </c>
      <c r="AS7" s="23">
        <v>168</v>
      </c>
      <c r="AT7" s="23">
        <v>114</v>
      </c>
      <c r="AU7" s="23">
        <v>52</v>
      </c>
      <c r="AV7" s="23">
        <v>114</v>
      </c>
      <c r="AW7" s="23">
        <v>92</v>
      </c>
      <c r="AX7" s="23">
        <v>135</v>
      </c>
      <c r="AY7" s="23">
        <v>929</v>
      </c>
      <c r="AZ7" s="23">
        <v>55</v>
      </c>
      <c r="BA7" s="90">
        <f>BB7+BE7+BK7+BL7</f>
        <v>-55</v>
      </c>
      <c r="BB7" s="24">
        <f>BC7-BD7</f>
        <v>211</v>
      </c>
      <c r="BC7" s="24">
        <v>1329</v>
      </c>
      <c r="BD7" s="24">
        <v>1118</v>
      </c>
      <c r="BE7" s="24">
        <f>BF7+BG7+BH7-BI7-BJ7</f>
        <v>92</v>
      </c>
      <c r="BF7" s="23">
        <v>133</v>
      </c>
      <c r="BG7" s="23">
        <v>49</v>
      </c>
      <c r="BH7" s="23">
        <v>108</v>
      </c>
      <c r="BI7" s="23">
        <v>118</v>
      </c>
      <c r="BJ7" s="23">
        <v>80</v>
      </c>
      <c r="BK7" s="23">
        <v>-164</v>
      </c>
      <c r="BL7" s="23">
        <v>-194</v>
      </c>
      <c r="BM7" s="89">
        <v>-277</v>
      </c>
      <c r="BN7" s="88">
        <f>BO7+BR7+BX7+BY7</f>
        <v>747</v>
      </c>
      <c r="BO7" s="23">
        <f>BP7-BQ7</f>
        <v>339</v>
      </c>
      <c r="BP7" s="23">
        <v>963</v>
      </c>
      <c r="BQ7" s="23">
        <v>624</v>
      </c>
      <c r="BR7" s="23">
        <f>BS7+BT7+BU7-BV7-BW7</f>
        <v>167</v>
      </c>
      <c r="BS7" s="23">
        <v>258</v>
      </c>
      <c r="BT7" s="23">
        <v>100</v>
      </c>
      <c r="BU7" s="23">
        <v>85</v>
      </c>
      <c r="BV7" s="23">
        <v>159</v>
      </c>
      <c r="BW7" s="23">
        <v>117</v>
      </c>
      <c r="BX7" s="23">
        <v>-139</v>
      </c>
      <c r="BY7" s="23">
        <v>380</v>
      </c>
      <c r="BZ7" s="89">
        <v>235</v>
      </c>
      <c r="CA7" s="88">
        <f>CB7+CE7+CK7+CL7</f>
        <v>-425</v>
      </c>
      <c r="CB7" s="23">
        <f>CC7-CD7</f>
        <v>-3</v>
      </c>
      <c r="CC7" s="23">
        <v>272</v>
      </c>
      <c r="CD7" s="23">
        <v>275</v>
      </c>
      <c r="CE7" s="23">
        <f>CF7+CG7+CH7-CI7-CJ7</f>
        <v>-25</v>
      </c>
      <c r="CF7" s="23">
        <v>7</v>
      </c>
      <c r="CG7" s="23">
        <v>3</v>
      </c>
      <c r="CH7" s="23">
        <v>1</v>
      </c>
      <c r="CI7" s="23">
        <v>22</v>
      </c>
      <c r="CJ7" s="23">
        <v>14</v>
      </c>
      <c r="CK7" s="23">
        <v>-173</v>
      </c>
      <c r="CL7" s="23">
        <v>-224</v>
      </c>
      <c r="CM7" s="89">
        <v>42</v>
      </c>
      <c r="CN7" s="88">
        <f>CO7+CR7+CX7+CY7</f>
        <v>-293</v>
      </c>
      <c r="CO7" s="23">
        <f>CP7-CQ7</f>
        <v>-10</v>
      </c>
      <c r="CP7" s="23">
        <v>283</v>
      </c>
      <c r="CQ7" s="23">
        <v>293</v>
      </c>
      <c r="CR7" s="23">
        <f>CS7+CT7+CU7-CV7-CW7</f>
        <v>-14</v>
      </c>
      <c r="CS7" s="23">
        <v>13</v>
      </c>
      <c r="CT7" s="23">
        <v>11</v>
      </c>
      <c r="CU7" s="23">
        <v>3</v>
      </c>
      <c r="CV7" s="23">
        <v>22</v>
      </c>
      <c r="CW7" s="23">
        <v>19</v>
      </c>
      <c r="CX7" s="23">
        <v>-112</v>
      </c>
      <c r="CY7" s="23">
        <v>-157</v>
      </c>
      <c r="CZ7" s="89">
        <v>43</v>
      </c>
      <c r="DA7" s="23">
        <f>DB7+DE7+DK7+DL7</f>
        <v>-147</v>
      </c>
      <c r="DB7" s="23">
        <f>DC7-DD7</f>
        <v>-12</v>
      </c>
      <c r="DC7" s="23">
        <v>201</v>
      </c>
      <c r="DD7" s="23">
        <v>213</v>
      </c>
      <c r="DE7" s="23">
        <f>DF7+DG7+DH7-DI7-DJ7</f>
        <v>39</v>
      </c>
      <c r="DF7" s="23">
        <v>16</v>
      </c>
      <c r="DG7" s="23">
        <v>17</v>
      </c>
      <c r="DH7" s="23">
        <v>37</v>
      </c>
      <c r="DI7" s="23">
        <v>16</v>
      </c>
      <c r="DJ7" s="23">
        <v>15</v>
      </c>
      <c r="DK7" s="23">
        <v>-135</v>
      </c>
      <c r="DL7" s="23">
        <v>-39</v>
      </c>
      <c r="DM7" s="23">
        <v>36</v>
      </c>
      <c r="DN7" s="88">
        <f>DO7+DR7+DX7+DY7</f>
        <v>-284</v>
      </c>
      <c r="DO7" s="23">
        <f>DP7-DQ7</f>
        <v>-23</v>
      </c>
      <c r="DP7" s="23">
        <v>127</v>
      </c>
      <c r="DQ7" s="23">
        <v>150</v>
      </c>
      <c r="DR7" s="23">
        <f>DS7+DT7+DU7-DV7-DW7</f>
        <v>-5</v>
      </c>
      <c r="DS7" s="23">
        <v>4</v>
      </c>
      <c r="DT7" s="23">
        <v>1</v>
      </c>
      <c r="DU7" s="23">
        <v>2</v>
      </c>
      <c r="DV7" s="23">
        <v>7</v>
      </c>
      <c r="DW7" s="23">
        <v>5</v>
      </c>
      <c r="DX7" s="23">
        <v>-120</v>
      </c>
      <c r="DY7" s="23">
        <v>-136</v>
      </c>
      <c r="DZ7" s="89">
        <v>-12</v>
      </c>
    </row>
    <row r="8" spans="1:130">
      <c r="A8" s="22">
        <v>2003</v>
      </c>
      <c r="B8" s="24">
        <v>604</v>
      </c>
      <c r="C8" s="24">
        <v>923</v>
      </c>
      <c r="D8" s="24">
        <v>7104</v>
      </c>
      <c r="E8" s="24">
        <v>6181</v>
      </c>
      <c r="F8" s="24">
        <v>524</v>
      </c>
      <c r="G8" s="24">
        <v>645</v>
      </c>
      <c r="H8" s="24">
        <v>423</v>
      </c>
      <c r="I8" s="24">
        <v>395</v>
      </c>
      <c r="J8" s="24">
        <v>422</v>
      </c>
      <c r="K8" s="24">
        <v>517</v>
      </c>
      <c r="L8" s="24">
        <v>-843</v>
      </c>
      <c r="M8" s="110">
        <v>-535</v>
      </c>
      <c r="N8" s="90">
        <f t="shared" ref="N8:N24" si="1">AN8+BA8+BN8+CA8+CN8+DA8+DN8</f>
        <v>1194</v>
      </c>
      <c r="O8" s="24">
        <f t="shared" si="0"/>
        <v>656</v>
      </c>
      <c r="P8" s="24">
        <f t="shared" si="0"/>
        <v>4365</v>
      </c>
      <c r="Q8" s="24">
        <f t="shared" si="0"/>
        <v>3709</v>
      </c>
      <c r="R8" s="24">
        <f t="shared" si="0"/>
        <v>462</v>
      </c>
      <c r="S8" s="24">
        <f t="shared" si="0"/>
        <v>507</v>
      </c>
      <c r="T8" s="24">
        <f t="shared" si="0"/>
        <v>279</v>
      </c>
      <c r="U8" s="24">
        <f t="shared" si="0"/>
        <v>261</v>
      </c>
      <c r="V8" s="24">
        <f t="shared" si="0"/>
        <v>262</v>
      </c>
      <c r="W8" s="24">
        <f t="shared" si="0"/>
        <v>323</v>
      </c>
      <c r="X8" s="24">
        <f t="shared" si="0"/>
        <v>-440</v>
      </c>
      <c r="Y8" s="24">
        <f t="shared" si="0"/>
        <v>516</v>
      </c>
      <c r="Z8" s="110">
        <f t="shared" si="0"/>
        <v>127</v>
      </c>
      <c r="AA8" s="90">
        <f t="shared" ref="AA8:AA25" si="2">AB8+AE8+AK8+AL8</f>
        <v>-590</v>
      </c>
      <c r="AB8" s="24">
        <f t="shared" ref="AB8:AB25" si="3">AC8-AD8</f>
        <v>267</v>
      </c>
      <c r="AC8" s="24">
        <v>2739</v>
      </c>
      <c r="AD8" s="24">
        <v>2472</v>
      </c>
      <c r="AE8" s="24">
        <f t="shared" ref="AE8:AE25" si="4">AF8+AG8+AH8-AI8-AJ8</f>
        <v>62</v>
      </c>
      <c r="AF8" s="23">
        <v>138</v>
      </c>
      <c r="AG8" s="23">
        <v>144</v>
      </c>
      <c r="AH8" s="23">
        <v>134</v>
      </c>
      <c r="AI8" s="23">
        <v>160</v>
      </c>
      <c r="AJ8" s="23">
        <v>194</v>
      </c>
      <c r="AK8" s="23">
        <v>-403</v>
      </c>
      <c r="AL8" s="23">
        <v>-516</v>
      </c>
      <c r="AM8" s="89" t="s">
        <v>132</v>
      </c>
      <c r="AN8" s="24">
        <f t="shared" ref="AN8:AN24" si="5">AO8+AR8+AX8+AY8</f>
        <v>1480</v>
      </c>
      <c r="AO8" s="24">
        <f t="shared" ref="AO8:AO24" si="6">AP8-AQ8</f>
        <v>264</v>
      </c>
      <c r="AP8" s="24">
        <v>1248</v>
      </c>
      <c r="AQ8" s="23">
        <v>984</v>
      </c>
      <c r="AR8" s="23">
        <f t="shared" ref="AR8:AR25" si="7">AS8+AT8+AU8-AV8-AW8</f>
        <v>87</v>
      </c>
      <c r="AS8" s="23">
        <v>118</v>
      </c>
      <c r="AT8" s="23">
        <v>79</v>
      </c>
      <c r="AU8" s="23">
        <v>47</v>
      </c>
      <c r="AV8" s="23">
        <v>73</v>
      </c>
      <c r="AW8" s="23">
        <v>84</v>
      </c>
      <c r="AX8" s="23">
        <v>190</v>
      </c>
      <c r="AY8" s="23">
        <v>939</v>
      </c>
      <c r="AZ8" s="23">
        <v>63</v>
      </c>
      <c r="BA8" s="90">
        <f t="shared" ref="BA8:BA25" si="8">BB8+BE8+BK8+BL8</f>
        <v>110</v>
      </c>
      <c r="BB8" s="24">
        <f t="shared" ref="BB8:BB25" si="9">BC8-BD8</f>
        <v>183</v>
      </c>
      <c r="BC8" s="24">
        <v>1311</v>
      </c>
      <c r="BD8" s="24">
        <v>1128</v>
      </c>
      <c r="BE8" s="24">
        <f t="shared" ref="BE8:BE25" si="10">BF8+BG8+BH8-BI8-BJ8</f>
        <v>189</v>
      </c>
      <c r="BF8" s="23">
        <v>201</v>
      </c>
      <c r="BG8" s="23">
        <v>46</v>
      </c>
      <c r="BH8" s="23">
        <v>101</v>
      </c>
      <c r="BI8" s="23">
        <v>72</v>
      </c>
      <c r="BJ8" s="23">
        <v>87</v>
      </c>
      <c r="BK8" s="23">
        <v>-49</v>
      </c>
      <c r="BL8" s="23">
        <v>-213</v>
      </c>
      <c r="BM8" s="89">
        <v>-283</v>
      </c>
      <c r="BN8" s="88">
        <f t="shared" ref="BN8:BN25" si="11">BO8+BR8+BX8+BY8</f>
        <v>565</v>
      </c>
      <c r="BO8" s="23">
        <f t="shared" ref="BO8:BO25" si="12">BP8-BQ8</f>
        <v>263</v>
      </c>
      <c r="BP8" s="23">
        <v>957</v>
      </c>
      <c r="BQ8" s="23">
        <v>694</v>
      </c>
      <c r="BR8" s="23">
        <f t="shared" ref="BR8:BR25" si="13">BS8+BT8+BU8-BV8-BW8</f>
        <v>126</v>
      </c>
      <c r="BS8" s="23">
        <v>150</v>
      </c>
      <c r="BT8" s="23">
        <v>106</v>
      </c>
      <c r="BU8" s="23">
        <v>72</v>
      </c>
      <c r="BV8" s="23">
        <v>88</v>
      </c>
      <c r="BW8" s="23">
        <v>114</v>
      </c>
      <c r="BX8" s="23">
        <v>-145</v>
      </c>
      <c r="BY8" s="23">
        <v>321</v>
      </c>
      <c r="BZ8" s="89">
        <v>233</v>
      </c>
      <c r="CA8" s="88">
        <f t="shared" ref="CA8:CA25" si="14">CB8+CE8+CK8+CL8</f>
        <v>-360</v>
      </c>
      <c r="CB8" s="23">
        <f t="shared" ref="CB8:CB24" si="15">CC8-CD8</f>
        <v>19</v>
      </c>
      <c r="CC8" s="23">
        <v>261</v>
      </c>
      <c r="CD8" s="23">
        <v>242</v>
      </c>
      <c r="CE8" s="23">
        <f t="shared" ref="CE8:CE24" si="16">CF8+CG8+CH8-CI8-CJ8</f>
        <v>12</v>
      </c>
      <c r="CF8" s="23">
        <v>9</v>
      </c>
      <c r="CG8" s="23">
        <v>8</v>
      </c>
      <c r="CH8" s="23">
        <v>1</v>
      </c>
      <c r="CI8" s="23">
        <v>3</v>
      </c>
      <c r="CJ8" s="23">
        <v>3</v>
      </c>
      <c r="CK8" s="23">
        <v>-176</v>
      </c>
      <c r="CL8" s="23">
        <v>-215</v>
      </c>
      <c r="CM8" s="89">
        <v>43</v>
      </c>
      <c r="CN8" s="88">
        <f t="shared" ref="CN8:CN25" si="17">CO8+CR8+CX8+CY8</f>
        <v>-229</v>
      </c>
      <c r="CO8" s="23">
        <f t="shared" ref="CO8:CO25" si="18">CP8-CQ8</f>
        <v>-24</v>
      </c>
      <c r="CP8" s="23">
        <v>264</v>
      </c>
      <c r="CQ8" s="23">
        <v>288</v>
      </c>
      <c r="CR8" s="23">
        <f t="shared" ref="CR8:CR25" si="19">CS8+CT8+CU8-CV8-CW8</f>
        <v>32</v>
      </c>
      <c r="CS8" s="23">
        <v>7</v>
      </c>
      <c r="CT8" s="23">
        <v>29</v>
      </c>
      <c r="CU8" s="23">
        <v>4</v>
      </c>
      <c r="CV8" s="23">
        <v>4</v>
      </c>
      <c r="CW8" s="23">
        <v>4</v>
      </c>
      <c r="CX8" s="23">
        <v>-85</v>
      </c>
      <c r="CY8" s="23">
        <v>-152</v>
      </c>
      <c r="CZ8" s="89">
        <v>44</v>
      </c>
      <c r="DA8" s="23">
        <f t="shared" ref="DA8:DA25" si="20">DB8+DE8+DK8+DL8</f>
        <v>-248</v>
      </c>
      <c r="DB8" s="23">
        <f t="shared" ref="DB8:DB25" si="21">DC8-DD8</f>
        <v>-26</v>
      </c>
      <c r="DC8" s="23">
        <v>205</v>
      </c>
      <c r="DD8" s="23">
        <v>231</v>
      </c>
      <c r="DE8" s="23">
        <f t="shared" ref="DE8:DE25" si="22">DF8+DG8+DH8-DI8-DJ8</f>
        <v>9</v>
      </c>
      <c r="DF8" s="23">
        <v>12</v>
      </c>
      <c r="DG8" s="23">
        <v>10</v>
      </c>
      <c r="DH8" s="23">
        <v>33</v>
      </c>
      <c r="DI8" s="23">
        <v>19</v>
      </c>
      <c r="DJ8" s="23">
        <v>27</v>
      </c>
      <c r="DK8" s="23">
        <v>-121</v>
      </c>
      <c r="DL8" s="23">
        <v>-110</v>
      </c>
      <c r="DM8" s="23">
        <v>35</v>
      </c>
      <c r="DN8" s="88">
        <f t="shared" ref="DN8:DN24" si="23">DO8+DR8+DX8+DY8</f>
        <v>-124</v>
      </c>
      <c r="DO8" s="23">
        <f t="shared" ref="DO8:DO25" si="24">DP8-DQ8</f>
        <v>-23</v>
      </c>
      <c r="DP8" s="23">
        <v>119</v>
      </c>
      <c r="DQ8" s="23">
        <v>142</v>
      </c>
      <c r="DR8" s="23">
        <f>DS8+DT8+DU8-DV8-DW8</f>
        <v>7</v>
      </c>
      <c r="DS8" s="23">
        <v>10</v>
      </c>
      <c r="DT8" s="23">
        <v>1</v>
      </c>
      <c r="DU8" s="23">
        <v>3</v>
      </c>
      <c r="DV8" s="23">
        <v>3</v>
      </c>
      <c r="DW8" s="23">
        <v>4</v>
      </c>
      <c r="DX8" s="23">
        <v>-54</v>
      </c>
      <c r="DY8" s="23">
        <v>-54</v>
      </c>
      <c r="DZ8" s="89">
        <v>-8</v>
      </c>
    </row>
    <row r="9" spans="1:130">
      <c r="A9" s="22">
        <v>2004</v>
      </c>
      <c r="B9" s="24">
        <v>515</v>
      </c>
      <c r="C9" s="24">
        <v>699</v>
      </c>
      <c r="D9" s="24">
        <v>7072</v>
      </c>
      <c r="E9" s="24">
        <v>6373</v>
      </c>
      <c r="F9" s="24">
        <v>576</v>
      </c>
      <c r="G9" s="24">
        <v>760</v>
      </c>
      <c r="H9" s="24">
        <v>449</v>
      </c>
      <c r="I9" s="24">
        <v>335</v>
      </c>
      <c r="J9" s="24">
        <v>450</v>
      </c>
      <c r="K9" s="24">
        <v>518</v>
      </c>
      <c r="L9" s="24">
        <v>-760</v>
      </c>
      <c r="M9" s="110">
        <v>-537</v>
      </c>
      <c r="N9" s="90">
        <f t="shared" si="1"/>
        <v>1213</v>
      </c>
      <c r="O9" s="24">
        <f t="shared" si="0"/>
        <v>600</v>
      </c>
      <c r="P9" s="24">
        <f t="shared" si="0"/>
        <v>4401</v>
      </c>
      <c r="Q9" s="24">
        <f t="shared" si="0"/>
        <v>3801</v>
      </c>
      <c r="R9" s="24">
        <f t="shared" si="0"/>
        <v>447</v>
      </c>
      <c r="S9" s="24">
        <f t="shared" si="0"/>
        <v>593</v>
      </c>
      <c r="T9" s="24">
        <f t="shared" si="0"/>
        <v>304</v>
      </c>
      <c r="U9" s="24">
        <f t="shared" si="0"/>
        <v>232</v>
      </c>
      <c r="V9" s="24">
        <f t="shared" si="0"/>
        <v>317</v>
      </c>
      <c r="W9" s="24">
        <f t="shared" si="0"/>
        <v>365</v>
      </c>
      <c r="X9" s="24">
        <f t="shared" si="0"/>
        <v>-380</v>
      </c>
      <c r="Y9" s="24">
        <f t="shared" si="0"/>
        <v>546</v>
      </c>
      <c r="Z9" s="110">
        <f t="shared" si="0"/>
        <v>136</v>
      </c>
      <c r="AA9" s="90">
        <f t="shared" si="2"/>
        <v>-698</v>
      </c>
      <c r="AB9" s="24">
        <f t="shared" si="3"/>
        <v>99</v>
      </c>
      <c r="AC9" s="24">
        <v>2671</v>
      </c>
      <c r="AD9" s="24">
        <v>2572</v>
      </c>
      <c r="AE9" s="24">
        <f t="shared" si="4"/>
        <v>129</v>
      </c>
      <c r="AF9" s="23">
        <v>167</v>
      </c>
      <c r="AG9" s="23">
        <v>145</v>
      </c>
      <c r="AH9" s="23">
        <v>103</v>
      </c>
      <c r="AI9" s="23">
        <v>133</v>
      </c>
      <c r="AJ9" s="23">
        <v>153</v>
      </c>
      <c r="AK9" s="23">
        <v>-380</v>
      </c>
      <c r="AL9" s="23">
        <v>-546</v>
      </c>
      <c r="AM9" s="89" t="s">
        <v>132</v>
      </c>
      <c r="AN9" s="24">
        <f t="shared" si="5"/>
        <v>1511</v>
      </c>
      <c r="AO9" s="24">
        <f t="shared" si="6"/>
        <v>212</v>
      </c>
      <c r="AP9" s="24">
        <v>1249</v>
      </c>
      <c r="AQ9" s="24">
        <v>1037</v>
      </c>
      <c r="AR9" s="23">
        <f t="shared" si="7"/>
        <v>146</v>
      </c>
      <c r="AS9" s="23">
        <v>192</v>
      </c>
      <c r="AT9" s="23">
        <v>100</v>
      </c>
      <c r="AU9" s="23">
        <v>41</v>
      </c>
      <c r="AV9" s="23">
        <v>83</v>
      </c>
      <c r="AW9" s="23">
        <v>104</v>
      </c>
      <c r="AX9" s="23">
        <v>195</v>
      </c>
      <c r="AY9" s="23">
        <v>958</v>
      </c>
      <c r="AZ9" s="23">
        <v>88</v>
      </c>
      <c r="BA9" s="90">
        <f t="shared" si="8"/>
        <v>121</v>
      </c>
      <c r="BB9" s="24">
        <f t="shared" si="9"/>
        <v>98</v>
      </c>
      <c r="BC9" s="24">
        <v>1282</v>
      </c>
      <c r="BD9" s="24">
        <v>1184</v>
      </c>
      <c r="BE9" s="24">
        <f t="shared" si="10"/>
        <v>162</v>
      </c>
      <c r="BF9" s="23">
        <v>184</v>
      </c>
      <c r="BG9" s="23">
        <v>67</v>
      </c>
      <c r="BH9" s="23">
        <v>80</v>
      </c>
      <c r="BI9" s="23">
        <v>83</v>
      </c>
      <c r="BJ9" s="23">
        <v>86</v>
      </c>
      <c r="BK9" s="23">
        <v>-68</v>
      </c>
      <c r="BL9" s="23">
        <v>-71</v>
      </c>
      <c r="BM9" s="89">
        <v>-277</v>
      </c>
      <c r="BN9" s="88">
        <f t="shared" si="11"/>
        <v>535</v>
      </c>
      <c r="BO9" s="23">
        <f t="shared" si="12"/>
        <v>341</v>
      </c>
      <c r="BP9" s="24">
        <v>1024</v>
      </c>
      <c r="BQ9" s="23">
        <v>683</v>
      </c>
      <c r="BR9" s="23">
        <f t="shared" si="13"/>
        <v>91</v>
      </c>
      <c r="BS9" s="23">
        <v>183</v>
      </c>
      <c r="BT9" s="23">
        <v>106</v>
      </c>
      <c r="BU9" s="23">
        <v>73</v>
      </c>
      <c r="BV9" s="23">
        <v>127</v>
      </c>
      <c r="BW9" s="23">
        <v>144</v>
      </c>
      <c r="BX9" s="23">
        <v>-48</v>
      </c>
      <c r="BY9" s="23">
        <v>151</v>
      </c>
      <c r="BZ9" s="89">
        <v>208</v>
      </c>
      <c r="CA9" s="88">
        <f t="shared" si="14"/>
        <v>-327</v>
      </c>
      <c r="CB9" s="23">
        <f t="shared" si="15"/>
        <v>-3</v>
      </c>
      <c r="CC9" s="23">
        <v>237</v>
      </c>
      <c r="CD9" s="23">
        <v>240</v>
      </c>
      <c r="CE9" s="23">
        <f t="shared" si="16"/>
        <v>-6</v>
      </c>
      <c r="CF9" s="23">
        <v>3</v>
      </c>
      <c r="CG9" s="23">
        <v>0</v>
      </c>
      <c r="CH9" s="23">
        <v>2</v>
      </c>
      <c r="CI9" s="23">
        <v>5</v>
      </c>
      <c r="CJ9" s="23">
        <v>6</v>
      </c>
      <c r="CK9" s="23">
        <v>-138</v>
      </c>
      <c r="CL9" s="23">
        <v>-180</v>
      </c>
      <c r="CM9" s="89">
        <v>52</v>
      </c>
      <c r="CN9" s="88">
        <f t="shared" si="17"/>
        <v>-206</v>
      </c>
      <c r="CO9" s="23">
        <f t="shared" si="18"/>
        <v>-39</v>
      </c>
      <c r="CP9" s="23">
        <v>266</v>
      </c>
      <c r="CQ9" s="23">
        <v>305</v>
      </c>
      <c r="CR9" s="23">
        <f t="shared" si="19"/>
        <v>8</v>
      </c>
      <c r="CS9" s="23">
        <v>6</v>
      </c>
      <c r="CT9" s="23">
        <v>7</v>
      </c>
      <c r="CU9" s="23">
        <v>2</v>
      </c>
      <c r="CV9" s="23">
        <v>3</v>
      </c>
      <c r="CW9" s="23">
        <v>4</v>
      </c>
      <c r="CX9" s="23">
        <v>-72</v>
      </c>
      <c r="CY9" s="23">
        <v>-103</v>
      </c>
      <c r="CZ9" s="89">
        <v>40</v>
      </c>
      <c r="DA9" s="23">
        <f t="shared" si="20"/>
        <v>-186</v>
      </c>
      <c r="DB9" s="23">
        <f t="shared" si="21"/>
        <v>4</v>
      </c>
      <c r="DC9" s="23">
        <v>227</v>
      </c>
      <c r="DD9" s="23">
        <v>223</v>
      </c>
      <c r="DE9" s="23">
        <f t="shared" si="22"/>
        <v>58</v>
      </c>
      <c r="DF9" s="23">
        <v>23</v>
      </c>
      <c r="DG9" s="23">
        <v>22</v>
      </c>
      <c r="DH9" s="23">
        <v>31</v>
      </c>
      <c r="DI9" s="23">
        <v>8</v>
      </c>
      <c r="DJ9" s="23">
        <v>10</v>
      </c>
      <c r="DK9" s="23">
        <v>-152</v>
      </c>
      <c r="DL9" s="23">
        <v>-96</v>
      </c>
      <c r="DM9" s="23">
        <v>32</v>
      </c>
      <c r="DN9" s="88">
        <f t="shared" si="23"/>
        <v>-235</v>
      </c>
      <c r="DO9" s="23">
        <f t="shared" si="24"/>
        <v>-13</v>
      </c>
      <c r="DP9" s="23">
        <v>116</v>
      </c>
      <c r="DQ9" s="23">
        <v>129</v>
      </c>
      <c r="DR9" s="23">
        <f t="shared" ref="DR9:DR25" si="25">DS9+DT9+DU9-DV9-DW9</f>
        <v>-12</v>
      </c>
      <c r="DS9" s="23">
        <v>2</v>
      </c>
      <c r="DT9" s="23">
        <v>2</v>
      </c>
      <c r="DU9" s="23">
        <v>3</v>
      </c>
      <c r="DV9" s="23">
        <v>8</v>
      </c>
      <c r="DW9" s="23">
        <v>11</v>
      </c>
      <c r="DX9" s="23">
        <v>-97</v>
      </c>
      <c r="DY9" s="23">
        <v>-113</v>
      </c>
      <c r="DZ9" s="89">
        <v>-7</v>
      </c>
    </row>
    <row r="10" spans="1:130">
      <c r="A10" s="22">
        <v>2005</v>
      </c>
      <c r="B10" s="24">
        <v>-826</v>
      </c>
      <c r="C10" s="24">
        <v>683</v>
      </c>
      <c r="D10" s="24">
        <v>6874</v>
      </c>
      <c r="E10" s="24">
        <v>6191</v>
      </c>
      <c r="F10" s="24">
        <v>565</v>
      </c>
      <c r="G10" s="24">
        <v>865</v>
      </c>
      <c r="H10" s="24">
        <v>428</v>
      </c>
      <c r="I10" s="24">
        <v>356</v>
      </c>
      <c r="J10" s="24">
        <v>566</v>
      </c>
      <c r="K10" s="24">
        <v>518</v>
      </c>
      <c r="L10" s="24">
        <v>-2074</v>
      </c>
      <c r="M10" s="110">
        <v>-536</v>
      </c>
      <c r="N10" s="90">
        <f t="shared" si="1"/>
        <v>123</v>
      </c>
      <c r="O10" s="24">
        <f t="shared" si="0"/>
        <v>608</v>
      </c>
      <c r="P10" s="24">
        <f t="shared" si="0"/>
        <v>4288</v>
      </c>
      <c r="Q10" s="24">
        <f t="shared" si="0"/>
        <v>3680</v>
      </c>
      <c r="R10" s="24">
        <f t="shared" si="0"/>
        <v>455</v>
      </c>
      <c r="S10" s="24">
        <f t="shared" si="0"/>
        <v>644</v>
      </c>
      <c r="T10" s="24">
        <f t="shared" si="0"/>
        <v>296</v>
      </c>
      <c r="U10" s="24">
        <f t="shared" si="0"/>
        <v>243</v>
      </c>
      <c r="V10" s="24">
        <f t="shared" si="0"/>
        <v>377</v>
      </c>
      <c r="W10" s="24">
        <f t="shared" si="0"/>
        <v>351</v>
      </c>
      <c r="X10" s="24">
        <f t="shared" si="0"/>
        <v>-1243</v>
      </c>
      <c r="Y10" s="24">
        <f t="shared" si="0"/>
        <v>303</v>
      </c>
      <c r="Z10" s="110">
        <f t="shared" si="0"/>
        <v>164</v>
      </c>
      <c r="AA10" s="90">
        <f t="shared" si="2"/>
        <v>-949</v>
      </c>
      <c r="AB10" s="24">
        <f t="shared" si="3"/>
        <v>75</v>
      </c>
      <c r="AC10" s="24">
        <v>2586</v>
      </c>
      <c r="AD10" s="24">
        <v>2511</v>
      </c>
      <c r="AE10" s="24">
        <f t="shared" si="4"/>
        <v>110</v>
      </c>
      <c r="AF10" s="23">
        <v>221</v>
      </c>
      <c r="AG10" s="23">
        <v>132</v>
      </c>
      <c r="AH10" s="23">
        <v>113</v>
      </c>
      <c r="AI10" s="23">
        <v>189</v>
      </c>
      <c r="AJ10" s="23">
        <v>167</v>
      </c>
      <c r="AK10" s="23">
        <v>-831</v>
      </c>
      <c r="AL10" s="23">
        <v>-303</v>
      </c>
      <c r="AM10" s="89" t="s">
        <v>132</v>
      </c>
      <c r="AN10" s="24">
        <f t="shared" si="5"/>
        <v>975</v>
      </c>
      <c r="AO10" s="24">
        <f t="shared" si="6"/>
        <v>202</v>
      </c>
      <c r="AP10" s="24">
        <v>1189</v>
      </c>
      <c r="AQ10" s="23">
        <v>987</v>
      </c>
      <c r="AR10" s="23">
        <f t="shared" si="7"/>
        <v>141</v>
      </c>
      <c r="AS10" s="23">
        <v>191</v>
      </c>
      <c r="AT10" s="23">
        <v>100</v>
      </c>
      <c r="AU10" s="23">
        <v>40</v>
      </c>
      <c r="AV10" s="23">
        <v>96</v>
      </c>
      <c r="AW10" s="23">
        <v>94</v>
      </c>
      <c r="AX10" s="23">
        <v>-116</v>
      </c>
      <c r="AY10" s="23">
        <v>748</v>
      </c>
      <c r="AZ10" s="23">
        <v>146</v>
      </c>
      <c r="BA10" s="90">
        <f t="shared" si="8"/>
        <v>-243</v>
      </c>
      <c r="BB10" s="24">
        <f t="shared" si="9"/>
        <v>122</v>
      </c>
      <c r="BC10" s="24">
        <v>1252</v>
      </c>
      <c r="BD10" s="24">
        <v>1130</v>
      </c>
      <c r="BE10" s="24">
        <f t="shared" si="10"/>
        <v>230</v>
      </c>
      <c r="BF10" s="23">
        <v>183</v>
      </c>
      <c r="BG10" s="23">
        <v>83</v>
      </c>
      <c r="BH10" s="23">
        <v>87</v>
      </c>
      <c r="BI10" s="23">
        <v>66</v>
      </c>
      <c r="BJ10" s="23">
        <v>57</v>
      </c>
      <c r="BK10" s="23">
        <v>-414</v>
      </c>
      <c r="BL10" s="23">
        <v>-181</v>
      </c>
      <c r="BM10" s="89">
        <v>-273</v>
      </c>
      <c r="BN10" s="88">
        <f t="shared" si="11"/>
        <v>339</v>
      </c>
      <c r="BO10" s="23">
        <f t="shared" si="12"/>
        <v>344</v>
      </c>
      <c r="BP10" s="24">
        <v>1003</v>
      </c>
      <c r="BQ10" s="23">
        <v>659</v>
      </c>
      <c r="BR10" s="23">
        <f t="shared" si="13"/>
        <v>86</v>
      </c>
      <c r="BS10" s="23">
        <v>235</v>
      </c>
      <c r="BT10" s="23">
        <v>89</v>
      </c>
      <c r="BU10" s="23">
        <v>80</v>
      </c>
      <c r="BV10" s="23">
        <v>165</v>
      </c>
      <c r="BW10" s="23">
        <v>153</v>
      </c>
      <c r="BX10" s="23">
        <v>-245</v>
      </c>
      <c r="BY10" s="23">
        <v>154</v>
      </c>
      <c r="BZ10" s="89">
        <v>181</v>
      </c>
      <c r="CA10" s="88">
        <f t="shared" si="14"/>
        <v>-281</v>
      </c>
      <c r="CB10" s="23">
        <f t="shared" si="15"/>
        <v>-5</v>
      </c>
      <c r="CC10" s="23">
        <v>246</v>
      </c>
      <c r="CD10" s="23">
        <v>251</v>
      </c>
      <c r="CE10" s="23">
        <f t="shared" si="16"/>
        <v>-9</v>
      </c>
      <c r="CF10" s="23">
        <v>2</v>
      </c>
      <c r="CG10" s="23">
        <v>3</v>
      </c>
      <c r="CH10" s="23">
        <v>1</v>
      </c>
      <c r="CI10" s="23">
        <v>8</v>
      </c>
      <c r="CJ10" s="23">
        <v>7</v>
      </c>
      <c r="CK10" s="23">
        <v>-140</v>
      </c>
      <c r="CL10" s="23">
        <v>-127</v>
      </c>
      <c r="CM10" s="89">
        <v>53</v>
      </c>
      <c r="CN10" s="88">
        <f t="shared" si="17"/>
        <v>-234</v>
      </c>
      <c r="CO10" s="23">
        <f t="shared" si="18"/>
        <v>-25</v>
      </c>
      <c r="CP10" s="23">
        <v>262</v>
      </c>
      <c r="CQ10" s="23">
        <v>287</v>
      </c>
      <c r="CR10" s="23">
        <f t="shared" si="19"/>
        <v>7</v>
      </c>
      <c r="CS10" s="23">
        <v>18</v>
      </c>
      <c r="CT10" s="23">
        <v>9</v>
      </c>
      <c r="CU10" s="23">
        <v>4</v>
      </c>
      <c r="CV10" s="23">
        <v>14</v>
      </c>
      <c r="CW10" s="23">
        <v>10</v>
      </c>
      <c r="CX10" s="23">
        <v>-97</v>
      </c>
      <c r="CY10" s="23">
        <v>-119</v>
      </c>
      <c r="CZ10" s="89">
        <v>27</v>
      </c>
      <c r="DA10" s="23">
        <f t="shared" si="20"/>
        <v>-254</v>
      </c>
      <c r="DB10" s="23">
        <f t="shared" si="21"/>
        <v>-3</v>
      </c>
      <c r="DC10" s="23">
        <v>224</v>
      </c>
      <c r="DD10" s="23">
        <v>227</v>
      </c>
      <c r="DE10" s="23">
        <f t="shared" si="22"/>
        <v>1</v>
      </c>
      <c r="DF10" s="23">
        <v>12</v>
      </c>
      <c r="DG10" s="23">
        <v>10</v>
      </c>
      <c r="DH10" s="23">
        <v>28</v>
      </c>
      <c r="DI10" s="23">
        <v>23</v>
      </c>
      <c r="DJ10" s="23">
        <v>26</v>
      </c>
      <c r="DK10" s="23">
        <v>-158</v>
      </c>
      <c r="DL10" s="23">
        <v>-94</v>
      </c>
      <c r="DM10" s="23">
        <v>33</v>
      </c>
      <c r="DN10" s="88">
        <f t="shared" si="23"/>
        <v>-179</v>
      </c>
      <c r="DO10" s="23">
        <f t="shared" si="24"/>
        <v>-27</v>
      </c>
      <c r="DP10" s="23">
        <v>112</v>
      </c>
      <c r="DQ10" s="23">
        <v>139</v>
      </c>
      <c r="DR10" s="23">
        <f t="shared" si="25"/>
        <v>-1</v>
      </c>
      <c r="DS10" s="23">
        <v>3</v>
      </c>
      <c r="DT10" s="23">
        <v>2</v>
      </c>
      <c r="DU10" s="23">
        <v>3</v>
      </c>
      <c r="DV10" s="23">
        <v>5</v>
      </c>
      <c r="DW10" s="23">
        <v>4</v>
      </c>
      <c r="DX10" s="23">
        <v>-73</v>
      </c>
      <c r="DY10" s="23">
        <v>-78</v>
      </c>
      <c r="DZ10" s="89">
        <v>-3</v>
      </c>
    </row>
    <row r="11" spans="1:130">
      <c r="A11" s="22">
        <v>2006</v>
      </c>
      <c r="B11" s="24">
        <v>-1931</v>
      </c>
      <c r="C11" s="24">
        <v>882</v>
      </c>
      <c r="D11" s="24">
        <v>6869</v>
      </c>
      <c r="E11" s="24">
        <v>5987</v>
      </c>
      <c r="F11" s="24">
        <v>674</v>
      </c>
      <c r="G11" s="24">
        <v>1386</v>
      </c>
      <c r="H11" s="24">
        <v>424</v>
      </c>
      <c r="I11" s="24">
        <v>118</v>
      </c>
      <c r="J11" s="24">
        <v>739</v>
      </c>
      <c r="K11" s="24">
        <v>515</v>
      </c>
      <c r="L11" s="24">
        <v>-3487</v>
      </c>
      <c r="M11" s="110">
        <v>-505</v>
      </c>
      <c r="N11" s="90">
        <f t="shared" si="1"/>
        <v>1171</v>
      </c>
      <c r="O11" s="24">
        <f t="shared" si="0"/>
        <v>986</v>
      </c>
      <c r="P11" s="24">
        <f t="shared" si="0"/>
        <v>4402</v>
      </c>
      <c r="Q11" s="24">
        <f t="shared" si="0"/>
        <v>3416</v>
      </c>
      <c r="R11" s="24">
        <f t="shared" si="0"/>
        <v>1475</v>
      </c>
      <c r="S11" s="24">
        <f t="shared" si="0"/>
        <v>1209</v>
      </c>
      <c r="T11" s="24">
        <f t="shared" si="0"/>
        <v>283</v>
      </c>
      <c r="U11" s="24">
        <f t="shared" si="0"/>
        <v>850</v>
      </c>
      <c r="V11" s="24">
        <f t="shared" si="0"/>
        <v>510</v>
      </c>
      <c r="W11" s="24">
        <f t="shared" si="0"/>
        <v>357</v>
      </c>
      <c r="X11" s="24">
        <f t="shared" si="0"/>
        <v>-2011</v>
      </c>
      <c r="Y11" s="24">
        <f t="shared" si="0"/>
        <v>721</v>
      </c>
      <c r="Z11" s="110">
        <f t="shared" si="0"/>
        <v>194</v>
      </c>
      <c r="AA11" s="90">
        <f t="shared" si="2"/>
        <v>-3102</v>
      </c>
      <c r="AB11" s="24">
        <f t="shared" si="3"/>
        <v>-104</v>
      </c>
      <c r="AC11" s="24">
        <v>2467</v>
      </c>
      <c r="AD11" s="24">
        <v>2571</v>
      </c>
      <c r="AE11" s="24">
        <f t="shared" si="4"/>
        <v>-801</v>
      </c>
      <c r="AF11" s="23">
        <v>177</v>
      </c>
      <c r="AG11" s="23">
        <v>141</v>
      </c>
      <c r="AH11" s="23">
        <v>-732</v>
      </c>
      <c r="AI11" s="23">
        <v>229</v>
      </c>
      <c r="AJ11" s="23">
        <v>158</v>
      </c>
      <c r="AK11" s="24">
        <v>-1476</v>
      </c>
      <c r="AL11" s="23">
        <v>-721</v>
      </c>
      <c r="AM11" s="89" t="s">
        <v>132</v>
      </c>
      <c r="AN11" s="24">
        <f t="shared" si="5"/>
        <v>1557</v>
      </c>
      <c r="AO11" s="24">
        <f t="shared" si="6"/>
        <v>425</v>
      </c>
      <c r="AP11" s="24">
        <v>1353</v>
      </c>
      <c r="AQ11" s="23">
        <v>928</v>
      </c>
      <c r="AR11" s="23">
        <f t="shared" si="7"/>
        <v>334</v>
      </c>
      <c r="AS11" s="23">
        <v>201</v>
      </c>
      <c r="AT11" s="23">
        <v>58</v>
      </c>
      <c r="AU11" s="23">
        <v>238</v>
      </c>
      <c r="AV11" s="23">
        <v>83</v>
      </c>
      <c r="AW11" s="23">
        <v>80</v>
      </c>
      <c r="AX11" s="23">
        <v>-114</v>
      </c>
      <c r="AY11" s="23">
        <v>912</v>
      </c>
      <c r="AZ11" s="23">
        <v>127</v>
      </c>
      <c r="BA11" s="90">
        <f t="shared" si="8"/>
        <v>206</v>
      </c>
      <c r="BB11" s="24">
        <f t="shared" si="9"/>
        <v>254</v>
      </c>
      <c r="BC11" s="24">
        <v>1315</v>
      </c>
      <c r="BD11" s="24">
        <v>1061</v>
      </c>
      <c r="BE11" s="24">
        <f t="shared" si="10"/>
        <v>788</v>
      </c>
      <c r="BF11" s="23">
        <v>512</v>
      </c>
      <c r="BG11" s="23">
        <v>87</v>
      </c>
      <c r="BH11" s="23">
        <v>413</v>
      </c>
      <c r="BI11" s="23">
        <v>164</v>
      </c>
      <c r="BJ11" s="23">
        <v>60</v>
      </c>
      <c r="BK11" s="23">
        <v>-782</v>
      </c>
      <c r="BL11" s="23">
        <v>-54</v>
      </c>
      <c r="BM11" s="89">
        <v>-241</v>
      </c>
      <c r="BN11" s="88">
        <f t="shared" si="11"/>
        <v>908</v>
      </c>
      <c r="BO11" s="23">
        <f t="shared" si="12"/>
        <v>386</v>
      </c>
      <c r="BP11" s="23">
        <v>958</v>
      </c>
      <c r="BQ11" s="23">
        <v>572</v>
      </c>
      <c r="BR11" s="23">
        <f t="shared" si="13"/>
        <v>576</v>
      </c>
      <c r="BS11" s="23">
        <v>422</v>
      </c>
      <c r="BT11" s="23">
        <v>115</v>
      </c>
      <c r="BU11" s="23">
        <v>442</v>
      </c>
      <c r="BV11" s="23">
        <v>231</v>
      </c>
      <c r="BW11" s="23">
        <v>172</v>
      </c>
      <c r="BX11" s="23">
        <v>-520</v>
      </c>
      <c r="BY11" s="23">
        <v>466</v>
      </c>
      <c r="BZ11" s="89">
        <v>183</v>
      </c>
      <c r="CA11" s="88">
        <f t="shared" si="14"/>
        <v>-297</v>
      </c>
      <c r="CB11" s="23">
        <f t="shared" si="15"/>
        <v>-43</v>
      </c>
      <c r="CC11" s="23">
        <v>214</v>
      </c>
      <c r="CD11" s="23">
        <v>257</v>
      </c>
      <c r="CE11" s="23">
        <f t="shared" si="16"/>
        <v>60</v>
      </c>
      <c r="CF11" s="23">
        <v>32</v>
      </c>
      <c r="CG11" s="23">
        <v>4</v>
      </c>
      <c r="CH11" s="23">
        <v>40</v>
      </c>
      <c r="CI11" s="23">
        <v>8</v>
      </c>
      <c r="CJ11" s="23">
        <v>8</v>
      </c>
      <c r="CK11" s="23">
        <v>-150</v>
      </c>
      <c r="CL11" s="23">
        <v>-164</v>
      </c>
      <c r="CM11" s="89">
        <v>65</v>
      </c>
      <c r="CN11" s="88">
        <f t="shared" si="17"/>
        <v>-387</v>
      </c>
      <c r="CO11" s="23">
        <f t="shared" si="18"/>
        <v>28</v>
      </c>
      <c r="CP11" s="23">
        <v>269</v>
      </c>
      <c r="CQ11" s="23">
        <v>241</v>
      </c>
      <c r="CR11" s="23">
        <f t="shared" si="19"/>
        <v>23</v>
      </c>
      <c r="CS11" s="23">
        <v>15</v>
      </c>
      <c r="CT11" s="23">
        <v>3</v>
      </c>
      <c r="CU11" s="23">
        <v>22</v>
      </c>
      <c r="CV11" s="23">
        <v>8</v>
      </c>
      <c r="CW11" s="23">
        <v>9</v>
      </c>
      <c r="CX11" s="23">
        <v>-185</v>
      </c>
      <c r="CY11" s="23">
        <v>-253</v>
      </c>
      <c r="CZ11" s="89">
        <v>23</v>
      </c>
      <c r="DA11" s="23">
        <f t="shared" si="20"/>
        <v>-591</v>
      </c>
      <c r="DB11" s="23">
        <f t="shared" si="21"/>
        <v>-35</v>
      </c>
      <c r="DC11" s="23">
        <v>189</v>
      </c>
      <c r="DD11" s="23">
        <v>224</v>
      </c>
      <c r="DE11" s="23">
        <f t="shared" si="22"/>
        <v>-293</v>
      </c>
      <c r="DF11" s="23">
        <v>13</v>
      </c>
      <c r="DG11" s="23">
        <v>14</v>
      </c>
      <c r="DH11" s="23">
        <v>-284</v>
      </c>
      <c r="DI11" s="23">
        <v>13</v>
      </c>
      <c r="DJ11" s="23">
        <v>23</v>
      </c>
      <c r="DK11" s="23">
        <v>-160</v>
      </c>
      <c r="DL11" s="23">
        <v>-103</v>
      </c>
      <c r="DM11" s="23">
        <v>36</v>
      </c>
      <c r="DN11" s="88">
        <f t="shared" si="23"/>
        <v>-225</v>
      </c>
      <c r="DO11" s="23">
        <f t="shared" si="24"/>
        <v>-29</v>
      </c>
      <c r="DP11" s="23">
        <v>104</v>
      </c>
      <c r="DQ11" s="23">
        <v>133</v>
      </c>
      <c r="DR11" s="23">
        <f t="shared" si="25"/>
        <v>-13</v>
      </c>
      <c r="DS11" s="23">
        <v>14</v>
      </c>
      <c r="DT11" s="23">
        <v>2</v>
      </c>
      <c r="DU11" s="23">
        <v>-21</v>
      </c>
      <c r="DV11" s="23">
        <v>3</v>
      </c>
      <c r="DW11" s="23">
        <v>5</v>
      </c>
      <c r="DX11" s="23">
        <v>-100</v>
      </c>
      <c r="DY11" s="23">
        <v>-83</v>
      </c>
      <c r="DZ11" s="89">
        <v>1</v>
      </c>
    </row>
    <row r="12" spans="1:130">
      <c r="A12" s="22">
        <v>2007</v>
      </c>
      <c r="B12" s="24">
        <v>102</v>
      </c>
      <c r="C12" s="24">
        <v>933</v>
      </c>
      <c r="D12" s="24">
        <v>7127</v>
      </c>
      <c r="E12" s="24">
        <v>6194</v>
      </c>
      <c r="F12" s="24">
        <v>1801</v>
      </c>
      <c r="G12" s="24">
        <v>1616</v>
      </c>
      <c r="H12" s="24">
        <v>467</v>
      </c>
      <c r="I12" s="24">
        <v>368</v>
      </c>
      <c r="J12" s="24">
        <v>467</v>
      </c>
      <c r="K12" s="24">
        <v>183</v>
      </c>
      <c r="L12" s="24">
        <v>-2632</v>
      </c>
      <c r="M12" s="110">
        <v>-290</v>
      </c>
      <c r="N12" s="90">
        <f t="shared" si="1"/>
        <v>1913</v>
      </c>
      <c r="O12" s="24">
        <f t="shared" si="0"/>
        <v>1025</v>
      </c>
      <c r="P12" s="24">
        <f t="shared" si="0"/>
        <v>4569</v>
      </c>
      <c r="Q12" s="24">
        <f t="shared" si="0"/>
        <v>3544</v>
      </c>
      <c r="R12" s="24">
        <f t="shared" si="0"/>
        <v>1518</v>
      </c>
      <c r="S12" s="24">
        <f t="shared" si="0"/>
        <v>1420</v>
      </c>
      <c r="T12" s="24">
        <f t="shared" si="0"/>
        <v>380</v>
      </c>
      <c r="U12" s="24">
        <f t="shared" si="0"/>
        <v>197</v>
      </c>
      <c r="V12" s="24">
        <f t="shared" si="0"/>
        <v>343</v>
      </c>
      <c r="W12" s="24">
        <f t="shared" si="0"/>
        <v>136</v>
      </c>
      <c r="X12" s="24">
        <f t="shared" si="0"/>
        <v>-1493</v>
      </c>
      <c r="Y12" s="24">
        <f t="shared" si="0"/>
        <v>863</v>
      </c>
      <c r="Z12" s="110">
        <f t="shared" si="0"/>
        <v>163</v>
      </c>
      <c r="AA12" s="90">
        <f t="shared" si="2"/>
        <v>-1811</v>
      </c>
      <c r="AB12" s="24">
        <f t="shared" si="3"/>
        <v>-92</v>
      </c>
      <c r="AC12" s="24">
        <v>2558</v>
      </c>
      <c r="AD12" s="24">
        <v>2650</v>
      </c>
      <c r="AE12" s="24">
        <f t="shared" si="4"/>
        <v>283</v>
      </c>
      <c r="AF12" s="23">
        <v>196</v>
      </c>
      <c r="AG12" s="23">
        <v>87</v>
      </c>
      <c r="AH12" s="23">
        <v>171</v>
      </c>
      <c r="AI12" s="23">
        <v>124</v>
      </c>
      <c r="AJ12" s="23">
        <v>47</v>
      </c>
      <c r="AK12" s="24">
        <v>-1139</v>
      </c>
      <c r="AL12" s="23">
        <v>-863</v>
      </c>
      <c r="AM12" s="89" t="s">
        <v>132</v>
      </c>
      <c r="AN12" s="24">
        <f t="shared" si="5"/>
        <v>1761</v>
      </c>
      <c r="AO12" s="24">
        <f t="shared" si="6"/>
        <v>471</v>
      </c>
      <c r="AP12" s="24">
        <v>1399</v>
      </c>
      <c r="AQ12" s="23">
        <v>928</v>
      </c>
      <c r="AR12" s="23">
        <f t="shared" si="7"/>
        <v>460</v>
      </c>
      <c r="AS12" s="23">
        <v>300</v>
      </c>
      <c r="AT12" s="23">
        <v>97</v>
      </c>
      <c r="AU12" s="23">
        <v>177</v>
      </c>
      <c r="AV12" s="23">
        <v>81</v>
      </c>
      <c r="AW12" s="23">
        <v>33</v>
      </c>
      <c r="AX12" s="23">
        <v>-119</v>
      </c>
      <c r="AY12" s="23">
        <v>949</v>
      </c>
      <c r="AZ12" s="23">
        <v>-208</v>
      </c>
      <c r="BA12" s="90">
        <f t="shared" si="8"/>
        <v>508</v>
      </c>
      <c r="BB12" s="24">
        <f t="shared" si="9"/>
        <v>297</v>
      </c>
      <c r="BC12" s="24">
        <v>1364</v>
      </c>
      <c r="BD12" s="24">
        <v>1067</v>
      </c>
      <c r="BE12" s="24">
        <f t="shared" si="10"/>
        <v>603</v>
      </c>
      <c r="BF12" s="23">
        <v>532</v>
      </c>
      <c r="BG12" s="23">
        <v>158</v>
      </c>
      <c r="BH12" s="23">
        <v>15</v>
      </c>
      <c r="BI12" s="23">
        <v>73</v>
      </c>
      <c r="BJ12" s="23">
        <v>29</v>
      </c>
      <c r="BK12" s="23">
        <v>-456</v>
      </c>
      <c r="BL12" s="23">
        <v>64</v>
      </c>
      <c r="BM12" s="89">
        <v>41</v>
      </c>
      <c r="BN12" s="88">
        <f t="shared" si="11"/>
        <v>677</v>
      </c>
      <c r="BO12" s="23">
        <f t="shared" si="12"/>
        <v>351</v>
      </c>
      <c r="BP12" s="23">
        <v>970</v>
      </c>
      <c r="BQ12" s="23">
        <v>619</v>
      </c>
      <c r="BR12" s="23">
        <f t="shared" si="13"/>
        <v>396</v>
      </c>
      <c r="BS12" s="23">
        <v>503</v>
      </c>
      <c r="BT12" s="23">
        <v>106</v>
      </c>
      <c r="BU12" s="23">
        <v>1</v>
      </c>
      <c r="BV12" s="23">
        <v>155</v>
      </c>
      <c r="BW12" s="23">
        <v>59</v>
      </c>
      <c r="BX12" s="23">
        <v>-412</v>
      </c>
      <c r="BY12" s="23">
        <v>342</v>
      </c>
      <c r="BZ12" s="89">
        <v>125</v>
      </c>
      <c r="CA12" s="88">
        <f t="shared" si="14"/>
        <v>-317</v>
      </c>
      <c r="CB12" s="23">
        <f t="shared" si="15"/>
        <v>-18</v>
      </c>
      <c r="CC12" s="23">
        <v>234</v>
      </c>
      <c r="CD12" s="23">
        <v>252</v>
      </c>
      <c r="CE12" s="23">
        <f t="shared" si="16"/>
        <v>5</v>
      </c>
      <c r="CF12" s="23">
        <v>19</v>
      </c>
      <c r="CG12" s="23">
        <v>4</v>
      </c>
      <c r="CH12" s="23">
        <v>-13</v>
      </c>
      <c r="CI12" s="23">
        <v>3</v>
      </c>
      <c r="CJ12" s="23">
        <v>2</v>
      </c>
      <c r="CK12" s="23">
        <v>-121</v>
      </c>
      <c r="CL12" s="23">
        <v>-183</v>
      </c>
      <c r="CM12" s="89">
        <v>54</v>
      </c>
      <c r="CN12" s="88">
        <f t="shared" si="17"/>
        <v>-283</v>
      </c>
      <c r="CO12" s="23">
        <f t="shared" si="18"/>
        <v>-23</v>
      </c>
      <c r="CP12" s="23">
        <v>266</v>
      </c>
      <c r="CQ12" s="23">
        <v>289</v>
      </c>
      <c r="CR12" s="23">
        <f t="shared" si="19"/>
        <v>49</v>
      </c>
      <c r="CS12" s="23">
        <v>28</v>
      </c>
      <c r="CT12" s="23">
        <v>9</v>
      </c>
      <c r="CU12" s="23">
        <v>25</v>
      </c>
      <c r="CV12" s="23">
        <v>10</v>
      </c>
      <c r="CW12" s="23">
        <v>3</v>
      </c>
      <c r="CX12" s="23">
        <v>-188</v>
      </c>
      <c r="CY12" s="23">
        <v>-121</v>
      </c>
      <c r="CZ12" s="89">
        <v>9</v>
      </c>
      <c r="DA12" s="23">
        <f t="shared" si="20"/>
        <v>-191</v>
      </c>
      <c r="DB12" s="23">
        <f t="shared" si="21"/>
        <v>-20</v>
      </c>
      <c r="DC12" s="23">
        <v>210</v>
      </c>
      <c r="DD12" s="23">
        <v>230</v>
      </c>
      <c r="DE12" s="23">
        <f t="shared" si="22"/>
        <v>-2</v>
      </c>
      <c r="DF12" s="23">
        <v>30</v>
      </c>
      <c r="DG12" s="23">
        <v>4</v>
      </c>
      <c r="DH12" s="23">
        <v>-11</v>
      </c>
      <c r="DI12" s="23">
        <v>17</v>
      </c>
      <c r="DJ12" s="23">
        <v>8</v>
      </c>
      <c r="DK12" s="23">
        <v>-113</v>
      </c>
      <c r="DL12" s="23">
        <v>-56</v>
      </c>
      <c r="DM12" s="23">
        <v>48</v>
      </c>
      <c r="DN12" s="88">
        <f t="shared" si="23"/>
        <v>-242</v>
      </c>
      <c r="DO12" s="23">
        <f t="shared" si="24"/>
        <v>-33</v>
      </c>
      <c r="DP12" s="23">
        <v>126</v>
      </c>
      <c r="DQ12" s="23">
        <v>159</v>
      </c>
      <c r="DR12" s="23">
        <f>DS12+DT12+DU12-DV12-DW12</f>
        <v>7</v>
      </c>
      <c r="DS12" s="23">
        <v>8</v>
      </c>
      <c r="DT12" s="23">
        <v>2</v>
      </c>
      <c r="DU12" s="23">
        <v>3</v>
      </c>
      <c r="DV12" s="23">
        <v>4</v>
      </c>
      <c r="DW12" s="23">
        <v>2</v>
      </c>
      <c r="DX12" s="23">
        <v>-84</v>
      </c>
      <c r="DY12" s="23">
        <v>-132</v>
      </c>
      <c r="DZ12" s="89">
        <v>94</v>
      </c>
    </row>
    <row r="13" spans="1:130">
      <c r="A13" s="22">
        <v>2008</v>
      </c>
      <c r="B13" s="24">
        <v>1734</v>
      </c>
      <c r="C13" s="24">
        <v>810</v>
      </c>
      <c r="D13" s="24">
        <v>7269</v>
      </c>
      <c r="E13" s="24">
        <v>6459</v>
      </c>
      <c r="F13" s="24">
        <v>1832</v>
      </c>
      <c r="G13" s="24">
        <v>1797</v>
      </c>
      <c r="H13" s="24">
        <v>495</v>
      </c>
      <c r="I13" s="24">
        <v>360</v>
      </c>
      <c r="J13" s="24">
        <v>637</v>
      </c>
      <c r="K13" s="24">
        <v>183</v>
      </c>
      <c r="L13" s="24">
        <v>-908</v>
      </c>
      <c r="M13" s="110">
        <v>-290</v>
      </c>
      <c r="N13" s="90">
        <f t="shared" si="1"/>
        <v>2894</v>
      </c>
      <c r="O13" s="24">
        <f t="shared" si="0"/>
        <v>1066</v>
      </c>
      <c r="P13" s="24">
        <f t="shared" si="0"/>
        <v>4687</v>
      </c>
      <c r="Q13" s="24">
        <f t="shared" si="0"/>
        <v>3621</v>
      </c>
      <c r="R13" s="24">
        <f t="shared" si="0"/>
        <v>1442</v>
      </c>
      <c r="S13" s="24">
        <f t="shared" si="0"/>
        <v>1528</v>
      </c>
      <c r="T13" s="24">
        <f t="shared" si="0"/>
        <v>331</v>
      </c>
      <c r="U13" s="24">
        <f t="shared" si="0"/>
        <v>181</v>
      </c>
      <c r="V13" s="24">
        <f t="shared" si="0"/>
        <v>458</v>
      </c>
      <c r="W13" s="24">
        <f t="shared" si="0"/>
        <v>140</v>
      </c>
      <c r="X13" s="24">
        <f t="shared" si="0"/>
        <v>-472</v>
      </c>
      <c r="Y13" s="24">
        <f t="shared" si="0"/>
        <v>858</v>
      </c>
      <c r="Z13" s="110">
        <f t="shared" si="0"/>
        <v>170</v>
      </c>
      <c r="AA13" s="90">
        <f t="shared" si="2"/>
        <v>-1160</v>
      </c>
      <c r="AB13" s="24">
        <f t="shared" si="3"/>
        <v>-256</v>
      </c>
      <c r="AC13" s="24">
        <v>2582</v>
      </c>
      <c r="AD13" s="24">
        <v>2838</v>
      </c>
      <c r="AE13" s="24">
        <f t="shared" si="4"/>
        <v>390</v>
      </c>
      <c r="AF13" s="23">
        <v>269</v>
      </c>
      <c r="AG13" s="23">
        <v>164</v>
      </c>
      <c r="AH13" s="23">
        <v>179</v>
      </c>
      <c r="AI13" s="23">
        <v>179</v>
      </c>
      <c r="AJ13" s="23">
        <v>43</v>
      </c>
      <c r="AK13" s="23">
        <v>-436</v>
      </c>
      <c r="AL13" s="23">
        <v>-858</v>
      </c>
      <c r="AM13" s="89" t="s">
        <v>132</v>
      </c>
      <c r="AN13" s="24">
        <f t="shared" si="5"/>
        <v>2005</v>
      </c>
      <c r="AO13" s="24">
        <f t="shared" si="6"/>
        <v>510</v>
      </c>
      <c r="AP13" s="24">
        <v>1433</v>
      </c>
      <c r="AQ13" s="23">
        <v>923</v>
      </c>
      <c r="AR13" s="23">
        <f t="shared" si="7"/>
        <v>617</v>
      </c>
      <c r="AS13" s="23">
        <v>389</v>
      </c>
      <c r="AT13" s="23">
        <v>84</v>
      </c>
      <c r="AU13" s="23">
        <v>232</v>
      </c>
      <c r="AV13" s="23">
        <v>68</v>
      </c>
      <c r="AW13" s="23">
        <v>20</v>
      </c>
      <c r="AX13" s="23">
        <v>45</v>
      </c>
      <c r="AY13" s="23">
        <v>833</v>
      </c>
      <c r="AZ13" s="23">
        <v>-205</v>
      </c>
      <c r="BA13" s="90">
        <f t="shared" si="8"/>
        <v>820</v>
      </c>
      <c r="BB13" s="24">
        <f t="shared" si="9"/>
        <v>282</v>
      </c>
      <c r="BC13" s="24">
        <v>1384</v>
      </c>
      <c r="BD13" s="24">
        <v>1102</v>
      </c>
      <c r="BE13" s="24">
        <f t="shared" si="10"/>
        <v>507</v>
      </c>
      <c r="BF13" s="23">
        <v>561</v>
      </c>
      <c r="BG13" s="23">
        <v>89</v>
      </c>
      <c r="BH13" s="23">
        <v>-17</v>
      </c>
      <c r="BI13" s="23">
        <v>97</v>
      </c>
      <c r="BJ13" s="23">
        <v>29</v>
      </c>
      <c r="BK13" s="23">
        <v>-93</v>
      </c>
      <c r="BL13" s="23">
        <v>124</v>
      </c>
      <c r="BM13" s="89">
        <v>34</v>
      </c>
      <c r="BN13" s="88">
        <f t="shared" si="11"/>
        <v>1056</v>
      </c>
      <c r="BO13" s="23">
        <f t="shared" si="12"/>
        <v>392</v>
      </c>
      <c r="BP13" s="24">
        <v>1016</v>
      </c>
      <c r="BQ13" s="23">
        <v>624</v>
      </c>
      <c r="BR13" s="23">
        <f t="shared" si="13"/>
        <v>229</v>
      </c>
      <c r="BS13" s="23">
        <v>484</v>
      </c>
      <c r="BT13" s="23">
        <v>117</v>
      </c>
      <c r="BU13" s="23">
        <v>-52</v>
      </c>
      <c r="BV13" s="23">
        <v>242</v>
      </c>
      <c r="BW13" s="23">
        <v>78</v>
      </c>
      <c r="BX13" s="23">
        <v>-93</v>
      </c>
      <c r="BY13" s="23">
        <v>528</v>
      </c>
      <c r="BZ13" s="89">
        <v>139</v>
      </c>
      <c r="CA13" s="88">
        <f t="shared" si="14"/>
        <v>-282</v>
      </c>
      <c r="CB13" s="23">
        <f t="shared" si="15"/>
        <v>-39</v>
      </c>
      <c r="CC13" s="23">
        <v>221</v>
      </c>
      <c r="CD13" s="23">
        <v>260</v>
      </c>
      <c r="CE13" s="23">
        <f t="shared" si="16"/>
        <v>1</v>
      </c>
      <c r="CF13" s="23">
        <v>24</v>
      </c>
      <c r="CG13" s="23">
        <v>8</v>
      </c>
      <c r="CH13" s="23">
        <v>-8</v>
      </c>
      <c r="CI13" s="23">
        <v>19</v>
      </c>
      <c r="CJ13" s="23">
        <v>4</v>
      </c>
      <c r="CK13" s="23">
        <v>-89</v>
      </c>
      <c r="CL13" s="23">
        <v>-155</v>
      </c>
      <c r="CM13" s="89">
        <v>56</v>
      </c>
      <c r="CN13" s="88">
        <f t="shared" si="17"/>
        <v>-287</v>
      </c>
      <c r="CO13" s="23">
        <f t="shared" si="18"/>
        <v>-19</v>
      </c>
      <c r="CP13" s="23">
        <v>287</v>
      </c>
      <c r="CQ13" s="23">
        <v>306</v>
      </c>
      <c r="CR13" s="23">
        <f t="shared" si="19"/>
        <v>31</v>
      </c>
      <c r="CS13" s="23">
        <v>11</v>
      </c>
      <c r="CT13" s="23">
        <v>22</v>
      </c>
      <c r="CU13" s="23">
        <v>14</v>
      </c>
      <c r="CV13" s="23">
        <v>13</v>
      </c>
      <c r="CW13" s="23">
        <v>3</v>
      </c>
      <c r="CX13" s="23">
        <v>-94</v>
      </c>
      <c r="CY13" s="23">
        <v>-205</v>
      </c>
      <c r="CZ13" s="89">
        <v>1</v>
      </c>
      <c r="DA13" s="23">
        <f t="shared" si="20"/>
        <v>-205</v>
      </c>
      <c r="DB13" s="23">
        <f t="shared" si="21"/>
        <v>-4</v>
      </c>
      <c r="DC13" s="23">
        <v>227</v>
      </c>
      <c r="DD13" s="23">
        <v>231</v>
      </c>
      <c r="DE13" s="23">
        <f t="shared" si="22"/>
        <v>42</v>
      </c>
      <c r="DF13" s="23">
        <v>45</v>
      </c>
      <c r="DG13" s="23">
        <v>7</v>
      </c>
      <c r="DH13" s="23">
        <v>15</v>
      </c>
      <c r="DI13" s="23">
        <v>19</v>
      </c>
      <c r="DJ13" s="23">
        <v>6</v>
      </c>
      <c r="DK13" s="23">
        <v>-90</v>
      </c>
      <c r="DL13" s="23">
        <v>-153</v>
      </c>
      <c r="DM13" s="23">
        <v>51</v>
      </c>
      <c r="DN13" s="88">
        <f t="shared" si="23"/>
        <v>-213</v>
      </c>
      <c r="DO13" s="23">
        <f t="shared" si="24"/>
        <v>-56</v>
      </c>
      <c r="DP13" s="23">
        <v>119</v>
      </c>
      <c r="DQ13" s="23">
        <v>175</v>
      </c>
      <c r="DR13" s="23">
        <f t="shared" si="25"/>
        <v>15</v>
      </c>
      <c r="DS13" s="23">
        <v>14</v>
      </c>
      <c r="DT13" s="23">
        <v>4</v>
      </c>
      <c r="DU13" s="23">
        <v>-3</v>
      </c>
      <c r="DV13" s="23">
        <v>0</v>
      </c>
      <c r="DW13" s="23">
        <v>0</v>
      </c>
      <c r="DX13" s="23">
        <v>-58</v>
      </c>
      <c r="DY13" s="23">
        <v>-114</v>
      </c>
      <c r="DZ13" s="89">
        <v>94</v>
      </c>
    </row>
    <row r="14" spans="1:130">
      <c r="A14" s="22">
        <v>2009</v>
      </c>
      <c r="B14" s="24">
        <v>3369</v>
      </c>
      <c r="C14" s="24">
        <v>1092</v>
      </c>
      <c r="D14" s="24">
        <v>7440</v>
      </c>
      <c r="E14" s="24">
        <v>6348</v>
      </c>
      <c r="F14" s="24">
        <v>2514</v>
      </c>
      <c r="G14" s="24">
        <v>1918</v>
      </c>
      <c r="H14" s="24">
        <v>383</v>
      </c>
      <c r="I14" s="24">
        <v>819</v>
      </c>
      <c r="J14" s="24">
        <v>422</v>
      </c>
      <c r="K14" s="24">
        <v>184</v>
      </c>
      <c r="L14" s="24">
        <v>-237</v>
      </c>
      <c r="M14" s="110">
        <v>-290</v>
      </c>
      <c r="N14" s="90">
        <f t="shared" si="1"/>
        <v>4341</v>
      </c>
      <c r="O14" s="24">
        <f t="shared" si="0"/>
        <v>1232</v>
      </c>
      <c r="P14" s="24">
        <f t="shared" si="0"/>
        <v>4812</v>
      </c>
      <c r="Q14" s="24">
        <f t="shared" si="0"/>
        <v>3580</v>
      </c>
      <c r="R14" s="24">
        <f t="shared" si="0"/>
        <v>2084</v>
      </c>
      <c r="S14" s="24">
        <f t="shared" si="0"/>
        <v>1648</v>
      </c>
      <c r="T14" s="24">
        <f t="shared" si="0"/>
        <v>260</v>
      </c>
      <c r="U14" s="24">
        <f t="shared" si="0"/>
        <v>536</v>
      </c>
      <c r="V14" s="24">
        <f t="shared" si="0"/>
        <v>250</v>
      </c>
      <c r="W14" s="24">
        <f t="shared" si="0"/>
        <v>110</v>
      </c>
      <c r="X14" s="24">
        <f t="shared" si="0"/>
        <v>-57</v>
      </c>
      <c r="Y14" s="24">
        <f t="shared" si="0"/>
        <v>1082</v>
      </c>
      <c r="Z14" s="110">
        <f t="shared" si="0"/>
        <v>171</v>
      </c>
      <c r="AA14" s="90">
        <f t="shared" si="2"/>
        <v>-972</v>
      </c>
      <c r="AB14" s="24">
        <f t="shared" si="3"/>
        <v>-140</v>
      </c>
      <c r="AC14" s="24">
        <v>2628</v>
      </c>
      <c r="AD14" s="24">
        <v>2768</v>
      </c>
      <c r="AE14" s="24">
        <f t="shared" si="4"/>
        <v>430</v>
      </c>
      <c r="AF14" s="23">
        <v>270</v>
      </c>
      <c r="AG14" s="23">
        <v>123</v>
      </c>
      <c r="AH14" s="23">
        <v>283</v>
      </c>
      <c r="AI14" s="23">
        <v>172</v>
      </c>
      <c r="AJ14" s="23">
        <v>74</v>
      </c>
      <c r="AK14" s="23">
        <v>-180</v>
      </c>
      <c r="AL14" s="24">
        <v>-1082</v>
      </c>
      <c r="AM14" s="89" t="s">
        <v>132</v>
      </c>
      <c r="AN14" s="24">
        <f t="shared" si="5"/>
        <v>2540</v>
      </c>
      <c r="AO14" s="24">
        <f t="shared" si="6"/>
        <v>600</v>
      </c>
      <c r="AP14" s="24">
        <v>1529</v>
      </c>
      <c r="AQ14" s="23">
        <v>929</v>
      </c>
      <c r="AR14" s="23">
        <f t="shared" si="7"/>
        <v>516</v>
      </c>
      <c r="AS14" s="23">
        <v>398</v>
      </c>
      <c r="AT14" s="23">
        <v>85</v>
      </c>
      <c r="AU14" s="23">
        <v>161</v>
      </c>
      <c r="AV14" s="23">
        <v>90</v>
      </c>
      <c r="AW14" s="23">
        <v>38</v>
      </c>
      <c r="AX14" s="23">
        <v>354</v>
      </c>
      <c r="AY14" s="24">
        <v>1070</v>
      </c>
      <c r="AZ14" s="23">
        <v>-189</v>
      </c>
      <c r="BA14" s="90">
        <f t="shared" si="8"/>
        <v>1123</v>
      </c>
      <c r="BB14" s="24">
        <f t="shared" si="9"/>
        <v>349</v>
      </c>
      <c r="BC14" s="24">
        <v>1424</v>
      </c>
      <c r="BD14" s="24">
        <v>1075</v>
      </c>
      <c r="BE14" s="24">
        <f t="shared" si="10"/>
        <v>782</v>
      </c>
      <c r="BF14" s="23">
        <v>607</v>
      </c>
      <c r="BG14" s="23">
        <v>61</v>
      </c>
      <c r="BH14" s="23">
        <v>228</v>
      </c>
      <c r="BI14" s="23">
        <v>80</v>
      </c>
      <c r="BJ14" s="23">
        <v>34</v>
      </c>
      <c r="BK14" s="23">
        <v>-86</v>
      </c>
      <c r="BL14" s="23">
        <v>78</v>
      </c>
      <c r="BM14" s="89">
        <v>14</v>
      </c>
      <c r="BN14" s="88">
        <f t="shared" si="11"/>
        <v>1537</v>
      </c>
      <c r="BO14" s="23">
        <f t="shared" si="12"/>
        <v>412</v>
      </c>
      <c r="BP14" s="24">
        <v>1061</v>
      </c>
      <c r="BQ14" s="23">
        <v>649</v>
      </c>
      <c r="BR14" s="23">
        <f t="shared" si="13"/>
        <v>708</v>
      </c>
      <c r="BS14" s="23">
        <v>579</v>
      </c>
      <c r="BT14" s="23">
        <v>92</v>
      </c>
      <c r="BU14" s="23">
        <v>129</v>
      </c>
      <c r="BV14" s="23">
        <v>62</v>
      </c>
      <c r="BW14" s="23">
        <v>30</v>
      </c>
      <c r="BX14" s="23">
        <v>-55</v>
      </c>
      <c r="BY14" s="23">
        <v>472</v>
      </c>
      <c r="BZ14" s="89">
        <v>150</v>
      </c>
      <c r="CA14" s="88">
        <f t="shared" si="14"/>
        <v>-196</v>
      </c>
      <c r="CB14" s="23">
        <f t="shared" si="15"/>
        <v>-18</v>
      </c>
      <c r="CC14" s="23">
        <v>273</v>
      </c>
      <c r="CD14" s="23">
        <v>291</v>
      </c>
      <c r="CE14" s="23">
        <f t="shared" si="16"/>
        <v>28</v>
      </c>
      <c r="CF14" s="23">
        <v>21</v>
      </c>
      <c r="CG14" s="23">
        <v>7</v>
      </c>
      <c r="CH14" s="23">
        <v>9</v>
      </c>
      <c r="CI14" s="23">
        <v>7</v>
      </c>
      <c r="CJ14" s="23">
        <v>2</v>
      </c>
      <c r="CK14" s="23">
        <v>-77</v>
      </c>
      <c r="CL14" s="23">
        <v>-129</v>
      </c>
      <c r="CM14" s="89">
        <v>54</v>
      </c>
      <c r="CN14" s="88">
        <f t="shared" si="17"/>
        <v>-263</v>
      </c>
      <c r="CO14" s="23">
        <f t="shared" si="18"/>
        <v>-42</v>
      </c>
      <c r="CP14" s="23">
        <v>216</v>
      </c>
      <c r="CQ14" s="23">
        <v>258</v>
      </c>
      <c r="CR14" s="23">
        <f t="shared" si="19"/>
        <v>2</v>
      </c>
      <c r="CS14" s="23">
        <v>10</v>
      </c>
      <c r="CT14" s="23">
        <v>6</v>
      </c>
      <c r="CU14" s="23">
        <v>-9</v>
      </c>
      <c r="CV14" s="23">
        <v>3</v>
      </c>
      <c r="CW14" s="23">
        <v>2</v>
      </c>
      <c r="CX14" s="23">
        <v>-30</v>
      </c>
      <c r="CY14" s="23">
        <v>-193</v>
      </c>
      <c r="CZ14" s="89">
        <v>-2</v>
      </c>
      <c r="DA14" s="23">
        <f t="shared" si="20"/>
        <v>-170</v>
      </c>
      <c r="DB14" s="23">
        <f t="shared" si="21"/>
        <v>-11</v>
      </c>
      <c r="DC14" s="23">
        <v>209</v>
      </c>
      <c r="DD14" s="23">
        <v>220</v>
      </c>
      <c r="DE14" s="23">
        <f t="shared" si="22"/>
        <v>44</v>
      </c>
      <c r="DF14" s="23">
        <v>25</v>
      </c>
      <c r="DG14" s="23">
        <v>9</v>
      </c>
      <c r="DH14" s="23">
        <v>16</v>
      </c>
      <c r="DI14" s="23">
        <v>4</v>
      </c>
      <c r="DJ14" s="23">
        <v>2</v>
      </c>
      <c r="DK14" s="23">
        <v>-97</v>
      </c>
      <c r="DL14" s="23">
        <v>-106</v>
      </c>
      <c r="DM14" s="23">
        <v>52</v>
      </c>
      <c r="DN14" s="88">
        <f t="shared" si="23"/>
        <v>-230</v>
      </c>
      <c r="DO14" s="23">
        <f t="shared" si="24"/>
        <v>-58</v>
      </c>
      <c r="DP14" s="23">
        <v>100</v>
      </c>
      <c r="DQ14" s="23">
        <v>158</v>
      </c>
      <c r="DR14" s="23">
        <f t="shared" si="25"/>
        <v>4</v>
      </c>
      <c r="DS14" s="23">
        <v>8</v>
      </c>
      <c r="DT14" s="23">
        <v>0</v>
      </c>
      <c r="DU14" s="23">
        <v>2</v>
      </c>
      <c r="DV14" s="23">
        <v>4</v>
      </c>
      <c r="DW14" s="23">
        <v>2</v>
      </c>
      <c r="DX14" s="23">
        <v>-66</v>
      </c>
      <c r="DY14" s="23">
        <v>-110</v>
      </c>
      <c r="DZ14" s="89">
        <v>92</v>
      </c>
    </row>
    <row r="15" spans="1:130">
      <c r="A15" s="22">
        <v>2010</v>
      </c>
      <c r="B15" s="24">
        <v>3369</v>
      </c>
      <c r="C15" s="24">
        <v>1084</v>
      </c>
      <c r="D15" s="24">
        <v>7390</v>
      </c>
      <c r="E15" s="24">
        <v>6306</v>
      </c>
      <c r="F15" s="24">
        <v>1714</v>
      </c>
      <c r="G15" s="24">
        <v>1928</v>
      </c>
      <c r="H15" s="24">
        <v>459</v>
      </c>
      <c r="I15" s="24">
        <v>43</v>
      </c>
      <c r="J15" s="24">
        <v>533</v>
      </c>
      <c r="K15" s="24">
        <v>183</v>
      </c>
      <c r="L15" s="24">
        <v>571</v>
      </c>
      <c r="M15" s="110">
        <v>-290</v>
      </c>
      <c r="N15" s="90">
        <f t="shared" si="1"/>
        <v>3995</v>
      </c>
      <c r="O15" s="24">
        <f t="shared" si="0"/>
        <v>1084</v>
      </c>
      <c r="P15" s="24">
        <f t="shared" si="0"/>
        <v>4735</v>
      </c>
      <c r="Q15" s="24">
        <f t="shared" si="0"/>
        <v>3651</v>
      </c>
      <c r="R15" s="24">
        <f t="shared" si="0"/>
        <v>1658</v>
      </c>
      <c r="S15" s="24">
        <f t="shared" si="0"/>
        <v>1677</v>
      </c>
      <c r="T15" s="24">
        <f t="shared" si="0"/>
        <v>315</v>
      </c>
      <c r="U15" s="24">
        <f t="shared" si="0"/>
        <v>162</v>
      </c>
      <c r="V15" s="24">
        <f t="shared" si="0"/>
        <v>366</v>
      </c>
      <c r="W15" s="24">
        <f t="shared" si="0"/>
        <v>130</v>
      </c>
      <c r="X15" s="24">
        <f t="shared" si="0"/>
        <v>264</v>
      </c>
      <c r="Y15" s="24">
        <f t="shared" si="0"/>
        <v>989</v>
      </c>
      <c r="Z15" s="110">
        <f t="shared" si="0"/>
        <v>165</v>
      </c>
      <c r="AA15" s="90">
        <f t="shared" si="2"/>
        <v>-626</v>
      </c>
      <c r="AB15" s="24">
        <f t="shared" si="3"/>
        <v>0</v>
      </c>
      <c r="AC15" s="24">
        <v>2655</v>
      </c>
      <c r="AD15" s="24">
        <v>2655</v>
      </c>
      <c r="AE15" s="24">
        <f t="shared" si="4"/>
        <v>56</v>
      </c>
      <c r="AF15" s="23">
        <v>251</v>
      </c>
      <c r="AG15" s="23">
        <v>144</v>
      </c>
      <c r="AH15" s="23">
        <v>-119</v>
      </c>
      <c r="AI15" s="23">
        <v>167</v>
      </c>
      <c r="AJ15" s="23">
        <v>53</v>
      </c>
      <c r="AK15" s="23">
        <v>307</v>
      </c>
      <c r="AL15" s="23">
        <v>-989</v>
      </c>
      <c r="AM15" s="89" t="s">
        <v>132</v>
      </c>
      <c r="AN15" s="24">
        <f t="shared" si="5"/>
        <v>2394</v>
      </c>
      <c r="AO15" s="24">
        <f t="shared" si="6"/>
        <v>490</v>
      </c>
      <c r="AP15" s="24">
        <v>1472</v>
      </c>
      <c r="AQ15" s="23">
        <v>982</v>
      </c>
      <c r="AR15" s="23">
        <f t="shared" si="7"/>
        <v>582</v>
      </c>
      <c r="AS15" s="23">
        <v>534</v>
      </c>
      <c r="AT15" s="23">
        <v>72</v>
      </c>
      <c r="AU15" s="23">
        <v>92</v>
      </c>
      <c r="AV15" s="23">
        <v>86</v>
      </c>
      <c r="AW15" s="23">
        <v>30</v>
      </c>
      <c r="AX15" s="23">
        <v>414</v>
      </c>
      <c r="AY15" s="23">
        <v>908</v>
      </c>
      <c r="AZ15" s="23">
        <v>-180</v>
      </c>
      <c r="BA15" s="90">
        <f t="shared" si="8"/>
        <v>750</v>
      </c>
      <c r="BB15" s="24">
        <f t="shared" si="9"/>
        <v>257</v>
      </c>
      <c r="BC15" s="24">
        <v>1348</v>
      </c>
      <c r="BD15" s="24">
        <v>1091</v>
      </c>
      <c r="BE15" s="24">
        <f t="shared" si="10"/>
        <v>535</v>
      </c>
      <c r="BF15" s="23">
        <v>615</v>
      </c>
      <c r="BG15" s="23">
        <v>96</v>
      </c>
      <c r="BH15" s="23">
        <v>-56</v>
      </c>
      <c r="BI15" s="23">
        <v>90</v>
      </c>
      <c r="BJ15" s="23">
        <v>30</v>
      </c>
      <c r="BK15" s="23">
        <v>-95</v>
      </c>
      <c r="BL15" s="23">
        <v>53</v>
      </c>
      <c r="BM15" s="89">
        <v>-16</v>
      </c>
      <c r="BN15" s="88">
        <f t="shared" si="11"/>
        <v>1425</v>
      </c>
      <c r="BO15" s="23">
        <f t="shared" si="12"/>
        <v>448</v>
      </c>
      <c r="BP15" s="24">
        <v>1101</v>
      </c>
      <c r="BQ15" s="23">
        <v>653</v>
      </c>
      <c r="BR15" s="23">
        <f t="shared" si="13"/>
        <v>486</v>
      </c>
      <c r="BS15" s="23">
        <v>467</v>
      </c>
      <c r="BT15" s="23">
        <v>117</v>
      </c>
      <c r="BU15" s="23">
        <v>123</v>
      </c>
      <c r="BV15" s="23">
        <v>160</v>
      </c>
      <c r="BW15" s="23">
        <v>61</v>
      </c>
      <c r="BX15" s="23">
        <v>-9</v>
      </c>
      <c r="BY15" s="23">
        <v>500</v>
      </c>
      <c r="BZ15" s="89">
        <v>171</v>
      </c>
      <c r="CA15" s="88">
        <f t="shared" si="14"/>
        <v>-187</v>
      </c>
      <c r="CB15" s="23">
        <f t="shared" si="15"/>
        <v>-39</v>
      </c>
      <c r="CC15" s="23">
        <v>239</v>
      </c>
      <c r="CD15" s="23">
        <v>278</v>
      </c>
      <c r="CE15" s="23">
        <f t="shared" si="16"/>
        <v>27</v>
      </c>
      <c r="CF15" s="23">
        <v>24</v>
      </c>
      <c r="CG15" s="23">
        <v>7</v>
      </c>
      <c r="CH15" s="23">
        <v>5</v>
      </c>
      <c r="CI15" s="23">
        <v>7</v>
      </c>
      <c r="CJ15" s="23">
        <v>2</v>
      </c>
      <c r="CK15" s="23">
        <v>-10</v>
      </c>
      <c r="CL15" s="23">
        <v>-165</v>
      </c>
      <c r="CM15" s="89">
        <v>55</v>
      </c>
      <c r="CN15" s="88">
        <f t="shared" si="17"/>
        <v>-109</v>
      </c>
      <c r="CO15" s="23">
        <f t="shared" si="18"/>
        <v>-64</v>
      </c>
      <c r="CP15" s="23">
        <v>246</v>
      </c>
      <c r="CQ15" s="23">
        <v>310</v>
      </c>
      <c r="CR15" s="23">
        <f t="shared" si="19"/>
        <v>-3</v>
      </c>
      <c r="CS15" s="23">
        <v>22</v>
      </c>
      <c r="CT15" s="23">
        <v>8</v>
      </c>
      <c r="CU15" s="23">
        <v>-24</v>
      </c>
      <c r="CV15" s="23">
        <v>7</v>
      </c>
      <c r="CW15" s="23">
        <v>2</v>
      </c>
      <c r="CX15" s="23">
        <v>58</v>
      </c>
      <c r="CY15" s="23">
        <v>-100</v>
      </c>
      <c r="CZ15" s="89">
        <v>-11</v>
      </c>
      <c r="DA15" s="23">
        <f t="shared" si="20"/>
        <v>-105</v>
      </c>
      <c r="DB15" s="23">
        <f t="shared" si="21"/>
        <v>25</v>
      </c>
      <c r="DC15" s="23">
        <v>222</v>
      </c>
      <c r="DD15" s="23">
        <v>197</v>
      </c>
      <c r="DE15" s="23">
        <f t="shared" si="22"/>
        <v>13</v>
      </c>
      <c r="DF15" s="23">
        <v>11</v>
      </c>
      <c r="DG15" s="23">
        <v>15</v>
      </c>
      <c r="DH15" s="23">
        <v>0</v>
      </c>
      <c r="DI15" s="23">
        <v>10</v>
      </c>
      <c r="DJ15" s="23">
        <v>3</v>
      </c>
      <c r="DK15" s="23">
        <v>-66</v>
      </c>
      <c r="DL15" s="23">
        <v>-77</v>
      </c>
      <c r="DM15" s="23">
        <v>55</v>
      </c>
      <c r="DN15" s="88">
        <f t="shared" si="23"/>
        <v>-173</v>
      </c>
      <c r="DO15" s="23">
        <f t="shared" si="24"/>
        <v>-33</v>
      </c>
      <c r="DP15" s="23">
        <v>107</v>
      </c>
      <c r="DQ15" s="23">
        <v>140</v>
      </c>
      <c r="DR15" s="23">
        <f>DS15+DT15+DU15-DV15-DW15</f>
        <v>18</v>
      </c>
      <c r="DS15" s="23">
        <v>4</v>
      </c>
      <c r="DT15" s="23">
        <v>0</v>
      </c>
      <c r="DU15" s="23">
        <v>22</v>
      </c>
      <c r="DV15" s="23">
        <v>6</v>
      </c>
      <c r="DW15" s="23">
        <v>2</v>
      </c>
      <c r="DX15" s="23">
        <v>-28</v>
      </c>
      <c r="DY15" s="23">
        <v>-130</v>
      </c>
      <c r="DZ15" s="89">
        <v>91</v>
      </c>
    </row>
    <row r="16" spans="1:130">
      <c r="A16" s="22">
        <v>2011</v>
      </c>
      <c r="B16" s="24">
        <v>2745</v>
      </c>
      <c r="C16" s="24">
        <v>673</v>
      </c>
      <c r="D16" s="24">
        <v>7140</v>
      </c>
      <c r="E16" s="24">
        <v>6467</v>
      </c>
      <c r="F16" s="24">
        <v>2230</v>
      </c>
      <c r="G16" s="24">
        <v>1986</v>
      </c>
      <c r="H16" s="24">
        <v>344</v>
      </c>
      <c r="I16" s="24">
        <v>436</v>
      </c>
      <c r="J16" s="24">
        <v>352</v>
      </c>
      <c r="K16" s="24">
        <v>184</v>
      </c>
      <c r="L16" s="24">
        <v>-158</v>
      </c>
      <c r="M16" s="110">
        <v>-75</v>
      </c>
      <c r="N16" s="90">
        <f t="shared" si="1"/>
        <v>3442</v>
      </c>
      <c r="O16" s="24">
        <f t="shared" si="0"/>
        <v>823</v>
      </c>
      <c r="P16" s="24">
        <f t="shared" si="0"/>
        <v>4626</v>
      </c>
      <c r="Q16" s="24">
        <f t="shared" si="0"/>
        <v>3803</v>
      </c>
      <c r="R16" s="24">
        <f t="shared" si="0"/>
        <v>1811</v>
      </c>
      <c r="S16" s="24">
        <f t="shared" si="0"/>
        <v>1631</v>
      </c>
      <c r="T16" s="24">
        <f t="shared" si="0"/>
        <v>240</v>
      </c>
      <c r="U16" s="24">
        <f t="shared" si="0"/>
        <v>312</v>
      </c>
      <c r="V16" s="24">
        <f t="shared" si="0"/>
        <v>240</v>
      </c>
      <c r="W16" s="24">
        <f t="shared" si="0"/>
        <v>132</v>
      </c>
      <c r="X16" s="24">
        <f t="shared" si="0"/>
        <v>-209</v>
      </c>
      <c r="Y16" s="24">
        <f t="shared" si="0"/>
        <v>1017</v>
      </c>
      <c r="Z16" s="110">
        <f t="shared" si="0"/>
        <v>159</v>
      </c>
      <c r="AA16" s="90">
        <f t="shared" si="2"/>
        <v>-697</v>
      </c>
      <c r="AB16" s="24">
        <f t="shared" si="3"/>
        <v>-150</v>
      </c>
      <c r="AC16" s="24">
        <v>2514</v>
      </c>
      <c r="AD16" s="24">
        <v>2664</v>
      </c>
      <c r="AE16" s="24">
        <f t="shared" si="4"/>
        <v>419</v>
      </c>
      <c r="AF16" s="23">
        <v>355</v>
      </c>
      <c r="AG16" s="23">
        <v>104</v>
      </c>
      <c r="AH16" s="23">
        <v>124</v>
      </c>
      <c r="AI16" s="23">
        <v>112</v>
      </c>
      <c r="AJ16" s="23">
        <v>52</v>
      </c>
      <c r="AK16" s="23">
        <v>51</v>
      </c>
      <c r="AL16" s="24">
        <v>-1017</v>
      </c>
      <c r="AM16" s="89" t="s">
        <v>132</v>
      </c>
      <c r="AN16" s="24">
        <f t="shared" si="5"/>
        <v>2411</v>
      </c>
      <c r="AO16" s="24">
        <f t="shared" si="6"/>
        <v>470</v>
      </c>
      <c r="AP16" s="24">
        <v>1473</v>
      </c>
      <c r="AQ16" s="24">
        <v>1003</v>
      </c>
      <c r="AR16" s="23">
        <f t="shared" si="7"/>
        <v>516</v>
      </c>
      <c r="AS16" s="23">
        <v>389</v>
      </c>
      <c r="AT16" s="23">
        <v>68</v>
      </c>
      <c r="AU16" s="23">
        <v>117</v>
      </c>
      <c r="AV16" s="23">
        <v>38</v>
      </c>
      <c r="AW16" s="23">
        <v>20</v>
      </c>
      <c r="AX16" s="23">
        <v>289</v>
      </c>
      <c r="AY16" s="24">
        <v>1136</v>
      </c>
      <c r="AZ16" s="23">
        <v>-138</v>
      </c>
      <c r="BA16" s="90">
        <f t="shared" si="8"/>
        <v>525</v>
      </c>
      <c r="BB16" s="24">
        <f t="shared" si="9"/>
        <v>234</v>
      </c>
      <c r="BC16" s="24">
        <v>1344</v>
      </c>
      <c r="BD16" s="24">
        <v>1110</v>
      </c>
      <c r="BE16" s="24">
        <f t="shared" si="10"/>
        <v>614</v>
      </c>
      <c r="BF16" s="23">
        <v>588</v>
      </c>
      <c r="BG16" s="23">
        <v>70</v>
      </c>
      <c r="BH16" s="23">
        <v>68</v>
      </c>
      <c r="BI16" s="23">
        <v>73</v>
      </c>
      <c r="BJ16" s="23">
        <v>39</v>
      </c>
      <c r="BK16" s="23">
        <v>-363</v>
      </c>
      <c r="BL16" s="23">
        <v>40</v>
      </c>
      <c r="BM16" s="89">
        <v>-23</v>
      </c>
      <c r="BN16" s="88">
        <f t="shared" si="11"/>
        <v>1363</v>
      </c>
      <c r="BO16" s="23">
        <f t="shared" si="12"/>
        <v>347</v>
      </c>
      <c r="BP16" s="24">
        <v>1042</v>
      </c>
      <c r="BQ16" s="23">
        <v>695</v>
      </c>
      <c r="BR16" s="23">
        <f t="shared" si="13"/>
        <v>598</v>
      </c>
      <c r="BS16" s="23">
        <v>535</v>
      </c>
      <c r="BT16" s="23">
        <v>84</v>
      </c>
      <c r="BU16" s="23">
        <v>152</v>
      </c>
      <c r="BV16" s="23">
        <v>110</v>
      </c>
      <c r="BW16" s="23">
        <v>63</v>
      </c>
      <c r="BX16" s="23">
        <v>-21</v>
      </c>
      <c r="BY16" s="23">
        <v>439</v>
      </c>
      <c r="BZ16" s="89">
        <v>106</v>
      </c>
      <c r="CA16" s="88">
        <f t="shared" si="14"/>
        <v>-333</v>
      </c>
      <c r="CB16" s="23">
        <f t="shared" si="15"/>
        <v>-105</v>
      </c>
      <c r="CC16" s="23">
        <v>211</v>
      </c>
      <c r="CD16" s="23">
        <v>316</v>
      </c>
      <c r="CE16" s="23">
        <f t="shared" si="16"/>
        <v>26</v>
      </c>
      <c r="CF16" s="23">
        <v>18</v>
      </c>
      <c r="CG16" s="23">
        <v>3</v>
      </c>
      <c r="CH16" s="23">
        <v>5</v>
      </c>
      <c r="CI16" s="23">
        <v>0</v>
      </c>
      <c r="CJ16" s="23">
        <v>0</v>
      </c>
      <c r="CK16" s="23">
        <v>-64</v>
      </c>
      <c r="CL16" s="23">
        <v>-190</v>
      </c>
      <c r="CM16" s="89">
        <v>71</v>
      </c>
      <c r="CN16" s="88">
        <f t="shared" si="17"/>
        <v>-224</v>
      </c>
      <c r="CO16" s="23">
        <f t="shared" si="18"/>
        <v>-37</v>
      </c>
      <c r="CP16" s="23">
        <v>255</v>
      </c>
      <c r="CQ16" s="23">
        <v>292</v>
      </c>
      <c r="CR16" s="23">
        <f t="shared" si="19"/>
        <v>12</v>
      </c>
      <c r="CS16" s="23">
        <v>47</v>
      </c>
      <c r="CT16" s="23">
        <v>3</v>
      </c>
      <c r="CU16" s="23">
        <v>-27</v>
      </c>
      <c r="CV16" s="23">
        <v>7</v>
      </c>
      <c r="CW16" s="23">
        <v>4</v>
      </c>
      <c r="CX16" s="23">
        <v>-11</v>
      </c>
      <c r="CY16" s="23">
        <v>-188</v>
      </c>
      <c r="CZ16" s="89">
        <v>-10</v>
      </c>
      <c r="DA16" s="23">
        <f t="shared" si="20"/>
        <v>-154</v>
      </c>
      <c r="DB16" s="23">
        <f t="shared" si="21"/>
        <v>-24</v>
      </c>
      <c r="DC16" s="23">
        <v>199</v>
      </c>
      <c r="DD16" s="23">
        <v>223</v>
      </c>
      <c r="DE16" s="23">
        <f t="shared" si="22"/>
        <v>39</v>
      </c>
      <c r="DF16" s="23">
        <v>36</v>
      </c>
      <c r="DG16" s="23">
        <v>9</v>
      </c>
      <c r="DH16" s="23">
        <v>12</v>
      </c>
      <c r="DI16" s="23">
        <v>12</v>
      </c>
      <c r="DJ16" s="23">
        <v>6</v>
      </c>
      <c r="DK16" s="23">
        <v>-37</v>
      </c>
      <c r="DL16" s="23">
        <v>-132</v>
      </c>
      <c r="DM16" s="23">
        <v>72</v>
      </c>
      <c r="DN16" s="88">
        <f t="shared" si="23"/>
        <v>-146</v>
      </c>
      <c r="DO16" s="23">
        <f t="shared" si="24"/>
        <v>-62</v>
      </c>
      <c r="DP16" s="23">
        <v>102</v>
      </c>
      <c r="DQ16" s="23">
        <v>164</v>
      </c>
      <c r="DR16" s="23">
        <f t="shared" si="25"/>
        <v>6</v>
      </c>
      <c r="DS16" s="23">
        <v>18</v>
      </c>
      <c r="DT16" s="23">
        <v>3</v>
      </c>
      <c r="DU16" s="23">
        <v>-15</v>
      </c>
      <c r="DV16" s="23">
        <v>0</v>
      </c>
      <c r="DW16" s="23">
        <v>0</v>
      </c>
      <c r="DX16" s="23">
        <v>-2</v>
      </c>
      <c r="DY16" s="23">
        <v>-88</v>
      </c>
      <c r="DZ16" s="89">
        <v>81</v>
      </c>
    </row>
    <row r="17" spans="1:130">
      <c r="A17" s="22">
        <v>2012</v>
      </c>
      <c r="B17" s="24">
        <v>1451</v>
      </c>
      <c r="C17" s="24">
        <v>888</v>
      </c>
      <c r="D17" s="24">
        <v>7246</v>
      </c>
      <c r="E17" s="24">
        <v>6358</v>
      </c>
      <c r="F17" s="24">
        <v>2369</v>
      </c>
      <c r="G17" s="24">
        <v>2263</v>
      </c>
      <c r="H17" s="24">
        <v>347</v>
      </c>
      <c r="I17" s="24">
        <v>382</v>
      </c>
      <c r="J17" s="24">
        <v>421</v>
      </c>
      <c r="K17" s="24">
        <v>202</v>
      </c>
      <c r="L17" s="24">
        <v>-1806</v>
      </c>
      <c r="M17" s="110">
        <v>1222</v>
      </c>
      <c r="N17" s="90">
        <f t="shared" si="1"/>
        <v>3022</v>
      </c>
      <c r="O17" s="24">
        <f t="shared" si="0"/>
        <v>961</v>
      </c>
      <c r="P17" s="24">
        <f t="shared" si="0"/>
        <v>4628</v>
      </c>
      <c r="Q17" s="24">
        <f t="shared" si="0"/>
        <v>3667</v>
      </c>
      <c r="R17" s="24">
        <f t="shared" si="0"/>
        <v>2053</v>
      </c>
      <c r="S17" s="24">
        <f t="shared" si="0"/>
        <v>1942</v>
      </c>
      <c r="T17" s="24">
        <f t="shared" si="0"/>
        <v>247</v>
      </c>
      <c r="U17" s="24">
        <f t="shared" si="0"/>
        <v>273</v>
      </c>
      <c r="V17" s="24">
        <f t="shared" si="0"/>
        <v>287</v>
      </c>
      <c r="W17" s="24">
        <f t="shared" si="0"/>
        <v>122</v>
      </c>
      <c r="X17" s="24">
        <f t="shared" si="0"/>
        <v>-1341</v>
      </c>
      <c r="Y17" s="24">
        <f t="shared" si="0"/>
        <v>1349</v>
      </c>
      <c r="Z17" s="110">
        <f t="shared" si="0"/>
        <v>-22</v>
      </c>
      <c r="AA17" s="90">
        <f t="shared" si="2"/>
        <v>-1571</v>
      </c>
      <c r="AB17" s="24">
        <f t="shared" si="3"/>
        <v>-73</v>
      </c>
      <c r="AC17" s="24">
        <v>2618</v>
      </c>
      <c r="AD17" s="24">
        <v>2691</v>
      </c>
      <c r="AE17" s="24">
        <f t="shared" si="4"/>
        <v>316</v>
      </c>
      <c r="AF17" s="23">
        <v>321</v>
      </c>
      <c r="AG17" s="23">
        <v>100</v>
      </c>
      <c r="AH17" s="23">
        <v>109</v>
      </c>
      <c r="AI17" s="23">
        <v>134</v>
      </c>
      <c r="AJ17" s="23">
        <v>80</v>
      </c>
      <c r="AK17" s="23">
        <v>-465</v>
      </c>
      <c r="AL17" s="24">
        <v>-1349</v>
      </c>
      <c r="AM17" s="89" t="s">
        <v>132</v>
      </c>
      <c r="AN17" s="24">
        <f t="shared" si="5"/>
        <v>2368</v>
      </c>
      <c r="AO17" s="24">
        <f t="shared" si="6"/>
        <v>568</v>
      </c>
      <c r="AP17" s="24">
        <v>1531</v>
      </c>
      <c r="AQ17" s="23">
        <v>963</v>
      </c>
      <c r="AR17" s="23">
        <f t="shared" si="7"/>
        <v>798</v>
      </c>
      <c r="AS17" s="23">
        <v>571</v>
      </c>
      <c r="AT17" s="23">
        <v>90</v>
      </c>
      <c r="AU17" s="23">
        <v>251</v>
      </c>
      <c r="AV17" s="23">
        <v>81</v>
      </c>
      <c r="AW17" s="23">
        <v>33</v>
      </c>
      <c r="AX17" s="23">
        <v>80</v>
      </c>
      <c r="AY17" s="23">
        <v>922</v>
      </c>
      <c r="AZ17" s="23">
        <v>-195</v>
      </c>
      <c r="BA17" s="90">
        <f t="shared" si="8"/>
        <v>-295</v>
      </c>
      <c r="BB17" s="24">
        <f t="shared" si="9"/>
        <v>177</v>
      </c>
      <c r="BC17" s="24">
        <v>1297</v>
      </c>
      <c r="BD17" s="24">
        <v>1120</v>
      </c>
      <c r="BE17" s="24">
        <f t="shared" si="10"/>
        <v>540</v>
      </c>
      <c r="BF17" s="23">
        <v>537</v>
      </c>
      <c r="BG17" s="23">
        <v>79</v>
      </c>
      <c r="BH17" s="23">
        <v>6</v>
      </c>
      <c r="BI17" s="23">
        <v>56</v>
      </c>
      <c r="BJ17" s="23">
        <v>26</v>
      </c>
      <c r="BK17" s="23">
        <v>-864</v>
      </c>
      <c r="BL17" s="23">
        <v>-148</v>
      </c>
      <c r="BM17" s="89">
        <v>123</v>
      </c>
      <c r="BN17" s="88">
        <f t="shared" si="11"/>
        <v>1433</v>
      </c>
      <c r="BO17" s="23">
        <f t="shared" si="12"/>
        <v>377</v>
      </c>
      <c r="BP17" s="24">
        <v>1065</v>
      </c>
      <c r="BQ17" s="23">
        <v>688</v>
      </c>
      <c r="BR17" s="23">
        <f t="shared" si="13"/>
        <v>664</v>
      </c>
      <c r="BS17" s="23">
        <v>748</v>
      </c>
      <c r="BT17" s="23">
        <v>55</v>
      </c>
      <c r="BU17" s="23">
        <v>14</v>
      </c>
      <c r="BV17" s="23">
        <v>109</v>
      </c>
      <c r="BW17" s="23">
        <v>44</v>
      </c>
      <c r="BX17" s="23">
        <v>-386</v>
      </c>
      <c r="BY17" s="23">
        <v>778</v>
      </c>
      <c r="BZ17" s="89">
        <v>-409</v>
      </c>
      <c r="CA17" s="88">
        <f t="shared" si="14"/>
        <v>-212</v>
      </c>
      <c r="CB17" s="23">
        <f t="shared" si="15"/>
        <v>-42</v>
      </c>
      <c r="CC17" s="23">
        <v>219</v>
      </c>
      <c r="CD17" s="23">
        <v>261</v>
      </c>
      <c r="CE17" s="23">
        <f t="shared" si="16"/>
        <v>29</v>
      </c>
      <c r="CF17" s="23">
        <v>49</v>
      </c>
      <c r="CG17" s="23">
        <v>5</v>
      </c>
      <c r="CH17" s="23">
        <v>-7</v>
      </c>
      <c r="CI17" s="23">
        <v>12</v>
      </c>
      <c r="CJ17" s="23">
        <v>6</v>
      </c>
      <c r="CK17" s="23">
        <v>-135</v>
      </c>
      <c r="CL17" s="23">
        <v>-64</v>
      </c>
      <c r="CM17" s="89">
        <v>191</v>
      </c>
      <c r="CN17" s="88">
        <f t="shared" si="17"/>
        <v>-61</v>
      </c>
      <c r="CO17" s="23">
        <f t="shared" si="18"/>
        <v>-32</v>
      </c>
      <c r="CP17" s="23">
        <v>233</v>
      </c>
      <c r="CQ17" s="23">
        <v>265</v>
      </c>
      <c r="CR17" s="23">
        <f t="shared" si="19"/>
        <v>20</v>
      </c>
      <c r="CS17" s="23">
        <v>13</v>
      </c>
      <c r="CT17" s="23">
        <v>9</v>
      </c>
      <c r="CU17" s="23">
        <v>13</v>
      </c>
      <c r="CV17" s="23">
        <v>10</v>
      </c>
      <c r="CW17" s="23">
        <v>5</v>
      </c>
      <c r="CX17" s="23">
        <v>6</v>
      </c>
      <c r="CY17" s="23">
        <v>-55</v>
      </c>
      <c r="CZ17" s="89">
        <v>128</v>
      </c>
      <c r="DA17" s="23">
        <f t="shared" si="20"/>
        <v>-29</v>
      </c>
      <c r="DB17" s="23">
        <f t="shared" si="21"/>
        <v>-20</v>
      </c>
      <c r="DC17" s="23">
        <v>201</v>
      </c>
      <c r="DD17" s="23">
        <v>221</v>
      </c>
      <c r="DE17" s="23">
        <f t="shared" si="22"/>
        <v>2</v>
      </c>
      <c r="DF17" s="23">
        <v>20</v>
      </c>
      <c r="DG17" s="23">
        <v>8</v>
      </c>
      <c r="DH17" s="23">
        <v>-6</v>
      </c>
      <c r="DI17" s="23">
        <v>14</v>
      </c>
      <c r="DJ17" s="23">
        <v>6</v>
      </c>
      <c r="DK17" s="23">
        <v>3</v>
      </c>
      <c r="DL17" s="23">
        <v>-14</v>
      </c>
      <c r="DM17" s="23">
        <v>138</v>
      </c>
      <c r="DN17" s="88">
        <f t="shared" si="23"/>
        <v>-182</v>
      </c>
      <c r="DO17" s="23">
        <f t="shared" si="24"/>
        <v>-67</v>
      </c>
      <c r="DP17" s="23">
        <v>82</v>
      </c>
      <c r="DQ17" s="23">
        <v>149</v>
      </c>
      <c r="DR17" s="23">
        <f t="shared" si="25"/>
        <v>0</v>
      </c>
      <c r="DS17" s="23">
        <v>4</v>
      </c>
      <c r="DT17" s="23">
        <v>1</v>
      </c>
      <c r="DU17" s="23">
        <v>2</v>
      </c>
      <c r="DV17" s="23">
        <v>5</v>
      </c>
      <c r="DW17" s="23">
        <v>2</v>
      </c>
      <c r="DX17" s="23">
        <v>-45</v>
      </c>
      <c r="DY17" s="23">
        <v>-70</v>
      </c>
      <c r="DZ17" s="89">
        <v>2</v>
      </c>
    </row>
    <row r="18" spans="1:130">
      <c r="A18" s="22">
        <v>2013</v>
      </c>
      <c r="B18" s="24">
        <v>-1052</v>
      </c>
      <c r="C18" s="24">
        <v>398</v>
      </c>
      <c r="D18" s="24">
        <v>6927</v>
      </c>
      <c r="E18" s="24">
        <v>6529</v>
      </c>
      <c r="F18" s="24">
        <v>1840</v>
      </c>
      <c r="G18" s="24">
        <v>2024</v>
      </c>
      <c r="H18" s="24">
        <v>310</v>
      </c>
      <c r="I18" s="24">
        <v>21</v>
      </c>
      <c r="J18" s="24">
        <v>311</v>
      </c>
      <c r="K18" s="24">
        <v>204</v>
      </c>
      <c r="L18" s="24">
        <v>-3290</v>
      </c>
      <c r="M18" s="110">
        <v>1218</v>
      </c>
      <c r="N18" s="90">
        <f t="shared" si="1"/>
        <v>1492</v>
      </c>
      <c r="O18" s="24">
        <f t="shared" si="0"/>
        <v>616</v>
      </c>
      <c r="P18" s="24">
        <f t="shared" si="0"/>
        <v>4428</v>
      </c>
      <c r="Q18" s="24">
        <f t="shared" si="0"/>
        <v>3812</v>
      </c>
      <c r="R18" s="24">
        <f t="shared" si="0"/>
        <v>1623</v>
      </c>
      <c r="S18" s="24">
        <f t="shared" si="0"/>
        <v>1677</v>
      </c>
      <c r="T18" s="24">
        <f t="shared" si="0"/>
        <v>252</v>
      </c>
      <c r="U18" s="24">
        <f t="shared" si="0"/>
        <v>66</v>
      </c>
      <c r="V18" s="24">
        <f t="shared" si="0"/>
        <v>226</v>
      </c>
      <c r="W18" s="24">
        <f t="shared" si="0"/>
        <v>146</v>
      </c>
      <c r="X18" s="24">
        <f t="shared" si="0"/>
        <v>-2327</v>
      </c>
      <c r="Y18" s="24">
        <f t="shared" si="0"/>
        <v>1580</v>
      </c>
      <c r="Z18" s="110">
        <f t="shared" si="0"/>
        <v>-16</v>
      </c>
      <c r="AA18" s="90">
        <f t="shared" si="2"/>
        <v>-2544</v>
      </c>
      <c r="AB18" s="24">
        <f t="shared" si="3"/>
        <v>-218</v>
      </c>
      <c r="AC18" s="24">
        <v>2499</v>
      </c>
      <c r="AD18" s="24">
        <v>2717</v>
      </c>
      <c r="AE18" s="24">
        <f t="shared" si="4"/>
        <v>217</v>
      </c>
      <c r="AF18" s="23">
        <v>347</v>
      </c>
      <c r="AG18" s="23">
        <v>58</v>
      </c>
      <c r="AH18" s="23">
        <v>-45</v>
      </c>
      <c r="AI18" s="23">
        <v>85</v>
      </c>
      <c r="AJ18" s="23">
        <v>58</v>
      </c>
      <c r="AK18" s="23">
        <v>-963</v>
      </c>
      <c r="AL18" s="24">
        <v>-1580</v>
      </c>
      <c r="AM18" s="89" t="s">
        <v>132</v>
      </c>
      <c r="AN18" s="24">
        <f t="shared" si="5"/>
        <v>1545</v>
      </c>
      <c r="AO18" s="24">
        <f t="shared" si="6"/>
        <v>454</v>
      </c>
      <c r="AP18" s="24">
        <v>1470</v>
      </c>
      <c r="AQ18" s="24">
        <v>1016</v>
      </c>
      <c r="AR18" s="23">
        <f t="shared" si="7"/>
        <v>637</v>
      </c>
      <c r="AS18" s="23">
        <v>470</v>
      </c>
      <c r="AT18" s="23">
        <v>63</v>
      </c>
      <c r="AU18" s="23">
        <v>186</v>
      </c>
      <c r="AV18" s="23">
        <v>52</v>
      </c>
      <c r="AW18" s="23">
        <v>30</v>
      </c>
      <c r="AX18" s="23">
        <v>-283</v>
      </c>
      <c r="AY18" s="23">
        <v>737</v>
      </c>
      <c r="AZ18" s="23">
        <v>-199</v>
      </c>
      <c r="BA18" s="90">
        <f t="shared" si="8"/>
        <v>-684</v>
      </c>
      <c r="BB18" s="24">
        <f t="shared" si="9"/>
        <v>162</v>
      </c>
      <c r="BC18" s="24">
        <v>1221</v>
      </c>
      <c r="BD18" s="24">
        <v>1059</v>
      </c>
      <c r="BE18" s="24">
        <f t="shared" si="10"/>
        <v>296</v>
      </c>
      <c r="BF18" s="23">
        <v>418</v>
      </c>
      <c r="BG18" s="23">
        <v>97</v>
      </c>
      <c r="BH18" s="23">
        <v>-85</v>
      </c>
      <c r="BI18" s="23">
        <v>76</v>
      </c>
      <c r="BJ18" s="23">
        <v>58</v>
      </c>
      <c r="BK18" s="24">
        <v>-1049</v>
      </c>
      <c r="BL18" s="23">
        <v>-93</v>
      </c>
      <c r="BM18" s="89">
        <v>125</v>
      </c>
      <c r="BN18" s="88">
        <f t="shared" si="11"/>
        <v>1533</v>
      </c>
      <c r="BO18" s="23">
        <f t="shared" si="12"/>
        <v>325</v>
      </c>
      <c r="BP18" s="24">
        <v>1046</v>
      </c>
      <c r="BQ18" s="23">
        <v>721</v>
      </c>
      <c r="BR18" s="23">
        <f t="shared" si="13"/>
        <v>685</v>
      </c>
      <c r="BS18" s="23">
        <v>717</v>
      </c>
      <c r="BT18" s="23">
        <v>67</v>
      </c>
      <c r="BU18" s="23">
        <v>-6</v>
      </c>
      <c r="BV18" s="23">
        <v>59</v>
      </c>
      <c r="BW18" s="23">
        <v>34</v>
      </c>
      <c r="BX18" s="23">
        <v>-573</v>
      </c>
      <c r="BY18" s="24">
        <v>1096</v>
      </c>
      <c r="BZ18" s="89">
        <v>-401</v>
      </c>
      <c r="CA18" s="88">
        <f t="shared" si="14"/>
        <v>-309</v>
      </c>
      <c r="CB18" s="23">
        <f t="shared" si="15"/>
        <v>-82</v>
      </c>
      <c r="CC18" s="23">
        <v>206</v>
      </c>
      <c r="CD18" s="23">
        <v>288</v>
      </c>
      <c r="CE18" s="23">
        <f t="shared" si="16"/>
        <v>37</v>
      </c>
      <c r="CF18" s="23">
        <v>34</v>
      </c>
      <c r="CG18" s="23">
        <v>10</v>
      </c>
      <c r="CH18" s="23">
        <v>3</v>
      </c>
      <c r="CI18" s="23">
        <v>6</v>
      </c>
      <c r="CJ18" s="23">
        <v>4</v>
      </c>
      <c r="CK18" s="23">
        <v>-173</v>
      </c>
      <c r="CL18" s="23">
        <v>-91</v>
      </c>
      <c r="CM18" s="89">
        <v>191</v>
      </c>
      <c r="CN18" s="88">
        <f t="shared" si="17"/>
        <v>-178</v>
      </c>
      <c r="CO18" s="23">
        <f t="shared" si="18"/>
        <v>-17</v>
      </c>
      <c r="CP18" s="23">
        <v>241</v>
      </c>
      <c r="CQ18" s="23">
        <v>258</v>
      </c>
      <c r="CR18" s="23">
        <f t="shared" si="19"/>
        <v>-7</v>
      </c>
      <c r="CS18" s="23">
        <v>17</v>
      </c>
      <c r="CT18" s="23">
        <v>10</v>
      </c>
      <c r="CU18" s="23">
        <v>-13</v>
      </c>
      <c r="CV18" s="23">
        <v>13</v>
      </c>
      <c r="CW18" s="23">
        <v>8</v>
      </c>
      <c r="CX18" s="23">
        <v>-95</v>
      </c>
      <c r="CY18" s="23">
        <v>-59</v>
      </c>
      <c r="CZ18" s="89">
        <v>130</v>
      </c>
      <c r="DA18" s="23">
        <f t="shared" si="20"/>
        <v>-246</v>
      </c>
      <c r="DB18" s="23">
        <f t="shared" si="21"/>
        <v>-114</v>
      </c>
      <c r="DC18" s="23">
        <v>157</v>
      </c>
      <c r="DD18" s="23">
        <v>271</v>
      </c>
      <c r="DE18" s="23">
        <f t="shared" si="22"/>
        <v>-24</v>
      </c>
      <c r="DF18" s="23">
        <v>10</v>
      </c>
      <c r="DG18" s="23">
        <v>5</v>
      </c>
      <c r="DH18" s="23">
        <v>-15</v>
      </c>
      <c r="DI18" s="23">
        <v>15</v>
      </c>
      <c r="DJ18" s="23">
        <v>9</v>
      </c>
      <c r="DK18" s="23">
        <v>-105</v>
      </c>
      <c r="DL18" s="23">
        <v>-3</v>
      </c>
      <c r="DM18" s="23">
        <v>140</v>
      </c>
      <c r="DN18" s="88">
        <f t="shared" si="23"/>
        <v>-169</v>
      </c>
      <c r="DO18" s="23">
        <f t="shared" si="24"/>
        <v>-112</v>
      </c>
      <c r="DP18" s="23">
        <v>87</v>
      </c>
      <c r="DQ18" s="23">
        <v>199</v>
      </c>
      <c r="DR18" s="23">
        <f t="shared" si="25"/>
        <v>-1</v>
      </c>
      <c r="DS18" s="23">
        <v>11</v>
      </c>
      <c r="DT18" s="23">
        <v>0</v>
      </c>
      <c r="DU18" s="23">
        <v>-4</v>
      </c>
      <c r="DV18" s="23">
        <v>5</v>
      </c>
      <c r="DW18" s="23">
        <v>3</v>
      </c>
      <c r="DX18" s="23">
        <v>-49</v>
      </c>
      <c r="DY18" s="23">
        <v>-7</v>
      </c>
      <c r="DZ18" s="89">
        <v>-2</v>
      </c>
    </row>
    <row r="19" spans="1:130">
      <c r="A19" s="22">
        <v>2014</v>
      </c>
      <c r="B19" s="24">
        <v>-787</v>
      </c>
      <c r="C19" s="24">
        <v>432</v>
      </c>
      <c r="D19" s="24">
        <v>7045</v>
      </c>
      <c r="E19" s="24">
        <v>6613</v>
      </c>
      <c r="F19" s="24">
        <v>2298</v>
      </c>
      <c r="G19" s="24">
        <v>2293</v>
      </c>
      <c r="H19" s="24">
        <v>293</v>
      </c>
      <c r="I19" s="24">
        <v>321</v>
      </c>
      <c r="J19" s="24">
        <v>406</v>
      </c>
      <c r="K19" s="24">
        <v>203</v>
      </c>
      <c r="L19" s="24">
        <v>-3517</v>
      </c>
      <c r="M19" s="110">
        <v>1219</v>
      </c>
      <c r="N19" s="90">
        <f t="shared" si="1"/>
        <v>1126</v>
      </c>
      <c r="O19" s="24">
        <f t="shared" si="0"/>
        <v>730</v>
      </c>
      <c r="P19" s="24">
        <f t="shared" si="0"/>
        <v>4629</v>
      </c>
      <c r="Q19" s="24">
        <f t="shared" si="0"/>
        <v>3899</v>
      </c>
      <c r="R19" s="24">
        <f t="shared" si="0"/>
        <v>1881</v>
      </c>
      <c r="S19" s="24">
        <f t="shared" si="0"/>
        <v>1946</v>
      </c>
      <c r="T19" s="24">
        <f t="shared" si="0"/>
        <v>225</v>
      </c>
      <c r="U19" s="24">
        <f t="shared" si="0"/>
        <v>155</v>
      </c>
      <c r="V19" s="24">
        <f t="shared" si="0"/>
        <v>295</v>
      </c>
      <c r="W19" s="24">
        <f t="shared" si="0"/>
        <v>150</v>
      </c>
      <c r="X19" s="24">
        <f t="shared" si="0"/>
        <v>-2365</v>
      </c>
      <c r="Y19" s="24">
        <f t="shared" si="0"/>
        <v>880</v>
      </c>
      <c r="Z19" s="110">
        <f t="shared" si="0"/>
        <v>-5</v>
      </c>
      <c r="AA19" s="90">
        <f t="shared" si="2"/>
        <v>-1913</v>
      </c>
      <c r="AB19" s="24">
        <f t="shared" si="3"/>
        <v>-298</v>
      </c>
      <c r="AC19" s="24">
        <v>2416</v>
      </c>
      <c r="AD19" s="24">
        <v>2714</v>
      </c>
      <c r="AE19" s="24">
        <f t="shared" si="4"/>
        <v>417</v>
      </c>
      <c r="AF19" s="23">
        <v>347</v>
      </c>
      <c r="AG19" s="23">
        <v>68</v>
      </c>
      <c r="AH19" s="23">
        <v>166</v>
      </c>
      <c r="AI19" s="23">
        <v>111</v>
      </c>
      <c r="AJ19" s="23">
        <v>53</v>
      </c>
      <c r="AK19" s="24">
        <v>-1152</v>
      </c>
      <c r="AL19" s="23">
        <v>-880</v>
      </c>
      <c r="AM19" s="89" t="s">
        <v>132</v>
      </c>
      <c r="AN19" s="24">
        <f t="shared" si="5"/>
        <v>1690</v>
      </c>
      <c r="AO19" s="24">
        <f t="shared" si="6"/>
        <v>461</v>
      </c>
      <c r="AP19" s="24">
        <v>1488</v>
      </c>
      <c r="AQ19" s="24">
        <v>1027</v>
      </c>
      <c r="AR19" s="23">
        <f t="shared" si="7"/>
        <v>830</v>
      </c>
      <c r="AS19" s="23">
        <v>623</v>
      </c>
      <c r="AT19" s="23">
        <v>66</v>
      </c>
      <c r="AU19" s="23">
        <v>238</v>
      </c>
      <c r="AV19" s="23">
        <v>64</v>
      </c>
      <c r="AW19" s="23">
        <v>33</v>
      </c>
      <c r="AX19" s="23">
        <v>-388</v>
      </c>
      <c r="AY19" s="23">
        <v>787</v>
      </c>
      <c r="AZ19" s="23">
        <v>-199</v>
      </c>
      <c r="BA19" s="90">
        <f t="shared" si="8"/>
        <v>-778</v>
      </c>
      <c r="BB19" s="24">
        <f t="shared" si="9"/>
        <v>180</v>
      </c>
      <c r="BC19" s="24">
        <v>1273</v>
      </c>
      <c r="BD19" s="24">
        <v>1093</v>
      </c>
      <c r="BE19" s="24">
        <f t="shared" si="10"/>
        <v>254</v>
      </c>
      <c r="BF19" s="23">
        <v>487</v>
      </c>
      <c r="BG19" s="23">
        <v>65</v>
      </c>
      <c r="BH19" s="23">
        <v>-184</v>
      </c>
      <c r="BI19" s="23">
        <v>79</v>
      </c>
      <c r="BJ19" s="23">
        <v>35</v>
      </c>
      <c r="BK19" s="24">
        <v>-1004</v>
      </c>
      <c r="BL19" s="23">
        <v>-208</v>
      </c>
      <c r="BM19" s="89">
        <v>125</v>
      </c>
      <c r="BN19" s="88">
        <f t="shared" si="11"/>
        <v>1024</v>
      </c>
      <c r="BO19" s="23">
        <f t="shared" si="12"/>
        <v>340</v>
      </c>
      <c r="BP19" s="24">
        <v>1109</v>
      </c>
      <c r="BQ19" s="23">
        <v>769</v>
      </c>
      <c r="BR19" s="23">
        <f t="shared" si="13"/>
        <v>733</v>
      </c>
      <c r="BS19" s="23">
        <v>757</v>
      </c>
      <c r="BT19" s="23">
        <v>77</v>
      </c>
      <c r="BU19" s="23">
        <v>78</v>
      </c>
      <c r="BV19" s="23">
        <v>115</v>
      </c>
      <c r="BW19" s="23">
        <v>64</v>
      </c>
      <c r="BX19" s="23">
        <v>-770</v>
      </c>
      <c r="BY19" s="23">
        <v>721</v>
      </c>
      <c r="BZ19" s="89">
        <v>-396</v>
      </c>
      <c r="CA19" s="88">
        <f t="shared" si="14"/>
        <v>-355</v>
      </c>
      <c r="CB19" s="23">
        <f t="shared" si="15"/>
        <v>-91</v>
      </c>
      <c r="CC19" s="23">
        <v>207</v>
      </c>
      <c r="CD19" s="23">
        <v>298</v>
      </c>
      <c r="CE19" s="23">
        <f t="shared" si="16"/>
        <v>57</v>
      </c>
      <c r="CF19" s="23">
        <v>34</v>
      </c>
      <c r="CG19" s="23">
        <v>9</v>
      </c>
      <c r="CH19" s="23">
        <v>21</v>
      </c>
      <c r="CI19" s="23">
        <v>5</v>
      </c>
      <c r="CJ19" s="23">
        <v>2</v>
      </c>
      <c r="CK19" s="23">
        <v>-110</v>
      </c>
      <c r="CL19" s="23">
        <v>-211</v>
      </c>
      <c r="CM19" s="89">
        <v>196</v>
      </c>
      <c r="CN19" s="88">
        <f t="shared" si="17"/>
        <v>-166</v>
      </c>
      <c r="CO19" s="23">
        <f t="shared" si="18"/>
        <v>-52</v>
      </c>
      <c r="CP19" s="23">
        <v>256</v>
      </c>
      <c r="CQ19" s="23">
        <v>308</v>
      </c>
      <c r="CR19" s="23">
        <f t="shared" si="19"/>
        <v>3</v>
      </c>
      <c r="CS19" s="23">
        <v>13</v>
      </c>
      <c r="CT19" s="23">
        <v>6</v>
      </c>
      <c r="CU19" s="23">
        <v>-1</v>
      </c>
      <c r="CV19" s="23">
        <v>10</v>
      </c>
      <c r="CW19" s="23">
        <v>5</v>
      </c>
      <c r="CX19" s="23">
        <v>0</v>
      </c>
      <c r="CY19" s="23">
        <v>-117</v>
      </c>
      <c r="CZ19" s="89">
        <v>130</v>
      </c>
      <c r="DA19" s="23">
        <f t="shared" si="20"/>
        <v>-140</v>
      </c>
      <c r="DB19" s="23">
        <f t="shared" si="21"/>
        <v>-58</v>
      </c>
      <c r="DC19" s="23">
        <v>188</v>
      </c>
      <c r="DD19" s="23">
        <v>246</v>
      </c>
      <c r="DE19" s="23">
        <f t="shared" si="22"/>
        <v>0</v>
      </c>
      <c r="DF19" s="23">
        <v>20</v>
      </c>
      <c r="DG19" s="23">
        <v>2</v>
      </c>
      <c r="DH19" s="23">
        <v>5</v>
      </c>
      <c r="DI19" s="23">
        <v>18</v>
      </c>
      <c r="DJ19" s="23">
        <v>9</v>
      </c>
      <c r="DK19" s="23">
        <v>-47</v>
      </c>
      <c r="DL19" s="23">
        <v>-35</v>
      </c>
      <c r="DM19" s="23">
        <v>141</v>
      </c>
      <c r="DN19" s="88">
        <f t="shared" si="23"/>
        <v>-149</v>
      </c>
      <c r="DO19" s="23">
        <f t="shared" si="24"/>
        <v>-50</v>
      </c>
      <c r="DP19" s="23">
        <v>108</v>
      </c>
      <c r="DQ19" s="23">
        <v>158</v>
      </c>
      <c r="DR19" s="23">
        <f t="shared" si="25"/>
        <v>4</v>
      </c>
      <c r="DS19" s="23">
        <v>12</v>
      </c>
      <c r="DT19" s="23">
        <v>0</v>
      </c>
      <c r="DU19" s="23">
        <v>-2</v>
      </c>
      <c r="DV19" s="23">
        <v>4</v>
      </c>
      <c r="DW19" s="23">
        <v>2</v>
      </c>
      <c r="DX19" s="23">
        <v>-46</v>
      </c>
      <c r="DY19" s="23">
        <v>-57</v>
      </c>
      <c r="DZ19" s="89">
        <v>-2</v>
      </c>
    </row>
    <row r="20" spans="1:130">
      <c r="A20" s="22">
        <v>2015</v>
      </c>
      <c r="B20" s="24">
        <v>-1353</v>
      </c>
      <c r="C20" s="24">
        <v>-656</v>
      </c>
      <c r="D20" s="24">
        <v>6693</v>
      </c>
      <c r="E20" s="24">
        <v>7349</v>
      </c>
      <c r="F20" s="24">
        <v>2093</v>
      </c>
      <c r="G20" s="24">
        <v>2797</v>
      </c>
      <c r="H20" s="24">
        <v>224</v>
      </c>
      <c r="I20" s="24">
        <v>-220</v>
      </c>
      <c r="J20" s="24">
        <v>505</v>
      </c>
      <c r="K20" s="24">
        <v>203</v>
      </c>
      <c r="L20" s="24">
        <v>-2790</v>
      </c>
      <c r="M20" s="110">
        <v>1219</v>
      </c>
      <c r="N20" s="90">
        <f t="shared" si="1"/>
        <v>982</v>
      </c>
      <c r="O20" s="24">
        <f t="shared" si="0"/>
        <v>51</v>
      </c>
      <c r="P20" s="24">
        <f t="shared" si="0"/>
        <v>4379</v>
      </c>
      <c r="Q20" s="24">
        <f t="shared" si="0"/>
        <v>4328</v>
      </c>
      <c r="R20" s="24">
        <f t="shared" si="0"/>
        <v>2018</v>
      </c>
      <c r="S20" s="24">
        <f t="shared" si="0"/>
        <v>2456</v>
      </c>
      <c r="T20" s="24">
        <f t="shared" si="0"/>
        <v>180</v>
      </c>
      <c r="U20" s="24">
        <f t="shared" si="0"/>
        <v>-200</v>
      </c>
      <c r="V20" s="24">
        <f t="shared" si="0"/>
        <v>300</v>
      </c>
      <c r="W20" s="24">
        <f t="shared" si="0"/>
        <v>118</v>
      </c>
      <c r="X20" s="24">
        <f t="shared" si="0"/>
        <v>-2283</v>
      </c>
      <c r="Y20" s="24">
        <f t="shared" si="0"/>
        <v>1196</v>
      </c>
      <c r="Z20" s="110">
        <f t="shared" si="0"/>
        <v>15</v>
      </c>
      <c r="AA20" s="90">
        <f t="shared" si="2"/>
        <v>-2335</v>
      </c>
      <c r="AB20" s="24">
        <f t="shared" si="3"/>
        <v>-707</v>
      </c>
      <c r="AC20" s="24">
        <v>2314</v>
      </c>
      <c r="AD20" s="24">
        <v>3021</v>
      </c>
      <c r="AE20" s="24">
        <f t="shared" si="4"/>
        <v>75</v>
      </c>
      <c r="AF20" s="23">
        <v>341</v>
      </c>
      <c r="AG20" s="23">
        <v>44</v>
      </c>
      <c r="AH20" s="23">
        <v>-20</v>
      </c>
      <c r="AI20" s="23">
        <v>205</v>
      </c>
      <c r="AJ20" s="23">
        <v>85</v>
      </c>
      <c r="AK20" s="23">
        <v>-507</v>
      </c>
      <c r="AL20" s="24">
        <v>-1196</v>
      </c>
      <c r="AM20" s="89" t="s">
        <v>132</v>
      </c>
      <c r="AN20" s="24">
        <f t="shared" si="5"/>
        <v>854</v>
      </c>
      <c r="AO20" s="24">
        <f t="shared" si="6"/>
        <v>237</v>
      </c>
      <c r="AP20" s="24">
        <v>1397</v>
      </c>
      <c r="AQ20" s="24">
        <v>1160</v>
      </c>
      <c r="AR20" s="23">
        <f t="shared" si="7"/>
        <v>771</v>
      </c>
      <c r="AS20" s="23">
        <v>822</v>
      </c>
      <c r="AT20" s="23">
        <v>41</v>
      </c>
      <c r="AU20" s="23">
        <v>21</v>
      </c>
      <c r="AV20" s="23">
        <v>81</v>
      </c>
      <c r="AW20" s="23">
        <v>32</v>
      </c>
      <c r="AX20" s="23">
        <v>-647</v>
      </c>
      <c r="AY20" s="23">
        <v>493</v>
      </c>
      <c r="AZ20" s="23">
        <v>-195</v>
      </c>
      <c r="BA20" s="90">
        <f t="shared" si="8"/>
        <v>-388</v>
      </c>
      <c r="BB20" s="24">
        <f t="shared" si="9"/>
        <v>-13</v>
      </c>
      <c r="BC20" s="24">
        <v>1239</v>
      </c>
      <c r="BD20" s="24">
        <v>1252</v>
      </c>
      <c r="BE20" s="24">
        <f t="shared" si="10"/>
        <v>411</v>
      </c>
      <c r="BF20" s="23">
        <v>620</v>
      </c>
      <c r="BG20" s="23">
        <v>60</v>
      </c>
      <c r="BH20" s="23">
        <v>-187</v>
      </c>
      <c r="BI20" s="23">
        <v>58</v>
      </c>
      <c r="BJ20" s="23">
        <v>24</v>
      </c>
      <c r="BK20" s="23">
        <v>-699</v>
      </c>
      <c r="BL20" s="23">
        <v>-87</v>
      </c>
      <c r="BM20" s="89">
        <v>127</v>
      </c>
      <c r="BN20" s="88">
        <f t="shared" si="11"/>
        <v>1172</v>
      </c>
      <c r="BO20" s="23">
        <f t="shared" si="12"/>
        <v>270</v>
      </c>
      <c r="BP20" s="24">
        <v>1062</v>
      </c>
      <c r="BQ20" s="23">
        <v>792</v>
      </c>
      <c r="BR20" s="23">
        <f t="shared" si="13"/>
        <v>745</v>
      </c>
      <c r="BS20" s="23">
        <v>912</v>
      </c>
      <c r="BT20" s="23">
        <v>61</v>
      </c>
      <c r="BU20" s="23">
        <v>-61</v>
      </c>
      <c r="BV20" s="23">
        <v>122</v>
      </c>
      <c r="BW20" s="23">
        <v>45</v>
      </c>
      <c r="BX20" s="23">
        <v>-778</v>
      </c>
      <c r="BY20" s="23">
        <v>935</v>
      </c>
      <c r="BZ20" s="89">
        <v>-398</v>
      </c>
      <c r="CA20" s="88">
        <f t="shared" si="14"/>
        <v>-205</v>
      </c>
      <c r="CB20" s="23">
        <f t="shared" si="15"/>
        <v>-146</v>
      </c>
      <c r="CC20" s="23">
        <v>210</v>
      </c>
      <c r="CD20" s="23">
        <v>356</v>
      </c>
      <c r="CE20" s="23">
        <f t="shared" si="16"/>
        <v>20</v>
      </c>
      <c r="CF20" s="23">
        <v>36</v>
      </c>
      <c r="CG20" s="23">
        <v>2</v>
      </c>
      <c r="CH20" s="23">
        <v>17</v>
      </c>
      <c r="CI20" s="23">
        <v>25</v>
      </c>
      <c r="CJ20" s="23">
        <v>10</v>
      </c>
      <c r="CK20" s="23">
        <v>-34</v>
      </c>
      <c r="CL20" s="23">
        <v>-45</v>
      </c>
      <c r="CM20" s="89">
        <v>203</v>
      </c>
      <c r="CN20" s="88">
        <f t="shared" si="17"/>
        <v>-257</v>
      </c>
      <c r="CO20" s="23">
        <f t="shared" si="18"/>
        <v>-92</v>
      </c>
      <c r="CP20" s="23">
        <v>209</v>
      </c>
      <c r="CQ20" s="23">
        <v>301</v>
      </c>
      <c r="CR20" s="23">
        <f t="shared" si="19"/>
        <v>15</v>
      </c>
      <c r="CS20" s="23">
        <v>16</v>
      </c>
      <c r="CT20" s="23">
        <v>7</v>
      </c>
      <c r="CU20" s="23">
        <v>4</v>
      </c>
      <c r="CV20" s="23">
        <v>8</v>
      </c>
      <c r="CW20" s="23">
        <v>4</v>
      </c>
      <c r="CX20" s="23">
        <v>-82</v>
      </c>
      <c r="CY20" s="23">
        <v>-98</v>
      </c>
      <c r="CZ20" s="89">
        <v>129</v>
      </c>
      <c r="DA20" s="23">
        <f t="shared" si="20"/>
        <v>-130</v>
      </c>
      <c r="DB20" s="23">
        <f t="shared" si="21"/>
        <v>-111</v>
      </c>
      <c r="DC20" s="23">
        <v>172</v>
      </c>
      <c r="DD20" s="23">
        <v>283</v>
      </c>
      <c r="DE20" s="23">
        <f t="shared" si="22"/>
        <v>40</v>
      </c>
      <c r="DF20" s="23">
        <v>34</v>
      </c>
      <c r="DG20" s="23">
        <v>6</v>
      </c>
      <c r="DH20" s="23">
        <v>3</v>
      </c>
      <c r="DI20" s="23">
        <v>2</v>
      </c>
      <c r="DJ20" s="23">
        <v>1</v>
      </c>
      <c r="DK20" s="23">
        <v>-81</v>
      </c>
      <c r="DL20" s="23">
        <v>22</v>
      </c>
      <c r="DM20" s="23">
        <v>150</v>
      </c>
      <c r="DN20" s="88">
        <f t="shared" si="23"/>
        <v>-64</v>
      </c>
      <c r="DO20" s="23">
        <f t="shared" si="24"/>
        <v>-94</v>
      </c>
      <c r="DP20" s="23">
        <v>90</v>
      </c>
      <c r="DQ20" s="23">
        <v>184</v>
      </c>
      <c r="DR20" s="23">
        <f t="shared" si="25"/>
        <v>16</v>
      </c>
      <c r="DS20" s="23">
        <v>16</v>
      </c>
      <c r="DT20" s="23">
        <v>3</v>
      </c>
      <c r="DU20" s="23">
        <v>3</v>
      </c>
      <c r="DV20" s="23">
        <v>4</v>
      </c>
      <c r="DW20" s="23">
        <v>2</v>
      </c>
      <c r="DX20" s="23">
        <v>38</v>
      </c>
      <c r="DY20" s="23">
        <v>-24</v>
      </c>
      <c r="DZ20" s="89">
        <v>-1</v>
      </c>
    </row>
    <row r="21" spans="1:130">
      <c r="A21" s="22">
        <v>2016</v>
      </c>
      <c r="B21" s="24">
        <v>3460</v>
      </c>
      <c r="C21" s="24">
        <v>-307</v>
      </c>
      <c r="D21" s="24">
        <v>6647</v>
      </c>
      <c r="E21" s="24">
        <v>6954</v>
      </c>
      <c r="F21" s="24">
        <v>4880</v>
      </c>
      <c r="G21" s="24">
        <v>4458</v>
      </c>
      <c r="H21" s="24">
        <v>286</v>
      </c>
      <c r="I21" s="24">
        <v>815</v>
      </c>
      <c r="J21" s="24">
        <v>475</v>
      </c>
      <c r="K21" s="24">
        <v>204</v>
      </c>
      <c r="L21" s="24">
        <v>-1113</v>
      </c>
      <c r="M21" s="110">
        <v>1048</v>
      </c>
      <c r="N21" s="90">
        <f t="shared" si="1"/>
        <v>4259</v>
      </c>
      <c r="O21" s="24">
        <f t="shared" si="0"/>
        <v>261</v>
      </c>
      <c r="P21" s="24">
        <f t="shared" si="0"/>
        <v>4378</v>
      </c>
      <c r="Q21" s="24">
        <f t="shared" si="0"/>
        <v>4117</v>
      </c>
      <c r="R21" s="24">
        <f t="shared" si="0"/>
        <v>4269</v>
      </c>
      <c r="S21" s="24">
        <f t="shared" si="0"/>
        <v>3984</v>
      </c>
      <c r="T21" s="24">
        <f t="shared" si="0"/>
        <v>208</v>
      </c>
      <c r="U21" s="24">
        <f t="shared" si="0"/>
        <v>599</v>
      </c>
      <c r="V21" s="24">
        <f t="shared" si="0"/>
        <v>352</v>
      </c>
      <c r="W21" s="24">
        <f t="shared" si="0"/>
        <v>170</v>
      </c>
      <c r="X21" s="24">
        <f t="shared" si="0"/>
        <v>-1546</v>
      </c>
      <c r="Y21" s="24">
        <f t="shared" si="0"/>
        <v>1275</v>
      </c>
      <c r="Z21" s="110">
        <f t="shared" si="0"/>
        <v>-49</v>
      </c>
      <c r="AA21" s="90">
        <f t="shared" si="2"/>
        <v>-799</v>
      </c>
      <c r="AB21" s="24">
        <f t="shared" si="3"/>
        <v>-568</v>
      </c>
      <c r="AC21" s="24">
        <v>2269</v>
      </c>
      <c r="AD21" s="24">
        <v>2837</v>
      </c>
      <c r="AE21" s="24">
        <f t="shared" si="4"/>
        <v>611</v>
      </c>
      <c r="AF21" s="23">
        <v>474</v>
      </c>
      <c r="AG21" s="23">
        <v>78</v>
      </c>
      <c r="AH21" s="23">
        <v>216</v>
      </c>
      <c r="AI21" s="23">
        <v>123</v>
      </c>
      <c r="AJ21" s="23">
        <v>34</v>
      </c>
      <c r="AK21" s="23">
        <v>433</v>
      </c>
      <c r="AL21" s="24">
        <v>-1275</v>
      </c>
      <c r="AM21" s="89" t="s">
        <v>132</v>
      </c>
      <c r="AN21" s="24">
        <f t="shared" si="5"/>
        <v>2282</v>
      </c>
      <c r="AO21" s="24">
        <f t="shared" si="6"/>
        <v>298</v>
      </c>
      <c r="AP21" s="24">
        <v>1395</v>
      </c>
      <c r="AQ21" s="24">
        <v>1097</v>
      </c>
      <c r="AR21" s="23">
        <f t="shared" si="7"/>
        <v>1583</v>
      </c>
      <c r="AS21" s="24">
        <v>1235</v>
      </c>
      <c r="AT21" s="23">
        <v>45</v>
      </c>
      <c r="AU21" s="23">
        <v>434</v>
      </c>
      <c r="AV21" s="23">
        <v>92</v>
      </c>
      <c r="AW21" s="23">
        <v>39</v>
      </c>
      <c r="AX21" s="23">
        <v>-287</v>
      </c>
      <c r="AY21" s="23">
        <v>688</v>
      </c>
      <c r="AZ21" s="23">
        <v>-182</v>
      </c>
      <c r="BA21" s="90">
        <f t="shared" si="8"/>
        <v>551</v>
      </c>
      <c r="BB21" s="24">
        <f t="shared" si="9"/>
        <v>95</v>
      </c>
      <c r="BC21" s="24">
        <v>1258</v>
      </c>
      <c r="BD21" s="24">
        <v>1163</v>
      </c>
      <c r="BE21" s="24">
        <f t="shared" si="10"/>
        <v>1134</v>
      </c>
      <c r="BF21" s="24">
        <v>1172</v>
      </c>
      <c r="BG21" s="23">
        <v>59</v>
      </c>
      <c r="BH21" s="23">
        <v>6</v>
      </c>
      <c r="BI21" s="23">
        <v>73</v>
      </c>
      <c r="BJ21" s="23">
        <v>30</v>
      </c>
      <c r="BK21" s="23">
        <v>-476</v>
      </c>
      <c r="BL21" s="23">
        <v>-202</v>
      </c>
      <c r="BM21" s="89">
        <v>93</v>
      </c>
      <c r="BN21" s="88">
        <f t="shared" si="11"/>
        <v>1891</v>
      </c>
      <c r="BO21" s="23">
        <f t="shared" si="12"/>
        <v>321</v>
      </c>
      <c r="BP21" s="24">
        <v>1051</v>
      </c>
      <c r="BQ21" s="23">
        <v>730</v>
      </c>
      <c r="BR21" s="23">
        <f t="shared" si="13"/>
        <v>1324</v>
      </c>
      <c r="BS21" s="24">
        <v>1423</v>
      </c>
      <c r="BT21" s="23">
        <v>81</v>
      </c>
      <c r="BU21" s="23">
        <v>73</v>
      </c>
      <c r="BV21" s="23">
        <v>162</v>
      </c>
      <c r="BW21" s="23">
        <v>91</v>
      </c>
      <c r="BX21" s="23">
        <v>-718</v>
      </c>
      <c r="BY21" s="23">
        <v>964</v>
      </c>
      <c r="BZ21" s="89">
        <v>-400</v>
      </c>
      <c r="CA21" s="88">
        <f t="shared" si="14"/>
        <v>-168</v>
      </c>
      <c r="CB21" s="23">
        <f t="shared" si="15"/>
        <v>-130</v>
      </c>
      <c r="CC21" s="23">
        <v>202</v>
      </c>
      <c r="CD21" s="23">
        <v>332</v>
      </c>
      <c r="CE21" s="23">
        <f t="shared" si="16"/>
        <v>92</v>
      </c>
      <c r="CF21" s="23">
        <v>53</v>
      </c>
      <c r="CG21" s="23">
        <v>12</v>
      </c>
      <c r="CH21" s="23">
        <v>41</v>
      </c>
      <c r="CI21" s="23">
        <v>10</v>
      </c>
      <c r="CJ21" s="23">
        <v>4</v>
      </c>
      <c r="CK21" s="23">
        <v>47</v>
      </c>
      <c r="CL21" s="23">
        <v>-177</v>
      </c>
      <c r="CM21" s="89">
        <v>183</v>
      </c>
      <c r="CN21" s="88">
        <f t="shared" si="17"/>
        <v>-85</v>
      </c>
      <c r="CO21" s="23">
        <f t="shared" si="18"/>
        <v>-90</v>
      </c>
      <c r="CP21" s="23">
        <v>244</v>
      </c>
      <c r="CQ21" s="23">
        <v>334</v>
      </c>
      <c r="CR21" s="23">
        <f t="shared" si="19"/>
        <v>20</v>
      </c>
      <c r="CS21" s="23">
        <v>27</v>
      </c>
      <c r="CT21" s="23">
        <v>6</v>
      </c>
      <c r="CU21" s="23">
        <v>0</v>
      </c>
      <c r="CV21" s="23">
        <v>9</v>
      </c>
      <c r="CW21" s="23">
        <v>4</v>
      </c>
      <c r="CX21" s="23">
        <v>-25</v>
      </c>
      <c r="CY21" s="23">
        <v>10</v>
      </c>
      <c r="CZ21" s="89">
        <v>114</v>
      </c>
      <c r="DA21" s="23">
        <f t="shared" si="20"/>
        <v>-85</v>
      </c>
      <c r="DB21" s="23">
        <f t="shared" si="21"/>
        <v>-133</v>
      </c>
      <c r="DC21" s="23">
        <v>144</v>
      </c>
      <c r="DD21" s="23">
        <v>277</v>
      </c>
      <c r="DE21" s="23">
        <f t="shared" si="22"/>
        <v>107</v>
      </c>
      <c r="DF21" s="23">
        <v>66</v>
      </c>
      <c r="DG21" s="23">
        <v>4</v>
      </c>
      <c r="DH21" s="23">
        <v>41</v>
      </c>
      <c r="DI21" s="23">
        <v>3</v>
      </c>
      <c r="DJ21" s="23">
        <v>1</v>
      </c>
      <c r="DK21" s="23">
        <v>-66</v>
      </c>
      <c r="DL21" s="23">
        <v>7</v>
      </c>
      <c r="DM21" s="23">
        <v>133</v>
      </c>
      <c r="DN21" s="88">
        <f t="shared" si="23"/>
        <v>-127</v>
      </c>
      <c r="DO21" s="23">
        <f t="shared" si="24"/>
        <v>-100</v>
      </c>
      <c r="DP21" s="23">
        <v>84</v>
      </c>
      <c r="DQ21" s="23">
        <v>184</v>
      </c>
      <c r="DR21" s="23">
        <f t="shared" si="25"/>
        <v>9</v>
      </c>
      <c r="DS21" s="23">
        <v>8</v>
      </c>
      <c r="DT21" s="23">
        <v>1</v>
      </c>
      <c r="DU21" s="23">
        <v>4</v>
      </c>
      <c r="DV21" s="23">
        <v>3</v>
      </c>
      <c r="DW21" s="23">
        <v>1</v>
      </c>
      <c r="DX21" s="23">
        <v>-21</v>
      </c>
      <c r="DY21" s="23">
        <v>-15</v>
      </c>
      <c r="DZ21" s="89">
        <v>10</v>
      </c>
    </row>
    <row r="22" spans="1:130">
      <c r="A22" s="22">
        <v>2017</v>
      </c>
      <c r="B22" s="24">
        <v>3271</v>
      </c>
      <c r="C22" s="24">
        <v>-801</v>
      </c>
      <c r="D22" s="24">
        <v>6593</v>
      </c>
      <c r="E22" s="24">
        <v>7394</v>
      </c>
      <c r="F22" s="24">
        <v>3638</v>
      </c>
      <c r="G22" s="24">
        <v>3448</v>
      </c>
      <c r="H22" s="24">
        <v>273</v>
      </c>
      <c r="I22" s="24">
        <v>453</v>
      </c>
      <c r="J22" s="24">
        <v>330</v>
      </c>
      <c r="K22" s="24">
        <v>206</v>
      </c>
      <c r="L22" s="24">
        <v>434</v>
      </c>
      <c r="M22" s="110" t="s">
        <v>132</v>
      </c>
      <c r="N22" s="90">
        <f t="shared" si="1"/>
        <v>4005</v>
      </c>
      <c r="O22" s="24">
        <f t="shared" si="0"/>
        <v>-9</v>
      </c>
      <c r="P22" s="24">
        <f t="shared" si="0"/>
        <v>4289</v>
      </c>
      <c r="Q22" s="24">
        <f t="shared" si="0"/>
        <v>4298</v>
      </c>
      <c r="R22" s="24">
        <f t="shared" si="0"/>
        <v>3113</v>
      </c>
      <c r="S22" s="24">
        <f t="shared" si="0"/>
        <v>3013</v>
      </c>
      <c r="T22" s="24">
        <f t="shared" si="0"/>
        <v>200</v>
      </c>
      <c r="U22" s="24">
        <f t="shared" si="0"/>
        <v>328</v>
      </c>
      <c r="V22" s="24">
        <f t="shared" si="0"/>
        <v>259</v>
      </c>
      <c r="W22" s="24">
        <f t="shared" si="0"/>
        <v>169</v>
      </c>
      <c r="X22" s="24">
        <f t="shared" si="0"/>
        <v>-190</v>
      </c>
      <c r="Y22" s="24">
        <f t="shared" si="0"/>
        <v>1091</v>
      </c>
      <c r="Z22" s="89" t="s">
        <v>132</v>
      </c>
      <c r="AA22" s="90">
        <f t="shared" si="2"/>
        <v>-734</v>
      </c>
      <c r="AB22" s="24">
        <f t="shared" si="3"/>
        <v>-792</v>
      </c>
      <c r="AC22" s="24">
        <v>2304</v>
      </c>
      <c r="AD22" s="24">
        <v>3096</v>
      </c>
      <c r="AE22" s="24">
        <f t="shared" si="4"/>
        <v>525</v>
      </c>
      <c r="AF22" s="23">
        <v>435</v>
      </c>
      <c r="AG22" s="23">
        <v>73</v>
      </c>
      <c r="AH22" s="23">
        <v>125</v>
      </c>
      <c r="AI22" s="23">
        <v>71</v>
      </c>
      <c r="AJ22" s="23">
        <v>37</v>
      </c>
      <c r="AK22" s="23">
        <v>624</v>
      </c>
      <c r="AL22" s="24">
        <v>-1091</v>
      </c>
      <c r="AM22" s="89" t="s">
        <v>132</v>
      </c>
      <c r="AN22" s="24">
        <f t="shared" si="5"/>
        <v>1971</v>
      </c>
      <c r="AO22" s="24">
        <f t="shared" si="6"/>
        <v>206</v>
      </c>
      <c r="AP22" s="24">
        <v>1379</v>
      </c>
      <c r="AQ22" s="24">
        <v>1173</v>
      </c>
      <c r="AR22" s="23">
        <f t="shared" si="7"/>
        <v>1069</v>
      </c>
      <c r="AS22" s="23">
        <v>961</v>
      </c>
      <c r="AT22" s="23">
        <v>85</v>
      </c>
      <c r="AU22" s="23">
        <v>122</v>
      </c>
      <c r="AV22" s="23">
        <v>65</v>
      </c>
      <c r="AW22" s="23">
        <v>34</v>
      </c>
      <c r="AX22" s="23">
        <v>131</v>
      </c>
      <c r="AY22" s="23">
        <v>565</v>
      </c>
      <c r="AZ22" s="23" t="s">
        <v>132</v>
      </c>
      <c r="BA22" s="90">
        <f t="shared" si="8"/>
        <v>557</v>
      </c>
      <c r="BB22" s="24">
        <f t="shared" si="9"/>
        <v>-115</v>
      </c>
      <c r="BC22" s="24">
        <v>1136</v>
      </c>
      <c r="BD22" s="24">
        <v>1251</v>
      </c>
      <c r="BE22" s="24">
        <f t="shared" si="10"/>
        <v>686</v>
      </c>
      <c r="BF22" s="23">
        <v>801</v>
      </c>
      <c r="BG22" s="23">
        <v>50</v>
      </c>
      <c r="BH22" s="23">
        <v>-40</v>
      </c>
      <c r="BI22" s="23">
        <v>78</v>
      </c>
      <c r="BJ22" s="23">
        <v>47</v>
      </c>
      <c r="BK22" s="23">
        <v>-164</v>
      </c>
      <c r="BL22" s="23">
        <v>150</v>
      </c>
      <c r="BM22" s="89" t="s">
        <v>132</v>
      </c>
      <c r="BN22" s="88">
        <f t="shared" si="11"/>
        <v>1647</v>
      </c>
      <c r="BO22" s="23">
        <f t="shared" si="12"/>
        <v>264</v>
      </c>
      <c r="BP22" s="24">
        <v>1049</v>
      </c>
      <c r="BQ22" s="23">
        <v>785</v>
      </c>
      <c r="BR22" s="23">
        <f t="shared" si="13"/>
        <v>1175</v>
      </c>
      <c r="BS22" s="24">
        <v>1091</v>
      </c>
      <c r="BT22" s="23">
        <v>51</v>
      </c>
      <c r="BU22" s="23">
        <v>206</v>
      </c>
      <c r="BV22" s="23">
        <v>97</v>
      </c>
      <c r="BW22" s="23">
        <v>76</v>
      </c>
      <c r="BX22" s="23">
        <v>-278</v>
      </c>
      <c r="BY22" s="23">
        <v>486</v>
      </c>
      <c r="BZ22" s="89" t="s">
        <v>132</v>
      </c>
      <c r="CA22" s="88">
        <f t="shared" si="14"/>
        <v>-38</v>
      </c>
      <c r="CB22" s="23">
        <f t="shared" si="15"/>
        <v>-123</v>
      </c>
      <c r="CC22" s="23">
        <v>215</v>
      </c>
      <c r="CD22" s="23">
        <v>338</v>
      </c>
      <c r="CE22" s="23">
        <f t="shared" si="16"/>
        <v>73</v>
      </c>
      <c r="CF22" s="23">
        <v>73</v>
      </c>
      <c r="CG22" s="23">
        <v>2</v>
      </c>
      <c r="CH22" s="23">
        <v>10</v>
      </c>
      <c r="CI22" s="23">
        <v>7</v>
      </c>
      <c r="CJ22" s="23">
        <v>5</v>
      </c>
      <c r="CK22" s="23">
        <v>10</v>
      </c>
      <c r="CL22" s="23">
        <v>2</v>
      </c>
      <c r="CM22" s="89" t="s">
        <v>132</v>
      </c>
      <c r="CN22" s="88">
        <f t="shared" si="17"/>
        <v>-68</v>
      </c>
      <c r="CO22" s="23">
        <f t="shared" si="18"/>
        <v>-85</v>
      </c>
      <c r="CP22" s="23">
        <v>242</v>
      </c>
      <c r="CQ22" s="23">
        <v>327</v>
      </c>
      <c r="CR22" s="23">
        <f t="shared" si="19"/>
        <v>25</v>
      </c>
      <c r="CS22" s="23">
        <v>27</v>
      </c>
      <c r="CT22" s="23">
        <v>4</v>
      </c>
      <c r="CU22" s="23">
        <v>2</v>
      </c>
      <c r="CV22" s="23">
        <v>5</v>
      </c>
      <c r="CW22" s="23">
        <v>3</v>
      </c>
      <c r="CX22" s="23">
        <v>41</v>
      </c>
      <c r="CY22" s="23">
        <v>-49</v>
      </c>
      <c r="CZ22" s="89" t="s">
        <v>132</v>
      </c>
      <c r="DA22" s="23">
        <f t="shared" si="20"/>
        <v>33</v>
      </c>
      <c r="DB22" s="23">
        <f t="shared" si="21"/>
        <v>-81</v>
      </c>
      <c r="DC22" s="23">
        <v>161</v>
      </c>
      <c r="DD22" s="23">
        <v>242</v>
      </c>
      <c r="DE22" s="23">
        <f t="shared" si="22"/>
        <v>62</v>
      </c>
      <c r="DF22" s="23">
        <v>51</v>
      </c>
      <c r="DG22" s="23">
        <v>3</v>
      </c>
      <c r="DH22" s="23">
        <v>19</v>
      </c>
      <c r="DI22" s="23">
        <v>7</v>
      </c>
      <c r="DJ22" s="23">
        <v>4</v>
      </c>
      <c r="DK22" s="23">
        <v>19</v>
      </c>
      <c r="DL22" s="23">
        <v>33</v>
      </c>
      <c r="DM22" s="23" t="s">
        <v>132</v>
      </c>
      <c r="DN22" s="88">
        <f t="shared" si="23"/>
        <v>-97</v>
      </c>
      <c r="DO22" s="23">
        <f t="shared" si="24"/>
        <v>-75</v>
      </c>
      <c r="DP22" s="23">
        <v>107</v>
      </c>
      <c r="DQ22" s="23">
        <v>182</v>
      </c>
      <c r="DR22" s="23">
        <f t="shared" si="25"/>
        <v>23</v>
      </c>
      <c r="DS22" s="23">
        <v>9</v>
      </c>
      <c r="DT22" s="23">
        <v>5</v>
      </c>
      <c r="DU22" s="23">
        <v>9</v>
      </c>
      <c r="DV22" s="23">
        <v>0</v>
      </c>
      <c r="DW22" s="23">
        <v>0</v>
      </c>
      <c r="DX22" s="23">
        <v>51</v>
      </c>
      <c r="DY22" s="23">
        <v>-96</v>
      </c>
      <c r="DZ22" s="89" t="s">
        <v>132</v>
      </c>
    </row>
    <row r="23" spans="1:130">
      <c r="A23" s="22">
        <v>2018</v>
      </c>
      <c r="B23" s="24">
        <v>3680</v>
      </c>
      <c r="C23" s="24">
        <v>-1190</v>
      </c>
      <c r="D23" s="24">
        <v>6425</v>
      </c>
      <c r="E23" s="24">
        <v>7615</v>
      </c>
      <c r="F23" s="24">
        <v>4389</v>
      </c>
      <c r="G23" s="24">
        <v>4116</v>
      </c>
      <c r="H23" s="24">
        <v>379</v>
      </c>
      <c r="I23" s="24">
        <v>696</v>
      </c>
      <c r="J23" s="24">
        <v>593</v>
      </c>
      <c r="K23" s="24">
        <v>209</v>
      </c>
      <c r="L23" s="24">
        <v>481</v>
      </c>
      <c r="M23" s="110" t="s">
        <v>132</v>
      </c>
      <c r="N23" s="90">
        <f t="shared" si="1"/>
        <v>4323</v>
      </c>
      <c r="O23" s="24">
        <f t="shared" si="0"/>
        <v>-335</v>
      </c>
      <c r="P23" s="24">
        <f t="shared" si="0"/>
        <v>4156</v>
      </c>
      <c r="Q23" s="24">
        <f t="shared" si="0"/>
        <v>4491</v>
      </c>
      <c r="R23" s="24">
        <f t="shared" si="0"/>
        <v>3932</v>
      </c>
      <c r="S23" s="24">
        <f t="shared" si="0"/>
        <v>3581</v>
      </c>
      <c r="T23" s="24">
        <f t="shared" si="0"/>
        <v>305</v>
      </c>
      <c r="U23" s="24">
        <f t="shared" si="0"/>
        <v>541</v>
      </c>
      <c r="V23" s="24">
        <f t="shared" si="0"/>
        <v>374</v>
      </c>
      <c r="W23" s="24">
        <f t="shared" si="0"/>
        <v>121</v>
      </c>
      <c r="X23" s="24">
        <f t="shared" si="0"/>
        <v>-83</v>
      </c>
      <c r="Y23" s="24">
        <f t="shared" si="0"/>
        <v>809</v>
      </c>
      <c r="Z23" s="89" t="s">
        <v>132</v>
      </c>
      <c r="AA23" s="90">
        <f t="shared" si="2"/>
        <v>-643</v>
      </c>
      <c r="AB23" s="24">
        <f t="shared" si="3"/>
        <v>-855</v>
      </c>
      <c r="AC23" s="24">
        <v>2269</v>
      </c>
      <c r="AD23" s="24">
        <v>3124</v>
      </c>
      <c r="AE23" s="24">
        <f t="shared" si="4"/>
        <v>457</v>
      </c>
      <c r="AF23" s="23">
        <v>535</v>
      </c>
      <c r="AG23" s="23">
        <v>74</v>
      </c>
      <c r="AH23" s="23">
        <v>155</v>
      </c>
      <c r="AI23" s="23">
        <v>219</v>
      </c>
      <c r="AJ23" s="23">
        <v>88</v>
      </c>
      <c r="AK23" s="23">
        <v>564</v>
      </c>
      <c r="AL23" s="23">
        <v>-809</v>
      </c>
      <c r="AM23" s="89" t="s">
        <v>132</v>
      </c>
      <c r="AN23" s="24">
        <f t="shared" si="5"/>
        <v>2122</v>
      </c>
      <c r="AO23" s="24">
        <f t="shared" si="6"/>
        <v>109</v>
      </c>
      <c r="AP23" s="24">
        <v>1294</v>
      </c>
      <c r="AQ23" s="24">
        <v>1185</v>
      </c>
      <c r="AR23" s="23">
        <f t="shared" si="7"/>
        <v>1486</v>
      </c>
      <c r="AS23" s="24">
        <v>1385</v>
      </c>
      <c r="AT23" s="23">
        <v>117</v>
      </c>
      <c r="AU23" s="23">
        <v>133</v>
      </c>
      <c r="AV23" s="23">
        <v>114</v>
      </c>
      <c r="AW23" s="23">
        <v>35</v>
      </c>
      <c r="AX23" s="23">
        <v>182</v>
      </c>
      <c r="AY23" s="23">
        <v>345</v>
      </c>
      <c r="AZ23" s="23" t="s">
        <v>132</v>
      </c>
      <c r="BA23" s="90">
        <f t="shared" si="8"/>
        <v>767</v>
      </c>
      <c r="BB23" s="24">
        <f t="shared" si="9"/>
        <v>-73</v>
      </c>
      <c r="BC23" s="24">
        <v>1196</v>
      </c>
      <c r="BD23" s="24">
        <v>1269</v>
      </c>
      <c r="BE23" s="24">
        <f t="shared" si="10"/>
        <v>878</v>
      </c>
      <c r="BF23" s="23">
        <v>784</v>
      </c>
      <c r="BG23" s="23">
        <v>98</v>
      </c>
      <c r="BH23" s="23">
        <v>132</v>
      </c>
      <c r="BI23" s="23">
        <v>103</v>
      </c>
      <c r="BJ23" s="23">
        <v>33</v>
      </c>
      <c r="BK23" s="23">
        <v>-13</v>
      </c>
      <c r="BL23" s="23">
        <v>-25</v>
      </c>
      <c r="BM23" s="89" t="s">
        <v>132</v>
      </c>
      <c r="BN23" s="88">
        <f t="shared" si="11"/>
        <v>1727</v>
      </c>
      <c r="BO23" s="23">
        <f t="shared" si="12"/>
        <v>159</v>
      </c>
      <c r="BP23" s="24">
        <v>1009</v>
      </c>
      <c r="BQ23" s="23">
        <v>850</v>
      </c>
      <c r="BR23" s="23">
        <f t="shared" si="13"/>
        <v>1307</v>
      </c>
      <c r="BS23" s="24">
        <v>1257</v>
      </c>
      <c r="BT23" s="23">
        <v>67</v>
      </c>
      <c r="BU23" s="23">
        <v>145</v>
      </c>
      <c r="BV23" s="23">
        <v>122</v>
      </c>
      <c r="BW23" s="23">
        <v>40</v>
      </c>
      <c r="BX23" s="23">
        <v>-377</v>
      </c>
      <c r="BY23" s="23">
        <v>638</v>
      </c>
      <c r="BZ23" s="89" t="s">
        <v>132</v>
      </c>
      <c r="CA23" s="88">
        <f t="shared" si="14"/>
        <v>-53</v>
      </c>
      <c r="CB23" s="23">
        <f t="shared" si="15"/>
        <v>-148</v>
      </c>
      <c r="CC23" s="23">
        <v>208</v>
      </c>
      <c r="CD23" s="23">
        <v>356</v>
      </c>
      <c r="CE23" s="23">
        <f t="shared" si="16"/>
        <v>63</v>
      </c>
      <c r="CF23" s="23">
        <v>50</v>
      </c>
      <c r="CG23" s="23">
        <v>12</v>
      </c>
      <c r="CH23" s="23">
        <v>15</v>
      </c>
      <c r="CI23" s="23">
        <v>10</v>
      </c>
      <c r="CJ23" s="23">
        <v>4</v>
      </c>
      <c r="CK23" s="23">
        <v>72</v>
      </c>
      <c r="CL23" s="23">
        <v>-40</v>
      </c>
      <c r="CM23" s="89" t="s">
        <v>132</v>
      </c>
      <c r="CN23" s="88">
        <f t="shared" si="17"/>
        <v>-71</v>
      </c>
      <c r="CO23" s="23">
        <f t="shared" si="18"/>
        <v>-173</v>
      </c>
      <c r="CP23" s="23">
        <v>188</v>
      </c>
      <c r="CQ23" s="23">
        <v>361</v>
      </c>
      <c r="CR23" s="23">
        <f t="shared" si="19"/>
        <v>103</v>
      </c>
      <c r="CS23" s="23">
        <v>58</v>
      </c>
      <c r="CT23" s="23">
        <v>4</v>
      </c>
      <c r="CU23" s="23">
        <v>48</v>
      </c>
      <c r="CV23" s="23">
        <v>5</v>
      </c>
      <c r="CW23" s="23">
        <v>2</v>
      </c>
      <c r="CX23" s="23">
        <v>71</v>
      </c>
      <c r="CY23" s="23">
        <v>-72</v>
      </c>
      <c r="CZ23" s="89" t="s">
        <v>132</v>
      </c>
      <c r="DA23" s="23">
        <f t="shared" si="20"/>
        <v>-36</v>
      </c>
      <c r="DB23" s="23">
        <f t="shared" si="21"/>
        <v>-128</v>
      </c>
      <c r="DC23" s="23">
        <v>156</v>
      </c>
      <c r="DD23" s="23">
        <v>284</v>
      </c>
      <c r="DE23" s="23">
        <f t="shared" si="22"/>
        <v>63</v>
      </c>
      <c r="DF23" s="23">
        <v>41</v>
      </c>
      <c r="DG23" s="23">
        <v>6</v>
      </c>
      <c r="DH23" s="23">
        <v>38</v>
      </c>
      <c r="DI23" s="23">
        <v>16</v>
      </c>
      <c r="DJ23" s="23">
        <v>6</v>
      </c>
      <c r="DK23" s="23">
        <v>-14</v>
      </c>
      <c r="DL23" s="23">
        <v>43</v>
      </c>
      <c r="DM23" s="23" t="s">
        <v>132</v>
      </c>
      <c r="DN23" s="88">
        <f t="shared" si="23"/>
        <v>-133</v>
      </c>
      <c r="DO23" s="23">
        <f t="shared" si="24"/>
        <v>-81</v>
      </c>
      <c r="DP23" s="23">
        <v>105</v>
      </c>
      <c r="DQ23" s="23">
        <v>186</v>
      </c>
      <c r="DR23" s="23">
        <f t="shared" si="25"/>
        <v>32</v>
      </c>
      <c r="DS23" s="23">
        <v>6</v>
      </c>
      <c r="DT23" s="23">
        <v>1</v>
      </c>
      <c r="DU23" s="23">
        <v>30</v>
      </c>
      <c r="DV23" s="23">
        <v>4</v>
      </c>
      <c r="DW23" s="23">
        <v>1</v>
      </c>
      <c r="DX23" s="23">
        <v>-4</v>
      </c>
      <c r="DY23" s="23">
        <v>-80</v>
      </c>
      <c r="DZ23" s="89" t="s">
        <v>132</v>
      </c>
    </row>
    <row r="24" spans="1:130">
      <c r="A24" s="22">
        <v>2019</v>
      </c>
      <c r="B24" s="24">
        <v>6567</v>
      </c>
      <c r="C24" s="24">
        <v>-1382</v>
      </c>
      <c r="D24" s="24">
        <v>6369</v>
      </c>
      <c r="E24" s="24">
        <v>7751</v>
      </c>
      <c r="F24" s="24">
        <v>6280</v>
      </c>
      <c r="G24" s="24">
        <v>5076</v>
      </c>
      <c r="H24" s="24">
        <v>382</v>
      </c>
      <c r="I24" s="24">
        <v>1633</v>
      </c>
      <c r="J24" s="24">
        <v>601</v>
      </c>
      <c r="K24" s="24">
        <v>210</v>
      </c>
      <c r="L24" s="24">
        <v>1669</v>
      </c>
      <c r="M24" s="110" t="s">
        <v>132</v>
      </c>
      <c r="N24" s="90">
        <f t="shared" si="1"/>
        <v>6050</v>
      </c>
      <c r="O24" s="24">
        <f t="shared" si="0"/>
        <v>-486</v>
      </c>
      <c r="P24" s="24">
        <f t="shared" si="0"/>
        <v>4157</v>
      </c>
      <c r="Q24" s="24">
        <f t="shared" si="0"/>
        <v>4643</v>
      </c>
      <c r="R24" s="24">
        <f t="shared" si="0"/>
        <v>5297</v>
      </c>
      <c r="S24" s="24">
        <f t="shared" si="0"/>
        <v>4302</v>
      </c>
      <c r="T24" s="24">
        <f t="shared" si="0"/>
        <v>300</v>
      </c>
      <c r="U24" s="24">
        <f t="shared" si="0"/>
        <v>1196</v>
      </c>
      <c r="V24" s="24">
        <f t="shared" si="0"/>
        <v>378</v>
      </c>
      <c r="W24" s="24">
        <f t="shared" si="0"/>
        <v>123</v>
      </c>
      <c r="X24" s="24">
        <f t="shared" si="0"/>
        <v>556</v>
      </c>
      <c r="Y24" s="24">
        <f t="shared" si="0"/>
        <v>683</v>
      </c>
      <c r="Z24" s="89" t="s">
        <v>132</v>
      </c>
      <c r="AA24" s="90">
        <f t="shared" si="2"/>
        <v>517</v>
      </c>
      <c r="AB24" s="24">
        <f t="shared" si="3"/>
        <v>-896</v>
      </c>
      <c r="AC24" s="24">
        <v>2212</v>
      </c>
      <c r="AD24" s="24">
        <v>3108</v>
      </c>
      <c r="AE24" s="24">
        <f t="shared" si="4"/>
        <v>983</v>
      </c>
      <c r="AF24" s="23">
        <v>774</v>
      </c>
      <c r="AG24" s="23">
        <v>82</v>
      </c>
      <c r="AH24" s="23">
        <v>437</v>
      </c>
      <c r="AI24" s="23">
        <v>223</v>
      </c>
      <c r="AJ24" s="23">
        <v>87</v>
      </c>
      <c r="AK24" s="24">
        <v>1113</v>
      </c>
      <c r="AL24" s="23">
        <v>-683</v>
      </c>
      <c r="AM24" s="89" t="s">
        <v>132</v>
      </c>
      <c r="AN24" s="24">
        <f t="shared" si="5"/>
        <v>3310</v>
      </c>
      <c r="AO24" s="24">
        <f t="shared" si="6"/>
        <v>111</v>
      </c>
      <c r="AP24" s="24">
        <v>1400</v>
      </c>
      <c r="AQ24" s="24">
        <v>1289</v>
      </c>
      <c r="AR24" s="23">
        <f t="shared" si="7"/>
        <v>2219</v>
      </c>
      <c r="AS24" s="24">
        <v>1694</v>
      </c>
      <c r="AT24" s="23">
        <v>74</v>
      </c>
      <c r="AU24" s="23">
        <v>604</v>
      </c>
      <c r="AV24" s="23">
        <v>116</v>
      </c>
      <c r="AW24" s="23">
        <v>37</v>
      </c>
      <c r="AX24" s="23">
        <v>552</v>
      </c>
      <c r="AY24" s="23">
        <v>428</v>
      </c>
      <c r="AZ24" s="23" t="s">
        <v>132</v>
      </c>
      <c r="BA24" s="90">
        <f t="shared" si="8"/>
        <v>800</v>
      </c>
      <c r="BB24" s="24">
        <f t="shared" si="9"/>
        <v>-183</v>
      </c>
      <c r="BC24" s="24">
        <v>1179</v>
      </c>
      <c r="BD24" s="24">
        <v>1362</v>
      </c>
      <c r="BE24" s="24">
        <f t="shared" si="10"/>
        <v>959</v>
      </c>
      <c r="BF24" s="23">
        <v>894</v>
      </c>
      <c r="BG24" s="23">
        <v>84</v>
      </c>
      <c r="BH24" s="23">
        <v>117</v>
      </c>
      <c r="BI24" s="23">
        <v>103</v>
      </c>
      <c r="BJ24" s="23">
        <v>33</v>
      </c>
      <c r="BK24" s="23">
        <v>61</v>
      </c>
      <c r="BL24" s="23">
        <v>-37</v>
      </c>
      <c r="BM24" s="89" t="s">
        <v>132</v>
      </c>
      <c r="BN24" s="88">
        <f t="shared" si="11"/>
        <v>1992</v>
      </c>
      <c r="BO24" s="23">
        <f t="shared" si="12"/>
        <v>96</v>
      </c>
      <c r="BP24" s="23">
        <v>944</v>
      </c>
      <c r="BQ24" s="23">
        <v>848</v>
      </c>
      <c r="BR24" s="23">
        <f t="shared" si="13"/>
        <v>1649</v>
      </c>
      <c r="BS24" s="24">
        <v>1439</v>
      </c>
      <c r="BT24" s="23">
        <v>121</v>
      </c>
      <c r="BU24" s="23">
        <v>253</v>
      </c>
      <c r="BV24" s="23">
        <v>124</v>
      </c>
      <c r="BW24" s="23">
        <v>40</v>
      </c>
      <c r="BX24" s="23">
        <v>-192</v>
      </c>
      <c r="BY24" s="23">
        <v>439</v>
      </c>
      <c r="BZ24" s="89" t="s">
        <v>132</v>
      </c>
      <c r="CA24" s="88">
        <f t="shared" si="14"/>
        <v>85</v>
      </c>
      <c r="CB24" s="23">
        <f t="shared" si="15"/>
        <v>-129</v>
      </c>
      <c r="CC24" s="23">
        <v>208</v>
      </c>
      <c r="CD24" s="23">
        <v>337</v>
      </c>
      <c r="CE24" s="23">
        <f t="shared" si="16"/>
        <v>185</v>
      </c>
      <c r="CF24" s="23">
        <v>93</v>
      </c>
      <c r="CG24" s="23">
        <v>8</v>
      </c>
      <c r="CH24" s="23">
        <v>98</v>
      </c>
      <c r="CI24" s="23">
        <v>10</v>
      </c>
      <c r="CJ24" s="23">
        <v>4</v>
      </c>
      <c r="CK24" s="23">
        <v>43</v>
      </c>
      <c r="CL24" s="23">
        <v>-14</v>
      </c>
      <c r="CM24" s="89" t="s">
        <v>132</v>
      </c>
      <c r="CN24" s="88">
        <f t="shared" si="17"/>
        <v>41</v>
      </c>
      <c r="CO24" s="23">
        <f t="shared" si="18"/>
        <v>-100</v>
      </c>
      <c r="CP24" s="23">
        <v>196</v>
      </c>
      <c r="CQ24" s="23">
        <v>296</v>
      </c>
      <c r="CR24" s="23">
        <f t="shared" si="19"/>
        <v>91</v>
      </c>
      <c r="CS24" s="23">
        <v>81</v>
      </c>
      <c r="CT24" s="23">
        <v>1</v>
      </c>
      <c r="CU24" s="23">
        <v>16</v>
      </c>
      <c r="CV24" s="23">
        <v>5</v>
      </c>
      <c r="CW24" s="23">
        <v>2</v>
      </c>
      <c r="CX24" s="23">
        <v>75</v>
      </c>
      <c r="CY24" s="23">
        <v>-25</v>
      </c>
      <c r="CZ24" s="89" t="s">
        <v>132</v>
      </c>
      <c r="DA24" s="23">
        <f t="shared" si="20"/>
        <v>-65</v>
      </c>
      <c r="DB24" s="23">
        <f t="shared" si="21"/>
        <v>-177</v>
      </c>
      <c r="DC24" s="23">
        <v>143</v>
      </c>
      <c r="DD24" s="23">
        <v>320</v>
      </c>
      <c r="DE24" s="23">
        <f t="shared" si="22"/>
        <v>145</v>
      </c>
      <c r="DF24" s="23">
        <v>84</v>
      </c>
      <c r="DG24" s="23">
        <v>12</v>
      </c>
      <c r="DH24" s="23">
        <v>71</v>
      </c>
      <c r="DI24" s="23">
        <v>16</v>
      </c>
      <c r="DJ24" s="23">
        <v>6</v>
      </c>
      <c r="DK24" s="23">
        <v>-10</v>
      </c>
      <c r="DL24" s="23">
        <v>-23</v>
      </c>
      <c r="DM24" s="23" t="s">
        <v>132</v>
      </c>
      <c r="DN24" s="88">
        <f t="shared" si="23"/>
        <v>-113</v>
      </c>
      <c r="DO24" s="23">
        <f t="shared" si="24"/>
        <v>-104</v>
      </c>
      <c r="DP24" s="23">
        <v>87</v>
      </c>
      <c r="DQ24" s="23">
        <v>191</v>
      </c>
      <c r="DR24" s="23">
        <f t="shared" si="25"/>
        <v>49</v>
      </c>
      <c r="DS24" s="23">
        <v>17</v>
      </c>
      <c r="DT24" s="23">
        <v>0</v>
      </c>
      <c r="DU24" s="23">
        <v>37</v>
      </c>
      <c r="DV24" s="23">
        <v>4</v>
      </c>
      <c r="DW24" s="23">
        <v>1</v>
      </c>
      <c r="DX24" s="23">
        <v>27</v>
      </c>
      <c r="DY24" s="23">
        <v>-85</v>
      </c>
      <c r="DZ24" s="89" t="s">
        <v>132</v>
      </c>
    </row>
    <row r="25" spans="1:130">
      <c r="A25" s="22">
        <v>2020</v>
      </c>
      <c r="B25" s="24">
        <v>4608</v>
      </c>
      <c r="C25" s="24">
        <v>-1629</v>
      </c>
      <c r="D25" s="24">
        <v>6316</v>
      </c>
      <c r="E25" s="24">
        <v>7945</v>
      </c>
      <c r="F25" s="24">
        <v>5274</v>
      </c>
      <c r="G25" s="24">
        <v>4909</v>
      </c>
      <c r="H25" s="24">
        <v>328</v>
      </c>
      <c r="I25" s="24">
        <v>632</v>
      </c>
      <c r="J25" s="24">
        <v>453</v>
      </c>
      <c r="K25" s="24">
        <v>142</v>
      </c>
      <c r="L25" s="24">
        <v>963</v>
      </c>
      <c r="M25" s="110" t="s">
        <v>132</v>
      </c>
      <c r="N25" s="90">
        <f>AN25+BA25+BN25+CA25+CN25+DA25+DN25</f>
        <v>4684</v>
      </c>
      <c r="O25" s="24">
        <f t="shared" si="0"/>
        <v>-626</v>
      </c>
      <c r="P25" s="24">
        <f t="shared" si="0"/>
        <v>4124</v>
      </c>
      <c r="Q25" s="24">
        <f t="shared" si="0"/>
        <v>4750</v>
      </c>
      <c r="R25" s="24">
        <f t="shared" si="0"/>
        <v>4669</v>
      </c>
      <c r="S25" s="24">
        <f t="shared" si="0"/>
        <v>4031</v>
      </c>
      <c r="T25" s="24">
        <f t="shared" si="0"/>
        <v>258</v>
      </c>
      <c r="U25" s="24">
        <f t="shared" si="0"/>
        <v>723</v>
      </c>
      <c r="V25" s="24">
        <f t="shared" si="0"/>
        <v>276</v>
      </c>
      <c r="W25" s="24">
        <f t="shared" si="0"/>
        <v>67</v>
      </c>
      <c r="X25" s="24">
        <f t="shared" si="0"/>
        <v>17</v>
      </c>
      <c r="Y25" s="24">
        <f>AY25+BL25+BY25+CL25+CY25+DL25+DY25</f>
        <v>624</v>
      </c>
      <c r="Z25" s="89" t="s">
        <v>132</v>
      </c>
      <c r="AA25" s="90">
        <f t="shared" si="2"/>
        <v>-76</v>
      </c>
      <c r="AB25" s="24">
        <f t="shared" si="3"/>
        <v>-1003</v>
      </c>
      <c r="AC25" s="24">
        <v>2192</v>
      </c>
      <c r="AD25" s="24">
        <v>3195</v>
      </c>
      <c r="AE25" s="24">
        <f t="shared" si="4"/>
        <v>605</v>
      </c>
      <c r="AF25" s="23">
        <v>878</v>
      </c>
      <c r="AG25" s="23">
        <v>70</v>
      </c>
      <c r="AH25" s="23">
        <v>-91</v>
      </c>
      <c r="AI25" s="23">
        <v>177</v>
      </c>
      <c r="AJ25" s="23">
        <v>75</v>
      </c>
      <c r="AK25" s="23">
        <v>946</v>
      </c>
      <c r="AL25" s="23">
        <v>-624</v>
      </c>
      <c r="AM25" s="89" t="s">
        <v>132</v>
      </c>
      <c r="AN25" s="24">
        <f>AO25+AR25+AX25+AY25</f>
        <v>2825</v>
      </c>
      <c r="AO25" s="24">
        <f>AP25-AQ25</f>
        <v>61</v>
      </c>
      <c r="AP25" s="24">
        <v>1387</v>
      </c>
      <c r="AQ25" s="24">
        <v>1326</v>
      </c>
      <c r="AR25" s="23">
        <f t="shared" si="7"/>
        <v>1981</v>
      </c>
      <c r="AS25" s="24">
        <v>1750</v>
      </c>
      <c r="AT25" s="23">
        <v>63</v>
      </c>
      <c r="AU25" s="23">
        <v>272</v>
      </c>
      <c r="AV25" s="23">
        <v>83</v>
      </c>
      <c r="AW25" s="23">
        <v>21</v>
      </c>
      <c r="AX25" s="23">
        <v>352</v>
      </c>
      <c r="AY25" s="23">
        <v>431</v>
      </c>
      <c r="AZ25" s="23" t="s">
        <v>132</v>
      </c>
      <c r="BA25" s="90">
        <f t="shared" si="8"/>
        <v>722</v>
      </c>
      <c r="BB25" s="24">
        <f t="shared" si="9"/>
        <v>-222</v>
      </c>
      <c r="BC25" s="24">
        <v>1169</v>
      </c>
      <c r="BD25" s="24">
        <v>1391</v>
      </c>
      <c r="BE25" s="24">
        <f t="shared" si="10"/>
        <v>1023</v>
      </c>
      <c r="BF25" s="23">
        <v>890</v>
      </c>
      <c r="BG25" s="23">
        <v>71</v>
      </c>
      <c r="BH25" s="23">
        <v>160</v>
      </c>
      <c r="BI25" s="23">
        <v>76</v>
      </c>
      <c r="BJ25" s="23">
        <v>22</v>
      </c>
      <c r="BK25" s="23">
        <v>-42</v>
      </c>
      <c r="BL25" s="23">
        <v>-37</v>
      </c>
      <c r="BM25" s="89" t="s">
        <v>132</v>
      </c>
      <c r="BN25" s="88">
        <f t="shared" si="11"/>
        <v>1271</v>
      </c>
      <c r="BO25" s="23">
        <f t="shared" si="12"/>
        <v>71</v>
      </c>
      <c r="BP25" s="23">
        <v>937</v>
      </c>
      <c r="BQ25" s="23">
        <v>866</v>
      </c>
      <c r="BR25" s="23">
        <f t="shared" si="13"/>
        <v>1259</v>
      </c>
      <c r="BS25" s="24">
        <v>1088</v>
      </c>
      <c r="BT25" s="23">
        <v>105</v>
      </c>
      <c r="BU25" s="23">
        <v>176</v>
      </c>
      <c r="BV25" s="23">
        <v>91</v>
      </c>
      <c r="BW25" s="23">
        <v>19</v>
      </c>
      <c r="BX25" s="23">
        <v>-422</v>
      </c>
      <c r="BY25" s="23">
        <v>363</v>
      </c>
      <c r="BZ25" s="89" t="s">
        <v>132</v>
      </c>
      <c r="CA25" s="88">
        <f t="shared" si="14"/>
        <v>9</v>
      </c>
      <c r="CB25" s="23">
        <f>CC25-CD25</f>
        <v>-139</v>
      </c>
      <c r="CC25" s="23">
        <v>207</v>
      </c>
      <c r="CD25" s="23">
        <v>346</v>
      </c>
      <c r="CE25" s="23">
        <f>CF25+CG25+CH25-CI25-CJ25</f>
        <v>135</v>
      </c>
      <c r="CF25" s="23">
        <v>64</v>
      </c>
      <c r="CG25" s="23">
        <v>8</v>
      </c>
      <c r="CH25" s="23">
        <v>71</v>
      </c>
      <c r="CI25" s="23">
        <v>7</v>
      </c>
      <c r="CJ25" s="23">
        <v>1</v>
      </c>
      <c r="CK25" s="23">
        <v>34</v>
      </c>
      <c r="CL25" s="23">
        <v>-21</v>
      </c>
      <c r="CM25" s="89" t="s">
        <v>132</v>
      </c>
      <c r="CN25" s="88">
        <f t="shared" si="17"/>
        <v>62</v>
      </c>
      <c r="CO25" s="23">
        <f t="shared" si="18"/>
        <v>-108</v>
      </c>
      <c r="CP25" s="23">
        <v>195</v>
      </c>
      <c r="CQ25" s="23">
        <v>303</v>
      </c>
      <c r="CR25" s="23">
        <f t="shared" si="19"/>
        <v>106</v>
      </c>
      <c r="CS25" s="23">
        <v>87</v>
      </c>
      <c r="CT25" s="23">
        <v>1</v>
      </c>
      <c r="CU25" s="23">
        <v>23</v>
      </c>
      <c r="CV25" s="23">
        <v>4</v>
      </c>
      <c r="CW25" s="23">
        <v>1</v>
      </c>
      <c r="CX25" s="23">
        <v>86</v>
      </c>
      <c r="CY25" s="23">
        <v>-22</v>
      </c>
      <c r="CZ25" s="89" t="s">
        <v>132</v>
      </c>
      <c r="DA25" s="23">
        <f t="shared" si="20"/>
        <v>-117</v>
      </c>
      <c r="DB25" s="23">
        <f t="shared" si="21"/>
        <v>-182</v>
      </c>
      <c r="DC25" s="23">
        <v>142</v>
      </c>
      <c r="DD25" s="23">
        <v>324</v>
      </c>
      <c r="DE25" s="23">
        <f t="shared" si="22"/>
        <v>122</v>
      </c>
      <c r="DF25" s="23">
        <v>139</v>
      </c>
      <c r="DG25" s="23">
        <v>10</v>
      </c>
      <c r="DH25" s="23">
        <v>-13</v>
      </c>
      <c r="DI25" s="23">
        <v>12</v>
      </c>
      <c r="DJ25" s="23">
        <v>2</v>
      </c>
      <c r="DK25" s="23">
        <v>-30</v>
      </c>
      <c r="DL25" s="23">
        <v>-27</v>
      </c>
      <c r="DM25" s="23" t="s">
        <v>132</v>
      </c>
      <c r="DN25" s="88">
        <f>DO25+DR25+DX25+DY25</f>
        <v>-88</v>
      </c>
      <c r="DO25" s="23">
        <f t="shared" si="24"/>
        <v>-107</v>
      </c>
      <c r="DP25" s="23">
        <v>87</v>
      </c>
      <c r="DQ25" s="23">
        <v>194</v>
      </c>
      <c r="DR25" s="23">
        <f t="shared" si="25"/>
        <v>43</v>
      </c>
      <c r="DS25" s="23">
        <v>13</v>
      </c>
      <c r="DT25" s="23">
        <v>0</v>
      </c>
      <c r="DU25" s="23">
        <v>34</v>
      </c>
      <c r="DV25" s="23">
        <v>3</v>
      </c>
      <c r="DW25" s="23">
        <v>1</v>
      </c>
      <c r="DX25" s="23">
        <v>39</v>
      </c>
      <c r="DY25" s="23">
        <v>-63</v>
      </c>
      <c r="DZ25" s="89" t="s">
        <v>132</v>
      </c>
    </row>
    <row r="26" spans="1:130">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3"/>
      <c r="AG26" s="23"/>
      <c r="AH26" s="23"/>
      <c r="AI26" s="23"/>
      <c r="AJ26" s="23"/>
      <c r="AK26" s="23"/>
      <c r="AL26" s="23"/>
      <c r="AM26" s="23"/>
      <c r="AN26" s="24"/>
      <c r="AO26" s="24"/>
      <c r="AP26" s="24"/>
      <c r="AQ26" s="24"/>
      <c r="AR26" s="23"/>
      <c r="AS26" s="24"/>
      <c r="AT26" s="23"/>
      <c r="AU26" s="23"/>
      <c r="AV26" s="23"/>
      <c r="AW26" s="23"/>
      <c r="AX26" s="23"/>
      <c r="AY26" s="23"/>
      <c r="AZ26" s="23"/>
      <c r="BA26" s="24"/>
      <c r="BB26" s="24"/>
      <c r="BC26" s="24"/>
      <c r="BD26" s="24"/>
      <c r="BE26" s="24"/>
      <c r="BF26" s="23"/>
      <c r="BG26" s="23"/>
      <c r="BH26" s="23"/>
      <c r="BI26" s="23"/>
      <c r="BJ26" s="23"/>
      <c r="BK26" s="23"/>
      <c r="BL26" s="23"/>
      <c r="BM26" s="23"/>
      <c r="BN26" s="23"/>
      <c r="BO26" s="23"/>
      <c r="BP26" s="23"/>
      <c r="BQ26" s="23"/>
      <c r="BR26" s="23"/>
      <c r="BS26" s="24"/>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row>
    <row r="27" spans="1:130">
      <c r="A27" s="22" t="s">
        <v>586</v>
      </c>
    </row>
    <row r="29" spans="1:130">
      <c r="A29" s="22" t="s">
        <v>217</v>
      </c>
    </row>
    <row r="30" spans="1:130">
      <c r="B30" s="22" t="s">
        <v>218</v>
      </c>
    </row>
    <row r="31" spans="1:130">
      <c r="B31" s="228" t="s">
        <v>219</v>
      </c>
      <c r="C31" s="228"/>
      <c r="D31" s="228"/>
      <c r="E31" s="228"/>
      <c r="F31" s="228"/>
      <c r="G31" s="228"/>
      <c r="H31" s="228"/>
      <c r="I31" s="228"/>
      <c r="J31" s="228"/>
      <c r="K31" s="228"/>
    </row>
    <row r="32" spans="1:130">
      <c r="B32" s="228" t="s">
        <v>220</v>
      </c>
      <c r="C32" s="228"/>
      <c r="D32" s="228"/>
      <c r="E32" s="228"/>
      <c r="F32" s="228"/>
      <c r="G32" s="228"/>
      <c r="H32" s="228"/>
      <c r="I32" s="228"/>
      <c r="J32" s="228"/>
      <c r="K32" s="228"/>
    </row>
    <row r="34" spans="1:1">
      <c r="A34" s="22" t="s">
        <v>753</v>
      </c>
    </row>
  </sheetData>
  <mergeCells count="12">
    <mergeCell ref="CA4:CM4"/>
    <mergeCell ref="CN4:CZ4"/>
    <mergeCell ref="DA4:DM4"/>
    <mergeCell ref="DN4:DZ4"/>
    <mergeCell ref="B31:K31"/>
    <mergeCell ref="BA4:BM4"/>
    <mergeCell ref="BN4:BZ4"/>
    <mergeCell ref="B32:K32"/>
    <mergeCell ref="B4:M4"/>
    <mergeCell ref="N4:Z4"/>
    <mergeCell ref="AA4:AM4"/>
    <mergeCell ref="AN4:AZ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A719B-725B-448E-8688-5BACCD6D42D6}">
  <dimension ref="A1:CT48"/>
  <sheetViews>
    <sheetView workbookViewId="0">
      <selection activeCell="A53" sqref="A53"/>
    </sheetView>
  </sheetViews>
  <sheetFormatPr baseColWidth="10" defaultColWidth="9.1640625" defaultRowHeight="14"/>
  <cols>
    <col min="1" max="1" width="28" style="28" customWidth="1"/>
    <col min="2" max="13" width="14.6640625" style="28" customWidth="1"/>
    <col min="14" max="16384" width="9.1640625" style="28"/>
  </cols>
  <sheetData>
    <row r="1" spans="1:98">
      <c r="A1" s="27" t="s">
        <v>602</v>
      </c>
    </row>
    <row r="3" spans="1:98">
      <c r="A3" s="28" t="s">
        <v>553</v>
      </c>
    </row>
    <row r="5" spans="1:98" ht="45">
      <c r="B5" s="196" t="s">
        <v>198</v>
      </c>
      <c r="C5" s="196" t="s">
        <v>180</v>
      </c>
      <c r="D5" s="196" t="s">
        <v>176</v>
      </c>
      <c r="E5" s="196" t="s">
        <v>177</v>
      </c>
      <c r="F5" s="196" t="s">
        <v>199</v>
      </c>
      <c r="G5" s="196" t="s">
        <v>200</v>
      </c>
      <c r="H5" s="196" t="s">
        <v>201</v>
      </c>
      <c r="I5" s="196" t="s">
        <v>202</v>
      </c>
      <c r="J5" s="196" t="s">
        <v>203</v>
      </c>
      <c r="K5" s="196" t="s">
        <v>551</v>
      </c>
      <c r="L5" s="196" t="s">
        <v>225</v>
      </c>
      <c r="M5" s="196" t="s">
        <v>552</v>
      </c>
    </row>
    <row r="6" spans="1:98">
      <c r="A6" s="28" t="s">
        <v>121</v>
      </c>
      <c r="B6" s="30">
        <v>29614</v>
      </c>
      <c r="C6" s="30">
        <v>4438</v>
      </c>
      <c r="D6" s="30">
        <v>131517</v>
      </c>
      <c r="E6" s="30">
        <v>127079</v>
      </c>
      <c r="F6" s="30">
        <v>45891</v>
      </c>
      <c r="G6" s="30">
        <v>45050</v>
      </c>
      <c r="H6" s="30">
        <v>7109</v>
      </c>
      <c r="I6" s="30">
        <v>8386</v>
      </c>
      <c r="J6" s="30">
        <v>9369</v>
      </c>
      <c r="K6" s="30">
        <v>5285</v>
      </c>
      <c r="L6" s="30">
        <v>-20715</v>
      </c>
      <c r="M6" s="30">
        <v>0</v>
      </c>
    </row>
    <row r="7" spans="1:98">
      <c r="A7" s="28" t="s">
        <v>585</v>
      </c>
      <c r="B7" s="30">
        <v>51184</v>
      </c>
      <c r="C7" s="30">
        <v>9965</v>
      </c>
      <c r="D7" s="30">
        <v>84398</v>
      </c>
      <c r="E7" s="30">
        <v>74433</v>
      </c>
      <c r="F7" s="30">
        <v>40589</v>
      </c>
      <c r="G7" s="30">
        <v>38388</v>
      </c>
      <c r="H7" s="30">
        <v>5158</v>
      </c>
      <c r="I7" s="30">
        <v>6943</v>
      </c>
      <c r="J7" s="30">
        <v>6328</v>
      </c>
      <c r="K7" s="30">
        <v>3572</v>
      </c>
      <c r="L7" s="30">
        <v>-16311</v>
      </c>
      <c r="M7" s="30">
        <v>16941</v>
      </c>
    </row>
    <row r="8" spans="1:98">
      <c r="A8" s="28" t="s">
        <v>584</v>
      </c>
      <c r="B8" s="30">
        <v>-21570</v>
      </c>
      <c r="C8" s="30">
        <v>-5527</v>
      </c>
      <c r="D8" s="30">
        <v>47119</v>
      </c>
      <c r="E8" s="30">
        <v>52646</v>
      </c>
      <c r="F8" s="30">
        <v>5302</v>
      </c>
      <c r="G8" s="30">
        <v>6662</v>
      </c>
      <c r="H8" s="30">
        <v>1951</v>
      </c>
      <c r="I8" s="30">
        <v>1443</v>
      </c>
      <c r="J8" s="30">
        <v>3041</v>
      </c>
      <c r="K8" s="30">
        <v>1713</v>
      </c>
      <c r="L8" s="30">
        <v>-4404</v>
      </c>
      <c r="M8" s="30">
        <v>-16941</v>
      </c>
    </row>
    <row r="9" spans="1:98">
      <c r="A9" s="28" t="s">
        <v>572</v>
      </c>
      <c r="B9" s="30">
        <v>37013</v>
      </c>
      <c r="C9" s="30">
        <v>6369</v>
      </c>
      <c r="D9" s="30">
        <v>26256</v>
      </c>
      <c r="E9" s="30">
        <v>19887</v>
      </c>
      <c r="F9" s="30">
        <v>14901</v>
      </c>
      <c r="G9" s="30">
        <v>12391</v>
      </c>
      <c r="H9" s="30">
        <v>1501</v>
      </c>
      <c r="I9" s="30">
        <v>3458</v>
      </c>
      <c r="J9" s="30">
        <v>1560</v>
      </c>
      <c r="K9" s="30">
        <v>889</v>
      </c>
      <c r="L9" s="30">
        <v>965</v>
      </c>
      <c r="M9" s="30">
        <v>14778</v>
      </c>
    </row>
    <row r="10" spans="1:98">
      <c r="A10" s="28" t="s">
        <v>573</v>
      </c>
      <c r="B10" s="30">
        <v>5117</v>
      </c>
      <c r="C10" s="30">
        <v>2295</v>
      </c>
      <c r="D10" s="30">
        <v>24321</v>
      </c>
      <c r="E10" s="30">
        <v>22026</v>
      </c>
      <c r="F10" s="30">
        <v>10683</v>
      </c>
      <c r="G10" s="30">
        <v>10719</v>
      </c>
      <c r="H10" s="30">
        <v>1469</v>
      </c>
      <c r="I10" s="30">
        <v>952</v>
      </c>
      <c r="J10" s="30">
        <v>1618</v>
      </c>
      <c r="K10" s="30">
        <v>839</v>
      </c>
      <c r="L10" s="30">
        <v>-6820</v>
      </c>
      <c r="M10" s="30">
        <v>-1041</v>
      </c>
    </row>
    <row r="11" spans="1:98">
      <c r="A11" s="28" t="s">
        <v>581</v>
      </c>
      <c r="B11" s="30">
        <v>22842</v>
      </c>
      <c r="C11" s="30">
        <v>5846</v>
      </c>
      <c r="D11" s="30">
        <v>19367</v>
      </c>
      <c r="E11" s="30">
        <v>13521</v>
      </c>
      <c r="F11" s="30">
        <v>13004</v>
      </c>
      <c r="G11" s="30">
        <v>13248</v>
      </c>
      <c r="H11" s="30">
        <v>1717</v>
      </c>
      <c r="I11" s="30">
        <v>1983</v>
      </c>
      <c r="J11" s="30">
        <v>2500</v>
      </c>
      <c r="K11" s="30">
        <v>1444</v>
      </c>
      <c r="L11" s="30">
        <v>-6181</v>
      </c>
      <c r="M11" s="30">
        <v>10173</v>
      </c>
    </row>
    <row r="12" spans="1:98">
      <c r="A12" s="28" t="s">
        <v>575</v>
      </c>
      <c r="B12" s="30">
        <v>-4251</v>
      </c>
      <c r="C12" s="30">
        <v>-1284</v>
      </c>
      <c r="D12" s="30">
        <v>4290</v>
      </c>
      <c r="E12" s="30">
        <v>5574</v>
      </c>
      <c r="F12" s="30">
        <v>810</v>
      </c>
      <c r="G12" s="30">
        <v>645</v>
      </c>
      <c r="H12" s="30">
        <v>115</v>
      </c>
      <c r="I12" s="30">
        <v>312</v>
      </c>
      <c r="J12" s="30">
        <v>174</v>
      </c>
      <c r="K12" s="30">
        <v>88</v>
      </c>
      <c r="L12" s="30">
        <v>-1384</v>
      </c>
      <c r="M12" s="30">
        <v>-2393</v>
      </c>
    </row>
    <row r="13" spans="1:98">
      <c r="A13" s="28" t="s">
        <v>576</v>
      </c>
      <c r="B13" s="30">
        <v>-3298</v>
      </c>
      <c r="C13" s="30">
        <v>-1004</v>
      </c>
      <c r="D13" s="30">
        <v>4618</v>
      </c>
      <c r="E13" s="30">
        <v>5622</v>
      </c>
      <c r="F13" s="30">
        <v>523</v>
      </c>
      <c r="G13" s="30">
        <v>516</v>
      </c>
      <c r="H13" s="30">
        <v>155</v>
      </c>
      <c r="I13" s="30">
        <v>106</v>
      </c>
      <c r="J13" s="30">
        <v>160</v>
      </c>
      <c r="K13" s="30">
        <v>94</v>
      </c>
      <c r="L13" s="30">
        <v>-739</v>
      </c>
      <c r="M13" s="30">
        <v>-2078</v>
      </c>
    </row>
    <row r="14" spans="1:98">
      <c r="A14" s="28" t="s">
        <v>577</v>
      </c>
      <c r="B14" s="30">
        <v>-3066</v>
      </c>
      <c r="C14" s="30">
        <v>-1110</v>
      </c>
      <c r="D14" s="30">
        <v>3577</v>
      </c>
      <c r="E14" s="30">
        <v>4687</v>
      </c>
      <c r="F14" s="30">
        <v>467</v>
      </c>
      <c r="G14" s="30">
        <v>688</v>
      </c>
      <c r="H14" s="30">
        <v>173</v>
      </c>
      <c r="I14" s="30">
        <v>20</v>
      </c>
      <c r="J14" s="30">
        <v>244</v>
      </c>
      <c r="K14" s="30">
        <v>170</v>
      </c>
      <c r="L14" s="30">
        <v>-1460</v>
      </c>
      <c r="M14" s="30">
        <v>-963</v>
      </c>
    </row>
    <row r="15" spans="1:98" ht="30">
      <c r="A15" s="194" t="s">
        <v>578</v>
      </c>
      <c r="B15" s="30">
        <v>-3173</v>
      </c>
      <c r="C15" s="30">
        <v>-1147</v>
      </c>
      <c r="D15" s="30">
        <v>1969</v>
      </c>
      <c r="E15" s="30">
        <v>3116</v>
      </c>
      <c r="F15" s="30">
        <v>201</v>
      </c>
      <c r="G15" s="30">
        <v>181</v>
      </c>
      <c r="H15" s="30">
        <v>28</v>
      </c>
      <c r="I15" s="30">
        <v>112</v>
      </c>
      <c r="J15" s="30">
        <v>72</v>
      </c>
      <c r="K15" s="30">
        <v>48</v>
      </c>
      <c r="L15" s="30">
        <v>-692</v>
      </c>
      <c r="M15" s="30">
        <v>-1535</v>
      </c>
      <c r="CT15" s="28">
        <f>CT16</f>
        <v>0</v>
      </c>
    </row>
    <row r="16" spans="1:98">
      <c r="B16" s="137"/>
      <c r="C16" s="137"/>
      <c r="D16" s="137"/>
      <c r="E16" s="137"/>
      <c r="F16" s="137"/>
      <c r="G16" s="137"/>
      <c r="H16" s="137"/>
      <c r="I16" s="137"/>
      <c r="J16" s="137"/>
      <c r="K16" s="137"/>
      <c r="L16" s="137"/>
      <c r="M16" s="137"/>
    </row>
    <row r="17" spans="1:14">
      <c r="B17" s="137"/>
      <c r="C17" s="137"/>
      <c r="D17" s="137"/>
      <c r="E17" s="137"/>
      <c r="F17" s="137"/>
      <c r="G17" s="137"/>
      <c r="H17" s="137"/>
      <c r="I17" s="137"/>
      <c r="J17" s="137"/>
      <c r="K17" s="137"/>
      <c r="L17" s="137"/>
      <c r="M17" s="137"/>
    </row>
    <row r="18" spans="1:14">
      <c r="A18" s="28" t="s">
        <v>557</v>
      </c>
      <c r="B18" s="137"/>
      <c r="C18" s="137"/>
      <c r="D18" s="137"/>
      <c r="E18" s="137"/>
      <c r="F18" s="137"/>
      <c r="G18" s="137"/>
      <c r="H18" s="137"/>
      <c r="I18" s="137"/>
      <c r="J18" s="137"/>
      <c r="K18" s="137"/>
      <c r="L18" s="137"/>
      <c r="M18" s="137"/>
    </row>
    <row r="19" spans="1:14">
      <c r="B19" s="137"/>
      <c r="C19" s="137"/>
      <c r="D19" s="137"/>
      <c r="E19" s="137"/>
      <c r="F19" s="137"/>
      <c r="G19" s="137"/>
      <c r="H19" s="137"/>
      <c r="I19" s="137"/>
      <c r="J19" s="137"/>
      <c r="K19" s="137"/>
      <c r="L19" s="137"/>
      <c r="M19" s="137"/>
    </row>
    <row r="20" spans="1:14" ht="45">
      <c r="B20" s="196" t="s">
        <v>198</v>
      </c>
      <c r="C20" s="196" t="s">
        <v>180</v>
      </c>
      <c r="D20" s="196" t="s">
        <v>176</v>
      </c>
      <c r="E20" s="196" t="s">
        <v>177</v>
      </c>
      <c r="F20" s="196" t="s">
        <v>199</v>
      </c>
      <c r="G20" s="196" t="s">
        <v>200</v>
      </c>
      <c r="H20" s="196" t="s">
        <v>201</v>
      </c>
      <c r="I20" s="196" t="s">
        <v>202</v>
      </c>
      <c r="J20" s="196" t="s">
        <v>203</v>
      </c>
      <c r="K20" s="196" t="s">
        <v>551</v>
      </c>
      <c r="L20" s="196" t="s">
        <v>225</v>
      </c>
      <c r="M20" s="196" t="s">
        <v>552</v>
      </c>
    </row>
    <row r="21" spans="1:14">
      <c r="A21" s="28" t="s">
        <v>121</v>
      </c>
      <c r="B21" s="30">
        <v>10168</v>
      </c>
      <c r="C21" s="30">
        <v>9971</v>
      </c>
      <c r="D21" s="30">
        <v>85429</v>
      </c>
      <c r="E21" s="30">
        <v>75458</v>
      </c>
      <c r="F21" s="30">
        <v>17039</v>
      </c>
      <c r="G21" s="30">
        <v>17953</v>
      </c>
      <c r="H21" s="30">
        <v>4944</v>
      </c>
      <c r="I21" s="30">
        <v>4056</v>
      </c>
      <c r="J21" s="30">
        <v>6006</v>
      </c>
      <c r="K21" s="30">
        <v>3908</v>
      </c>
      <c r="L21" s="30">
        <v>-16842</v>
      </c>
      <c r="M21" s="137"/>
    </row>
    <row r="22" spans="1:14">
      <c r="A22" s="28" t="s">
        <v>585</v>
      </c>
      <c r="B22" s="30">
        <v>25755</v>
      </c>
      <c r="C22" s="30">
        <v>10379</v>
      </c>
      <c r="D22" s="30">
        <v>54286</v>
      </c>
      <c r="E22" s="30">
        <v>43907</v>
      </c>
      <c r="F22" s="30">
        <v>15410</v>
      </c>
      <c r="G22" s="30">
        <v>15075</v>
      </c>
      <c r="H22" s="30">
        <v>3482</v>
      </c>
      <c r="I22" s="30">
        <v>3601</v>
      </c>
      <c r="J22" s="30">
        <v>4094</v>
      </c>
      <c r="K22" s="30">
        <v>2654</v>
      </c>
      <c r="L22" s="30">
        <v>-10417</v>
      </c>
      <c r="M22" s="30">
        <v>10383</v>
      </c>
    </row>
    <row r="23" spans="1:14">
      <c r="A23" s="28" t="s">
        <v>584</v>
      </c>
      <c r="B23" s="30">
        <v>-15587</v>
      </c>
      <c r="C23" s="30">
        <v>-408</v>
      </c>
      <c r="D23" s="30">
        <v>31143</v>
      </c>
      <c r="E23" s="30">
        <v>31551</v>
      </c>
      <c r="F23" s="30">
        <v>1629</v>
      </c>
      <c r="G23" s="30">
        <v>2878</v>
      </c>
      <c r="H23" s="30">
        <v>1462</v>
      </c>
      <c r="I23" s="30">
        <v>455</v>
      </c>
      <c r="J23" s="30">
        <v>1912</v>
      </c>
      <c r="K23" s="30">
        <v>1254</v>
      </c>
      <c r="L23" s="30">
        <v>-6425</v>
      </c>
      <c r="M23" s="30">
        <v>-10383</v>
      </c>
    </row>
    <row r="24" spans="1:14">
      <c r="A24" s="28" t="s">
        <v>572</v>
      </c>
      <c r="B24" s="30">
        <v>21959</v>
      </c>
      <c r="C24" s="30">
        <v>4886</v>
      </c>
      <c r="D24" s="30">
        <v>16516</v>
      </c>
      <c r="E24" s="30">
        <v>11630</v>
      </c>
      <c r="F24" s="30">
        <v>4962</v>
      </c>
      <c r="G24" s="30">
        <v>3921</v>
      </c>
      <c r="H24" s="30">
        <v>1010</v>
      </c>
      <c r="I24" s="30">
        <v>1634</v>
      </c>
      <c r="J24" s="30">
        <v>945</v>
      </c>
      <c r="K24" s="30">
        <v>658</v>
      </c>
      <c r="L24" s="30">
        <v>1070</v>
      </c>
      <c r="M24" s="30">
        <v>11041</v>
      </c>
    </row>
    <row r="25" spans="1:14">
      <c r="A25" s="28" t="s">
        <v>573</v>
      </c>
      <c r="B25" s="30">
        <v>2886</v>
      </c>
      <c r="C25" s="30">
        <v>2626</v>
      </c>
      <c r="D25" s="30">
        <v>15871</v>
      </c>
      <c r="E25" s="30">
        <v>13245</v>
      </c>
      <c r="F25" s="30">
        <v>5338</v>
      </c>
      <c r="G25" s="30">
        <v>5071</v>
      </c>
      <c r="H25" s="30">
        <v>982</v>
      </c>
      <c r="I25" s="30">
        <v>948</v>
      </c>
      <c r="J25" s="30">
        <v>1048</v>
      </c>
      <c r="K25" s="30">
        <v>615</v>
      </c>
      <c r="L25" s="30">
        <v>-4483</v>
      </c>
      <c r="M25" s="30">
        <v>-595</v>
      </c>
    </row>
    <row r="26" spans="1:14">
      <c r="A26" s="28" t="s">
        <v>581</v>
      </c>
      <c r="B26" s="30">
        <v>12118</v>
      </c>
      <c r="C26" s="30">
        <v>4325</v>
      </c>
      <c r="D26" s="30">
        <v>12206</v>
      </c>
      <c r="E26" s="30">
        <v>7881</v>
      </c>
      <c r="F26" s="30">
        <v>4812</v>
      </c>
      <c r="G26" s="30">
        <v>5281</v>
      </c>
      <c r="H26" s="30">
        <v>1154</v>
      </c>
      <c r="I26" s="30">
        <v>1113</v>
      </c>
      <c r="J26" s="30">
        <v>1667</v>
      </c>
      <c r="K26" s="30">
        <v>1069</v>
      </c>
      <c r="L26" s="30">
        <v>-2646</v>
      </c>
      <c r="M26" s="30">
        <v>5627</v>
      </c>
    </row>
    <row r="27" spans="1:14">
      <c r="A27" s="28" t="s">
        <v>575</v>
      </c>
      <c r="B27" s="30">
        <v>-3526</v>
      </c>
      <c r="C27" s="30">
        <v>-378</v>
      </c>
      <c r="D27" s="30">
        <v>2833</v>
      </c>
      <c r="E27" s="30">
        <v>3211</v>
      </c>
      <c r="F27" s="30">
        <v>185</v>
      </c>
      <c r="G27" s="30">
        <v>242</v>
      </c>
      <c r="H27" s="30">
        <v>62</v>
      </c>
      <c r="I27" s="30">
        <v>39</v>
      </c>
      <c r="J27" s="30">
        <v>100</v>
      </c>
      <c r="K27" s="30">
        <v>58</v>
      </c>
      <c r="L27" s="30">
        <v>-1446</v>
      </c>
      <c r="M27" s="30">
        <v>-1887</v>
      </c>
    </row>
    <row r="28" spans="1:14">
      <c r="A28" s="28" t="s">
        <v>576</v>
      </c>
      <c r="B28" s="30">
        <v>-2754</v>
      </c>
      <c r="C28" s="30">
        <v>-304</v>
      </c>
      <c r="D28" s="30">
        <v>3088</v>
      </c>
      <c r="E28" s="30">
        <v>3392</v>
      </c>
      <c r="F28" s="30">
        <v>160</v>
      </c>
      <c r="G28" s="30">
        <v>207</v>
      </c>
      <c r="H28" s="30">
        <v>126</v>
      </c>
      <c r="I28" s="30">
        <v>14</v>
      </c>
      <c r="J28" s="30">
        <v>114</v>
      </c>
      <c r="K28" s="30">
        <v>73</v>
      </c>
      <c r="L28" s="30">
        <v>-905</v>
      </c>
      <c r="M28" s="30">
        <v>-1705</v>
      </c>
    </row>
    <row r="29" spans="1:14">
      <c r="A29" s="28" t="s">
        <v>577</v>
      </c>
      <c r="B29" s="30">
        <v>-2526</v>
      </c>
      <c r="C29" s="30">
        <v>-240</v>
      </c>
      <c r="D29" s="30">
        <v>2471</v>
      </c>
      <c r="E29" s="30">
        <v>2711</v>
      </c>
      <c r="F29" s="30">
        <v>-72</v>
      </c>
      <c r="G29" s="30">
        <v>253</v>
      </c>
      <c r="H29" s="30">
        <v>130</v>
      </c>
      <c r="I29" s="30">
        <v>-144</v>
      </c>
      <c r="J29" s="30">
        <v>170</v>
      </c>
      <c r="K29" s="30">
        <v>141</v>
      </c>
      <c r="L29" s="30">
        <v>-1231</v>
      </c>
      <c r="M29" s="30">
        <v>-983</v>
      </c>
    </row>
    <row r="30" spans="1:14" ht="30">
      <c r="A30" s="194" t="s">
        <v>578</v>
      </c>
      <c r="B30" s="30">
        <v>-2402</v>
      </c>
      <c r="C30" s="30">
        <v>-536</v>
      </c>
      <c r="D30" s="30">
        <v>1301</v>
      </c>
      <c r="E30" s="30">
        <v>1837</v>
      </c>
      <c r="F30" s="30">
        <v>25</v>
      </c>
      <c r="G30" s="30">
        <v>100</v>
      </c>
      <c r="H30" s="30">
        <v>18</v>
      </c>
      <c r="I30" s="30">
        <v>-3</v>
      </c>
      <c r="J30" s="30">
        <v>50</v>
      </c>
      <c r="K30" s="30">
        <v>40</v>
      </c>
      <c r="L30" s="30">
        <v>-776</v>
      </c>
      <c r="M30" s="30">
        <v>-1115</v>
      </c>
    </row>
    <row r="31" spans="1:14">
      <c r="C31" s="137"/>
      <c r="D31" s="137"/>
      <c r="E31" s="137"/>
      <c r="F31" s="137"/>
      <c r="G31" s="137"/>
      <c r="H31" s="137"/>
      <c r="I31" s="137"/>
      <c r="J31" s="137"/>
      <c r="K31" s="137"/>
      <c r="L31" s="137"/>
      <c r="M31" s="137"/>
      <c r="N31" s="137"/>
    </row>
    <row r="32" spans="1:14">
      <c r="B32" s="137"/>
      <c r="C32" s="137"/>
      <c r="D32" s="137"/>
      <c r="E32" s="137"/>
      <c r="F32" s="137"/>
      <c r="G32" s="137"/>
      <c r="H32" s="137"/>
      <c r="I32" s="137"/>
      <c r="J32" s="137"/>
      <c r="K32" s="137"/>
      <c r="L32" s="137"/>
      <c r="M32" s="137"/>
    </row>
    <row r="33" spans="1:13">
      <c r="A33" s="28" t="s">
        <v>558</v>
      </c>
      <c r="B33" s="137"/>
      <c r="C33" s="137"/>
      <c r="D33" s="137"/>
      <c r="E33" s="137"/>
      <c r="F33" s="137"/>
      <c r="G33" s="137"/>
      <c r="H33" s="137"/>
      <c r="I33" s="137"/>
      <c r="J33" s="137"/>
      <c r="K33" s="137"/>
      <c r="L33" s="137"/>
      <c r="M33" s="137"/>
    </row>
    <row r="34" spans="1:13">
      <c r="B34" s="137"/>
      <c r="C34" s="137"/>
      <c r="D34" s="137"/>
      <c r="E34" s="137"/>
      <c r="F34" s="137"/>
      <c r="G34" s="137"/>
      <c r="H34" s="137"/>
      <c r="I34" s="137"/>
      <c r="J34" s="137"/>
      <c r="K34" s="137"/>
      <c r="L34" s="137"/>
      <c r="M34" s="137"/>
    </row>
    <row r="35" spans="1:13" ht="45">
      <c r="B35" s="196" t="s">
        <v>198</v>
      </c>
      <c r="C35" s="196" t="s">
        <v>180</v>
      </c>
      <c r="D35" s="196" t="s">
        <v>176</v>
      </c>
      <c r="E35" s="196" t="s">
        <v>177</v>
      </c>
      <c r="F35" s="196" t="s">
        <v>199</v>
      </c>
      <c r="G35" s="196" t="s">
        <v>200</v>
      </c>
      <c r="H35" s="196" t="s">
        <v>201</v>
      </c>
      <c r="I35" s="196" t="s">
        <v>202</v>
      </c>
      <c r="J35" s="196" t="s">
        <v>203</v>
      </c>
      <c r="K35" s="196" t="s">
        <v>551</v>
      </c>
      <c r="L35" s="196" t="s">
        <v>225</v>
      </c>
      <c r="M35" s="196" t="s">
        <v>552</v>
      </c>
    </row>
    <row r="36" spans="1:13">
      <c r="A36" s="28" t="s">
        <v>121</v>
      </c>
      <c r="B36" s="30">
        <v>19446</v>
      </c>
      <c r="C36" s="30">
        <v>-5533</v>
      </c>
      <c r="D36" s="30">
        <v>46088</v>
      </c>
      <c r="E36" s="30">
        <v>51621</v>
      </c>
      <c r="F36" s="30">
        <v>28852</v>
      </c>
      <c r="G36" s="30">
        <v>27097</v>
      </c>
      <c r="H36" s="30">
        <v>2165</v>
      </c>
      <c r="I36" s="30">
        <v>4330</v>
      </c>
      <c r="J36" s="30">
        <v>3363</v>
      </c>
      <c r="K36" s="30">
        <v>1377</v>
      </c>
      <c r="L36" s="30">
        <v>-3873</v>
      </c>
      <c r="M36" s="137">
        <v>0</v>
      </c>
    </row>
    <row r="37" spans="1:13">
      <c r="A37" s="28" t="s">
        <v>585</v>
      </c>
      <c r="B37" s="33">
        <v>25429</v>
      </c>
      <c r="C37" s="30">
        <v>-414</v>
      </c>
      <c r="D37" s="30">
        <v>30112</v>
      </c>
      <c r="E37" s="30">
        <v>30526</v>
      </c>
      <c r="F37" s="30">
        <v>25179</v>
      </c>
      <c r="G37" s="30">
        <v>23313</v>
      </c>
      <c r="H37" s="30">
        <v>1676</v>
      </c>
      <c r="I37" s="30">
        <v>3342</v>
      </c>
      <c r="J37" s="30">
        <v>2234</v>
      </c>
      <c r="K37" s="30">
        <v>918</v>
      </c>
      <c r="L37" s="30">
        <v>-5894</v>
      </c>
      <c r="M37" s="30">
        <v>6558</v>
      </c>
    </row>
    <row r="38" spans="1:13">
      <c r="A38" s="28" t="s">
        <v>584</v>
      </c>
      <c r="B38" s="30">
        <v>-5983</v>
      </c>
      <c r="C38" s="30">
        <v>-5119</v>
      </c>
      <c r="D38" s="30">
        <v>15976</v>
      </c>
      <c r="E38" s="30">
        <v>21095</v>
      </c>
      <c r="F38" s="30">
        <v>3673</v>
      </c>
      <c r="G38" s="30">
        <v>3784</v>
      </c>
      <c r="H38" s="30">
        <v>489</v>
      </c>
      <c r="I38" s="30">
        <v>988</v>
      </c>
      <c r="J38" s="30">
        <v>1129</v>
      </c>
      <c r="K38" s="30">
        <v>459</v>
      </c>
      <c r="L38" s="30">
        <v>2021</v>
      </c>
      <c r="M38" s="30">
        <v>-6558</v>
      </c>
    </row>
    <row r="39" spans="1:13">
      <c r="A39" s="28" t="s">
        <v>572</v>
      </c>
      <c r="B39" s="30">
        <v>15054</v>
      </c>
      <c r="C39" s="30">
        <v>1483</v>
      </c>
      <c r="D39" s="30">
        <v>9740</v>
      </c>
      <c r="E39" s="30">
        <v>8257</v>
      </c>
      <c r="F39" s="30">
        <v>9939</v>
      </c>
      <c r="G39" s="30">
        <v>8470</v>
      </c>
      <c r="H39" s="30">
        <v>491</v>
      </c>
      <c r="I39" s="30">
        <v>1824</v>
      </c>
      <c r="J39" s="30">
        <v>615</v>
      </c>
      <c r="K39" s="30">
        <v>231</v>
      </c>
      <c r="L39" s="30">
        <v>-105</v>
      </c>
      <c r="M39" s="30">
        <v>3737</v>
      </c>
    </row>
    <row r="40" spans="1:13">
      <c r="A40" s="28" t="s">
        <v>573</v>
      </c>
      <c r="B40" s="30">
        <v>2231</v>
      </c>
      <c r="C40" s="30">
        <v>-331</v>
      </c>
      <c r="D40" s="30">
        <v>8450</v>
      </c>
      <c r="E40" s="30">
        <v>8781</v>
      </c>
      <c r="F40" s="30">
        <v>5345</v>
      </c>
      <c r="G40" s="30">
        <v>5648</v>
      </c>
      <c r="H40" s="30">
        <v>487</v>
      </c>
      <c r="I40" s="30">
        <v>4</v>
      </c>
      <c r="J40" s="30">
        <v>570</v>
      </c>
      <c r="K40" s="30">
        <v>224</v>
      </c>
      <c r="L40" s="30">
        <v>-2337</v>
      </c>
      <c r="M40" s="30">
        <v>-446</v>
      </c>
    </row>
    <row r="41" spans="1:13">
      <c r="A41" s="28" t="s">
        <v>581</v>
      </c>
      <c r="B41" s="30">
        <v>10724</v>
      </c>
      <c r="C41" s="30">
        <v>1521</v>
      </c>
      <c r="D41" s="30">
        <v>7161</v>
      </c>
      <c r="E41" s="30">
        <v>5640</v>
      </c>
      <c r="F41" s="30">
        <v>8192</v>
      </c>
      <c r="G41" s="30">
        <v>7967</v>
      </c>
      <c r="H41" s="30">
        <v>563</v>
      </c>
      <c r="I41" s="30">
        <v>870</v>
      </c>
      <c r="J41" s="30">
        <v>833</v>
      </c>
      <c r="K41" s="30">
        <v>375</v>
      </c>
      <c r="L41" s="30">
        <v>-3535</v>
      </c>
      <c r="M41" s="30">
        <v>4546</v>
      </c>
    </row>
    <row r="42" spans="1:13">
      <c r="A42" s="28" t="s">
        <v>575</v>
      </c>
      <c r="B42" s="30">
        <v>-725</v>
      </c>
      <c r="C42" s="30">
        <v>-906</v>
      </c>
      <c r="D42" s="30">
        <v>1457</v>
      </c>
      <c r="E42" s="30">
        <v>2363</v>
      </c>
      <c r="F42" s="30">
        <v>625</v>
      </c>
      <c r="G42" s="30">
        <v>403</v>
      </c>
      <c r="H42" s="30">
        <v>53</v>
      </c>
      <c r="I42" s="30">
        <v>273</v>
      </c>
      <c r="J42" s="30">
        <v>74</v>
      </c>
      <c r="K42" s="30">
        <v>30</v>
      </c>
      <c r="L42" s="30">
        <v>62</v>
      </c>
      <c r="M42" s="30">
        <v>-506</v>
      </c>
    </row>
    <row r="43" spans="1:13">
      <c r="A43" s="28" t="s">
        <v>576</v>
      </c>
      <c r="B43" s="30">
        <v>-544</v>
      </c>
      <c r="C43" s="30">
        <v>-700</v>
      </c>
      <c r="D43" s="30">
        <v>1530</v>
      </c>
      <c r="E43" s="30">
        <v>2230</v>
      </c>
      <c r="F43" s="30">
        <v>363</v>
      </c>
      <c r="G43" s="30">
        <v>309</v>
      </c>
      <c r="H43" s="30">
        <v>29</v>
      </c>
      <c r="I43" s="30">
        <v>92</v>
      </c>
      <c r="J43" s="30">
        <v>46</v>
      </c>
      <c r="K43" s="30">
        <v>21</v>
      </c>
      <c r="L43" s="30">
        <v>166</v>
      </c>
      <c r="M43" s="30">
        <v>-373</v>
      </c>
    </row>
    <row r="44" spans="1:13">
      <c r="A44" s="28" t="s">
        <v>577</v>
      </c>
      <c r="B44" s="30">
        <v>-540</v>
      </c>
      <c r="C44" s="30">
        <v>-870</v>
      </c>
      <c r="D44" s="30">
        <v>1106</v>
      </c>
      <c r="E44" s="30">
        <v>1976</v>
      </c>
      <c r="F44" s="30">
        <v>539</v>
      </c>
      <c r="G44" s="30">
        <v>435</v>
      </c>
      <c r="H44" s="30">
        <v>43</v>
      </c>
      <c r="I44" s="30">
        <v>164</v>
      </c>
      <c r="J44" s="30">
        <v>74</v>
      </c>
      <c r="K44" s="30">
        <v>29</v>
      </c>
      <c r="L44" s="30">
        <v>-229</v>
      </c>
      <c r="M44" s="30">
        <v>20</v>
      </c>
    </row>
    <row r="45" spans="1:13" ht="30">
      <c r="A45" s="194" t="s">
        <v>578</v>
      </c>
      <c r="B45" s="30">
        <v>-771</v>
      </c>
      <c r="C45" s="30">
        <v>-611</v>
      </c>
      <c r="D45" s="30">
        <v>668</v>
      </c>
      <c r="E45" s="30">
        <v>1279</v>
      </c>
      <c r="F45" s="30">
        <v>176</v>
      </c>
      <c r="G45" s="30">
        <v>81</v>
      </c>
      <c r="H45" s="30">
        <v>10</v>
      </c>
      <c r="I45" s="30">
        <v>115</v>
      </c>
      <c r="J45" s="30">
        <v>22</v>
      </c>
      <c r="K45" s="30">
        <v>8</v>
      </c>
      <c r="L45" s="30">
        <v>84</v>
      </c>
      <c r="M45" s="30">
        <v>-420</v>
      </c>
    </row>
    <row r="48" spans="1:13">
      <c r="A48" s="28" t="s">
        <v>754</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128C-A6CA-41C6-9835-005A3DC00C80}">
  <dimension ref="A1:M48"/>
  <sheetViews>
    <sheetView workbookViewId="0"/>
  </sheetViews>
  <sheetFormatPr baseColWidth="10" defaultColWidth="9.1640625" defaultRowHeight="14"/>
  <cols>
    <col min="1" max="1" width="28" style="64" customWidth="1"/>
    <col min="2" max="13" width="14.6640625" style="64" customWidth="1"/>
    <col min="14" max="16384" width="9.1640625" style="64"/>
  </cols>
  <sheetData>
    <row r="1" spans="1:13">
      <c r="A1" s="130" t="s">
        <v>603</v>
      </c>
    </row>
    <row r="2" spans="1:13">
      <c r="A2" s="131"/>
    </row>
    <row r="3" spans="1:13">
      <c r="A3" s="64" t="s">
        <v>559</v>
      </c>
    </row>
    <row r="5" spans="1:13" ht="45.75" customHeight="1">
      <c r="B5" s="125" t="s">
        <v>198</v>
      </c>
      <c r="C5" s="125" t="s">
        <v>180</v>
      </c>
      <c r="D5" s="125" t="s">
        <v>176</v>
      </c>
      <c r="E5" s="125" t="s">
        <v>177</v>
      </c>
      <c r="F5" s="125" t="s">
        <v>199</v>
      </c>
      <c r="G5" s="125" t="s">
        <v>200</v>
      </c>
      <c r="H5" s="125" t="s">
        <v>201</v>
      </c>
      <c r="I5" s="125" t="s">
        <v>202</v>
      </c>
      <c r="J5" s="125" t="s">
        <v>203</v>
      </c>
      <c r="K5" s="125" t="s">
        <v>551</v>
      </c>
      <c r="L5" s="125" t="s">
        <v>225</v>
      </c>
      <c r="M5" s="125" t="s">
        <v>552</v>
      </c>
    </row>
    <row r="6" spans="1:13">
      <c r="A6" s="64" t="s">
        <v>121</v>
      </c>
      <c r="B6" s="25">
        <v>1558.6315789473683</v>
      </c>
      <c r="C6" s="25">
        <v>233.57894736842104</v>
      </c>
      <c r="D6" s="25">
        <v>6921.9473684210525</v>
      </c>
      <c r="E6" s="25">
        <v>6688.3684210526317</v>
      </c>
      <c r="F6" s="25">
        <v>2415.3157894736842</v>
      </c>
      <c r="G6" s="25">
        <v>2371.0526315789475</v>
      </c>
      <c r="H6" s="25">
        <v>374.15789473684208</v>
      </c>
      <c r="I6" s="25">
        <v>441.36842105263156</v>
      </c>
      <c r="J6" s="25">
        <v>493.10526315789474</v>
      </c>
      <c r="K6" s="25">
        <v>278.15789473684208</v>
      </c>
      <c r="L6" s="25">
        <v>-1090.2631578947369</v>
      </c>
      <c r="M6" s="25">
        <v>0</v>
      </c>
    </row>
    <row r="7" spans="1:13">
      <c r="A7" s="64" t="s">
        <v>585</v>
      </c>
      <c r="B7" s="25">
        <v>2693.8947368421054</v>
      </c>
      <c r="C7" s="25">
        <v>524.47368421052636</v>
      </c>
      <c r="D7" s="25">
        <v>4442</v>
      </c>
      <c r="E7" s="25">
        <v>3917.5263157894738</v>
      </c>
      <c r="F7" s="25">
        <v>2136.2631578947367</v>
      </c>
      <c r="G7" s="25">
        <v>2020.421052631579</v>
      </c>
      <c r="H7" s="25">
        <v>271.4736842105263</v>
      </c>
      <c r="I7" s="25">
        <v>365.42105263157896</v>
      </c>
      <c r="J7" s="25">
        <v>333.05263157894734</v>
      </c>
      <c r="K7" s="25">
        <v>188</v>
      </c>
      <c r="L7" s="25">
        <v>-858.47368421052636</v>
      </c>
      <c r="M7" s="25">
        <v>891.63157894736844</v>
      </c>
    </row>
    <row r="8" spans="1:13">
      <c r="A8" s="64" t="s">
        <v>584</v>
      </c>
      <c r="B8" s="25">
        <v>-1135.2631578947369</v>
      </c>
      <c r="C8" s="25">
        <v>-290.89473684210526</v>
      </c>
      <c r="D8" s="25">
        <v>2479.9473684210525</v>
      </c>
      <c r="E8" s="25">
        <v>2770.8421052631579</v>
      </c>
      <c r="F8" s="25">
        <v>279.05263157894734</v>
      </c>
      <c r="G8" s="25">
        <v>350.63157894736844</v>
      </c>
      <c r="H8" s="25">
        <v>102.68421052631579</v>
      </c>
      <c r="I8" s="25">
        <v>75.94736842105263</v>
      </c>
      <c r="J8" s="25">
        <v>160.05263157894737</v>
      </c>
      <c r="K8" s="25">
        <v>90.15789473684211</v>
      </c>
      <c r="L8" s="25">
        <v>-231.78947368421052</v>
      </c>
      <c r="M8" s="25">
        <v>-891.63157894736844</v>
      </c>
    </row>
    <row r="9" spans="1:13">
      <c r="A9" s="64" t="s">
        <v>572</v>
      </c>
      <c r="B9" s="25">
        <v>1948.0526315789473</v>
      </c>
      <c r="C9" s="25">
        <v>335.21052631578948</v>
      </c>
      <c r="D9" s="25">
        <v>1381.8947368421052</v>
      </c>
      <c r="E9" s="25">
        <v>1046.6842105263158</v>
      </c>
      <c r="F9" s="25">
        <v>784.26315789473688</v>
      </c>
      <c r="G9" s="25">
        <v>652.15789473684208</v>
      </c>
      <c r="H9" s="25">
        <v>79</v>
      </c>
      <c r="I9" s="25">
        <v>182</v>
      </c>
      <c r="J9" s="25">
        <v>82.10526315789474</v>
      </c>
      <c r="K9" s="25">
        <v>46.789473684210527</v>
      </c>
      <c r="L9" s="25">
        <v>50.789473684210527</v>
      </c>
      <c r="M9" s="25">
        <v>777.78947368421052</v>
      </c>
    </row>
    <row r="10" spans="1:13">
      <c r="A10" s="64" t="s">
        <v>573</v>
      </c>
      <c r="B10" s="25">
        <v>269.31578947368422</v>
      </c>
      <c r="C10" s="25">
        <v>120.78947368421052</v>
      </c>
      <c r="D10" s="25">
        <v>1280.0526315789473</v>
      </c>
      <c r="E10" s="25">
        <v>1159.2631578947369</v>
      </c>
      <c r="F10" s="25">
        <v>562.26315789473688</v>
      </c>
      <c r="G10" s="25">
        <v>564.15789473684208</v>
      </c>
      <c r="H10" s="25">
        <v>77.315789473684205</v>
      </c>
      <c r="I10" s="25">
        <v>50.10526315789474</v>
      </c>
      <c r="J10" s="25">
        <v>85.15789473684211</v>
      </c>
      <c r="K10" s="25">
        <v>44.157894736842103</v>
      </c>
      <c r="L10" s="25">
        <v>-358.94736842105266</v>
      </c>
      <c r="M10" s="25">
        <v>-54.789473684210527</v>
      </c>
    </row>
    <row r="11" spans="1:13">
      <c r="A11" s="64" t="s">
        <v>581</v>
      </c>
      <c r="B11" s="25">
        <v>1202.2105263157894</v>
      </c>
      <c r="C11" s="25">
        <v>307.68421052631578</v>
      </c>
      <c r="D11" s="25">
        <v>1019.3157894736842</v>
      </c>
      <c r="E11" s="25">
        <v>711.63157894736844</v>
      </c>
      <c r="F11" s="25">
        <v>684.42105263157896</v>
      </c>
      <c r="G11" s="25">
        <v>697.26315789473688</v>
      </c>
      <c r="H11" s="25">
        <v>90.368421052631575</v>
      </c>
      <c r="I11" s="25">
        <v>104.36842105263158</v>
      </c>
      <c r="J11" s="25">
        <v>131.57894736842104</v>
      </c>
      <c r="K11" s="25">
        <v>76</v>
      </c>
      <c r="L11" s="25">
        <v>-325.31578947368422</v>
      </c>
      <c r="M11" s="25">
        <v>535.42105263157896</v>
      </c>
    </row>
    <row r="12" spans="1:13">
      <c r="A12" s="64" t="s">
        <v>575</v>
      </c>
      <c r="B12" s="25">
        <v>-223.73684210526315</v>
      </c>
      <c r="C12" s="25">
        <v>-67.578947368421055</v>
      </c>
      <c r="D12" s="25">
        <v>225.78947368421052</v>
      </c>
      <c r="E12" s="25">
        <v>293.36842105263156</v>
      </c>
      <c r="F12" s="25">
        <v>42.631578947368418</v>
      </c>
      <c r="G12" s="25">
        <v>33.94736842105263</v>
      </c>
      <c r="H12" s="25">
        <v>6.0526315789473681</v>
      </c>
      <c r="I12" s="25">
        <v>16.421052631578949</v>
      </c>
      <c r="J12" s="25">
        <v>9.1578947368421044</v>
      </c>
      <c r="K12" s="25">
        <v>4.6315789473684212</v>
      </c>
      <c r="L12" s="25">
        <v>-72.84210526315789</v>
      </c>
      <c r="M12" s="25">
        <v>-125.94736842105263</v>
      </c>
    </row>
    <row r="13" spans="1:13">
      <c r="A13" s="64" t="s">
        <v>576</v>
      </c>
      <c r="B13" s="25">
        <v>-173.57894736842104</v>
      </c>
      <c r="C13" s="25">
        <v>-52.842105263157897</v>
      </c>
      <c r="D13" s="25">
        <v>243.05263157894737</v>
      </c>
      <c r="E13" s="25">
        <v>295.89473684210526</v>
      </c>
      <c r="F13" s="25">
        <v>27.526315789473685</v>
      </c>
      <c r="G13" s="25">
        <v>27.157894736842106</v>
      </c>
      <c r="H13" s="25">
        <v>8.1578947368421044</v>
      </c>
      <c r="I13" s="25">
        <v>5.5789473684210522</v>
      </c>
      <c r="J13" s="25">
        <v>8.4210526315789469</v>
      </c>
      <c r="K13" s="25">
        <v>4.9473684210526319</v>
      </c>
      <c r="L13" s="25">
        <v>-38.89473684210526</v>
      </c>
      <c r="M13" s="25">
        <v>-109.36842105263158</v>
      </c>
    </row>
    <row r="14" spans="1:13">
      <c r="A14" s="64" t="s">
        <v>577</v>
      </c>
      <c r="B14" s="25">
        <v>-161.36842105263159</v>
      </c>
      <c r="C14" s="25">
        <v>-58.421052631578945</v>
      </c>
      <c r="D14" s="25">
        <v>188.26315789473685</v>
      </c>
      <c r="E14" s="25">
        <v>246.68421052631578</v>
      </c>
      <c r="F14" s="25">
        <v>24.578947368421051</v>
      </c>
      <c r="G14" s="25">
        <v>36.210526315789473</v>
      </c>
      <c r="H14" s="25">
        <v>9.1052631578947363</v>
      </c>
      <c r="I14" s="25">
        <v>1.0526315789473684</v>
      </c>
      <c r="J14" s="25">
        <v>12.842105263157896</v>
      </c>
      <c r="K14" s="25">
        <v>8.9473684210526319</v>
      </c>
      <c r="L14" s="25">
        <v>-76.84210526315789</v>
      </c>
      <c r="M14" s="25">
        <v>-50.684210526315788</v>
      </c>
    </row>
    <row r="15" spans="1:13" ht="29.25" customHeight="1">
      <c r="A15" s="132" t="s">
        <v>578</v>
      </c>
      <c r="B15" s="25">
        <v>-167</v>
      </c>
      <c r="C15" s="25">
        <v>-60.368421052631582</v>
      </c>
      <c r="D15" s="25">
        <v>103.63157894736842</v>
      </c>
      <c r="E15" s="25">
        <v>164</v>
      </c>
      <c r="F15" s="25">
        <v>10.578947368421053</v>
      </c>
      <c r="G15" s="25">
        <v>9.526315789473685</v>
      </c>
      <c r="H15" s="25">
        <v>1.4736842105263157</v>
      </c>
      <c r="I15" s="25">
        <v>5.8947368421052628</v>
      </c>
      <c r="J15" s="25">
        <v>3.7894736842105261</v>
      </c>
      <c r="K15" s="25">
        <v>2.5263157894736841</v>
      </c>
      <c r="L15" s="25">
        <v>-36.421052631578945</v>
      </c>
      <c r="M15" s="25">
        <v>-80.78947368421052</v>
      </c>
    </row>
    <row r="16" spans="1:13">
      <c r="B16" s="25"/>
      <c r="C16" s="25"/>
      <c r="D16" s="25"/>
      <c r="E16" s="25"/>
      <c r="F16" s="25"/>
      <c r="G16" s="25"/>
      <c r="H16" s="25"/>
      <c r="I16" s="25"/>
      <c r="J16" s="25"/>
      <c r="K16" s="25"/>
      <c r="L16" s="25"/>
      <c r="M16" s="25"/>
    </row>
    <row r="17" spans="1:13">
      <c r="B17" s="25"/>
      <c r="C17" s="25"/>
      <c r="D17" s="25"/>
      <c r="E17" s="25"/>
      <c r="F17" s="25"/>
      <c r="G17" s="25"/>
      <c r="H17" s="25"/>
      <c r="I17" s="25"/>
      <c r="J17" s="25"/>
      <c r="K17" s="25"/>
      <c r="L17" s="25"/>
      <c r="M17" s="25"/>
    </row>
    <row r="18" spans="1:13">
      <c r="A18" s="64" t="s">
        <v>560</v>
      </c>
      <c r="B18" s="25"/>
      <c r="C18" s="25"/>
      <c r="D18" s="25"/>
      <c r="E18" s="25"/>
      <c r="F18" s="25"/>
      <c r="G18" s="25"/>
      <c r="H18" s="25"/>
      <c r="I18" s="25"/>
      <c r="J18" s="25"/>
      <c r="K18" s="25"/>
      <c r="L18" s="25"/>
      <c r="M18" s="25"/>
    </row>
    <row r="19" spans="1:13">
      <c r="B19" s="25"/>
      <c r="C19" s="25"/>
      <c r="D19" s="25"/>
      <c r="E19" s="25"/>
      <c r="F19" s="25"/>
      <c r="G19" s="25"/>
      <c r="H19" s="25"/>
      <c r="I19" s="25"/>
      <c r="J19" s="25"/>
      <c r="K19" s="25"/>
      <c r="L19" s="25"/>
      <c r="M19" s="25"/>
    </row>
    <row r="20" spans="1:13" ht="45">
      <c r="B20" s="133" t="s">
        <v>198</v>
      </c>
      <c r="C20" s="133" t="s">
        <v>180</v>
      </c>
      <c r="D20" s="133" t="s">
        <v>176</v>
      </c>
      <c r="E20" s="133" t="s">
        <v>177</v>
      </c>
      <c r="F20" s="133" t="s">
        <v>199</v>
      </c>
      <c r="G20" s="133" t="s">
        <v>200</v>
      </c>
      <c r="H20" s="133" t="s">
        <v>201</v>
      </c>
      <c r="I20" s="133" t="s">
        <v>202</v>
      </c>
      <c r="J20" s="133" t="s">
        <v>203</v>
      </c>
      <c r="K20" s="133" t="s">
        <v>551</v>
      </c>
      <c r="L20" s="133" t="s">
        <v>225</v>
      </c>
      <c r="M20" s="133" t="s">
        <v>552</v>
      </c>
    </row>
    <row r="21" spans="1:13">
      <c r="A21" s="64" t="s">
        <v>121</v>
      </c>
      <c r="B21" s="25">
        <v>847.33333333333337</v>
      </c>
      <c r="C21" s="25">
        <v>830.91666666666663</v>
      </c>
      <c r="D21" s="25">
        <v>7119.083333333333</v>
      </c>
      <c r="E21" s="25">
        <v>6288.166666666667</v>
      </c>
      <c r="F21" s="25">
        <v>1419.9166666666667</v>
      </c>
      <c r="G21" s="25">
        <v>1496.0833333333333</v>
      </c>
      <c r="H21" s="25">
        <v>412</v>
      </c>
      <c r="I21" s="25">
        <v>338</v>
      </c>
      <c r="J21" s="25">
        <v>500.5</v>
      </c>
      <c r="K21" s="25">
        <v>325.66666666666669</v>
      </c>
      <c r="L21" s="25">
        <v>-1403.5</v>
      </c>
      <c r="M21" s="25">
        <v>0</v>
      </c>
    </row>
    <row r="22" spans="1:13">
      <c r="A22" s="64" t="s">
        <v>585</v>
      </c>
      <c r="B22" s="25">
        <v>2146.25</v>
      </c>
      <c r="C22" s="25">
        <v>864.91666666666663</v>
      </c>
      <c r="D22" s="25">
        <v>4523.833333333333</v>
      </c>
      <c r="E22" s="25">
        <v>3658.9166666666665</v>
      </c>
      <c r="F22" s="25">
        <v>1284.1666666666667</v>
      </c>
      <c r="G22" s="25">
        <v>1256.25</v>
      </c>
      <c r="H22" s="25">
        <v>290.16666666666669</v>
      </c>
      <c r="I22" s="25">
        <v>300.08333333333331</v>
      </c>
      <c r="J22" s="25">
        <v>341.16666666666669</v>
      </c>
      <c r="K22" s="25">
        <v>221.16666666666666</v>
      </c>
      <c r="L22" s="25">
        <v>-868.08333333333337</v>
      </c>
      <c r="M22" s="25">
        <v>865.25</v>
      </c>
    </row>
    <row r="23" spans="1:13">
      <c r="A23" s="64" t="s">
        <v>584</v>
      </c>
      <c r="B23" s="25">
        <v>-1298.9166666666667</v>
      </c>
      <c r="C23" s="25">
        <v>-34</v>
      </c>
      <c r="D23" s="25">
        <v>2595.25</v>
      </c>
      <c r="E23" s="25">
        <v>2629.25</v>
      </c>
      <c r="F23" s="25">
        <v>135.75</v>
      </c>
      <c r="G23" s="25">
        <v>239.83333333333334</v>
      </c>
      <c r="H23" s="25">
        <v>121.83333333333333</v>
      </c>
      <c r="I23" s="25">
        <v>37.916666666666664</v>
      </c>
      <c r="J23" s="25">
        <v>159.33333333333334</v>
      </c>
      <c r="K23" s="25">
        <v>104.5</v>
      </c>
      <c r="L23" s="25">
        <v>-535.41666666666663</v>
      </c>
      <c r="M23" s="25">
        <v>-865.25</v>
      </c>
    </row>
    <row r="24" spans="1:13">
      <c r="A24" s="64" t="s">
        <v>572</v>
      </c>
      <c r="B24" s="25">
        <v>1829.9166666666667</v>
      </c>
      <c r="C24" s="25">
        <v>407.16666666666669</v>
      </c>
      <c r="D24" s="25">
        <v>1376.3333333333333</v>
      </c>
      <c r="E24" s="25">
        <v>969.16666666666663</v>
      </c>
      <c r="F24" s="25">
        <v>413.5</v>
      </c>
      <c r="G24" s="25">
        <v>326.75</v>
      </c>
      <c r="H24" s="25">
        <v>84.166666666666671</v>
      </c>
      <c r="I24" s="25">
        <v>136.16666666666666</v>
      </c>
      <c r="J24" s="25">
        <v>78.75</v>
      </c>
      <c r="K24" s="25">
        <v>54.833333333333336</v>
      </c>
      <c r="L24" s="25">
        <v>89.166666666666671</v>
      </c>
      <c r="M24" s="25">
        <v>920.08333333333337</v>
      </c>
    </row>
    <row r="25" spans="1:13">
      <c r="A25" s="64" t="s">
        <v>573</v>
      </c>
      <c r="B25" s="25">
        <v>240.5</v>
      </c>
      <c r="C25" s="25">
        <v>218.83333333333334</v>
      </c>
      <c r="D25" s="25">
        <v>1322.5833333333333</v>
      </c>
      <c r="E25" s="25">
        <v>1103.75</v>
      </c>
      <c r="F25" s="25">
        <v>444.83333333333331</v>
      </c>
      <c r="G25" s="25">
        <v>422.58333333333331</v>
      </c>
      <c r="H25" s="25">
        <v>81.833333333333329</v>
      </c>
      <c r="I25" s="25">
        <v>79</v>
      </c>
      <c r="J25" s="25">
        <v>87.333333333333329</v>
      </c>
      <c r="K25" s="25">
        <v>51.25</v>
      </c>
      <c r="L25" s="25">
        <v>-373.58333333333331</v>
      </c>
      <c r="M25" s="25">
        <v>-49.583333333333336</v>
      </c>
    </row>
    <row r="26" spans="1:13">
      <c r="A26" s="64" t="s">
        <v>581</v>
      </c>
      <c r="B26" s="25">
        <v>1009.8333333333334</v>
      </c>
      <c r="C26" s="25">
        <v>360.41666666666669</v>
      </c>
      <c r="D26" s="25">
        <v>1017.1666666666666</v>
      </c>
      <c r="E26" s="25">
        <v>656.75</v>
      </c>
      <c r="F26" s="25">
        <v>401</v>
      </c>
      <c r="G26" s="25">
        <v>440.08333333333331</v>
      </c>
      <c r="H26" s="25">
        <v>96.166666666666671</v>
      </c>
      <c r="I26" s="25">
        <v>92.75</v>
      </c>
      <c r="J26" s="25">
        <v>138.91666666666666</v>
      </c>
      <c r="K26" s="25">
        <v>89.083333333333329</v>
      </c>
      <c r="L26" s="25">
        <v>-220.5</v>
      </c>
      <c r="M26" s="25">
        <v>468.91666666666669</v>
      </c>
    </row>
    <row r="27" spans="1:13">
      <c r="A27" s="64" t="s">
        <v>575</v>
      </c>
      <c r="B27" s="25">
        <v>-293.83333333333331</v>
      </c>
      <c r="C27" s="25">
        <v>-31.5</v>
      </c>
      <c r="D27" s="25">
        <v>236.08333333333334</v>
      </c>
      <c r="E27" s="25">
        <v>267.58333333333331</v>
      </c>
      <c r="F27" s="25">
        <v>15.416666666666666</v>
      </c>
      <c r="G27" s="25">
        <v>20.166666666666668</v>
      </c>
      <c r="H27" s="25">
        <v>5.166666666666667</v>
      </c>
      <c r="I27" s="25">
        <v>3.25</v>
      </c>
      <c r="J27" s="25">
        <v>8.3333333333333339</v>
      </c>
      <c r="K27" s="25">
        <v>4.833333333333333</v>
      </c>
      <c r="L27" s="25">
        <v>-120.5</v>
      </c>
      <c r="M27" s="25">
        <v>-157.25</v>
      </c>
    </row>
    <row r="28" spans="1:13">
      <c r="A28" s="64" t="s">
        <v>576</v>
      </c>
      <c r="B28" s="25">
        <v>-229.5</v>
      </c>
      <c r="C28" s="25">
        <v>-25.333333333333332</v>
      </c>
      <c r="D28" s="25">
        <v>257.33333333333331</v>
      </c>
      <c r="E28" s="25">
        <v>282.66666666666669</v>
      </c>
      <c r="F28" s="25">
        <v>13.333333333333334</v>
      </c>
      <c r="G28" s="25">
        <v>17.25</v>
      </c>
      <c r="H28" s="25">
        <v>10.5</v>
      </c>
      <c r="I28" s="25">
        <v>1.1666666666666667</v>
      </c>
      <c r="J28" s="25">
        <v>9.5</v>
      </c>
      <c r="K28" s="25">
        <v>6.083333333333333</v>
      </c>
      <c r="L28" s="25">
        <v>-75.416666666666671</v>
      </c>
      <c r="M28" s="25">
        <v>-142.08333333333334</v>
      </c>
    </row>
    <row r="29" spans="1:13">
      <c r="A29" s="64" t="s">
        <v>577</v>
      </c>
      <c r="B29" s="25">
        <v>-210.5</v>
      </c>
      <c r="C29" s="25">
        <v>-20</v>
      </c>
      <c r="D29" s="25">
        <v>205.91666666666666</v>
      </c>
      <c r="E29" s="25">
        <v>225.91666666666666</v>
      </c>
      <c r="F29" s="25">
        <v>-6</v>
      </c>
      <c r="G29" s="25">
        <v>21.083333333333332</v>
      </c>
      <c r="H29" s="25">
        <v>10.833333333333334</v>
      </c>
      <c r="I29" s="25">
        <v>-12</v>
      </c>
      <c r="J29" s="25">
        <v>14.166666666666666</v>
      </c>
      <c r="K29" s="25">
        <v>11.75</v>
      </c>
      <c r="L29" s="25">
        <v>-102.58333333333333</v>
      </c>
      <c r="M29" s="25">
        <v>-81.916666666666671</v>
      </c>
    </row>
    <row r="30" spans="1:13" ht="30" customHeight="1">
      <c r="A30" s="132" t="s">
        <v>578</v>
      </c>
      <c r="B30" s="25">
        <v>-200.16666666666666</v>
      </c>
      <c r="C30" s="25">
        <v>-44.666666666666664</v>
      </c>
      <c r="D30" s="25">
        <v>108.41666666666667</v>
      </c>
      <c r="E30" s="25">
        <v>153.08333333333334</v>
      </c>
      <c r="F30" s="25">
        <v>2.0833333333333335</v>
      </c>
      <c r="G30" s="25">
        <v>8.3333333333333339</v>
      </c>
      <c r="H30" s="25">
        <v>1.5</v>
      </c>
      <c r="I30" s="25">
        <v>-0.25</v>
      </c>
      <c r="J30" s="25">
        <v>4.166666666666667</v>
      </c>
      <c r="K30" s="25">
        <v>3.3333333333333335</v>
      </c>
      <c r="L30" s="25">
        <v>-64.666666666666671</v>
      </c>
      <c r="M30" s="25">
        <v>-92.916666666666671</v>
      </c>
    </row>
    <row r="31" spans="1:13">
      <c r="B31" s="49"/>
      <c r="C31" s="49"/>
      <c r="D31" s="49"/>
      <c r="E31" s="49"/>
      <c r="F31" s="49"/>
      <c r="G31" s="49"/>
      <c r="H31" s="49"/>
      <c r="I31" s="49"/>
      <c r="J31" s="49"/>
      <c r="K31" s="49"/>
      <c r="L31" s="49"/>
      <c r="M31" s="49"/>
    </row>
    <row r="32" spans="1:13">
      <c r="B32" s="49"/>
      <c r="C32" s="49"/>
      <c r="D32" s="49"/>
      <c r="E32" s="49"/>
      <c r="F32" s="49"/>
      <c r="G32" s="49"/>
      <c r="H32" s="49"/>
      <c r="I32" s="49"/>
      <c r="J32" s="49"/>
      <c r="K32" s="49"/>
      <c r="L32" s="49"/>
      <c r="M32" s="49"/>
    </row>
    <row r="33" spans="1:13">
      <c r="A33" s="64" t="s">
        <v>561</v>
      </c>
      <c r="B33" s="49"/>
      <c r="C33" s="49"/>
      <c r="D33" s="49"/>
      <c r="E33" s="49"/>
      <c r="F33" s="49"/>
      <c r="G33" s="49"/>
      <c r="H33" s="49"/>
      <c r="I33" s="49"/>
      <c r="J33" s="49"/>
      <c r="K33" s="49"/>
      <c r="L33" s="49"/>
      <c r="M33" s="49"/>
    </row>
    <row r="34" spans="1:13">
      <c r="B34" s="49"/>
      <c r="C34" s="49"/>
      <c r="D34" s="49"/>
      <c r="E34" s="49"/>
      <c r="F34" s="49"/>
      <c r="G34" s="49"/>
      <c r="H34" s="49"/>
      <c r="I34" s="49"/>
      <c r="J34" s="49"/>
      <c r="K34" s="49"/>
      <c r="L34" s="49"/>
      <c r="M34" s="49"/>
    </row>
    <row r="35" spans="1:13" ht="45">
      <c r="B35" s="125" t="s">
        <v>198</v>
      </c>
      <c r="C35" s="125" t="s">
        <v>180</v>
      </c>
      <c r="D35" s="125" t="s">
        <v>176</v>
      </c>
      <c r="E35" s="125" t="s">
        <v>177</v>
      </c>
      <c r="F35" s="125" t="s">
        <v>199</v>
      </c>
      <c r="G35" s="125" t="s">
        <v>200</v>
      </c>
      <c r="H35" s="125" t="s">
        <v>201</v>
      </c>
      <c r="I35" s="125" t="s">
        <v>202</v>
      </c>
      <c r="J35" s="125" t="s">
        <v>203</v>
      </c>
      <c r="K35" s="125" t="s">
        <v>551</v>
      </c>
      <c r="L35" s="125" t="s">
        <v>225</v>
      </c>
      <c r="M35" s="125" t="s">
        <v>552</v>
      </c>
    </row>
    <row r="36" spans="1:13">
      <c r="A36" s="64" t="s">
        <v>121</v>
      </c>
      <c r="B36" s="25">
        <v>2778</v>
      </c>
      <c r="C36" s="25">
        <v>-790.42857142857144</v>
      </c>
      <c r="D36" s="25">
        <v>6584</v>
      </c>
      <c r="E36" s="25">
        <v>7374.4285714285716</v>
      </c>
      <c r="F36" s="25">
        <v>4121.7142857142853</v>
      </c>
      <c r="G36" s="25">
        <v>3871</v>
      </c>
      <c r="H36" s="25">
        <v>309.28571428571428</v>
      </c>
      <c r="I36" s="25">
        <v>618.57142857142856</v>
      </c>
      <c r="J36" s="25">
        <v>480.42857142857144</v>
      </c>
      <c r="K36" s="25">
        <v>196.71428571428572</v>
      </c>
      <c r="L36" s="25">
        <v>-553.28571428571433</v>
      </c>
      <c r="M36" s="25">
        <v>0</v>
      </c>
    </row>
    <row r="37" spans="1:13">
      <c r="A37" s="64" t="s">
        <v>585</v>
      </c>
      <c r="B37" s="25">
        <v>3632.7142857142858</v>
      </c>
      <c r="C37" s="25">
        <v>-59.142857142857146</v>
      </c>
      <c r="D37" s="25">
        <v>4301.7142857142853</v>
      </c>
      <c r="E37" s="25">
        <v>4360.8571428571431</v>
      </c>
      <c r="F37" s="25">
        <v>3597</v>
      </c>
      <c r="G37" s="25">
        <v>3330.4285714285716</v>
      </c>
      <c r="H37" s="25">
        <v>239.42857142857142</v>
      </c>
      <c r="I37" s="25">
        <v>477.42857142857144</v>
      </c>
      <c r="J37" s="25">
        <v>319.14285714285717</v>
      </c>
      <c r="K37" s="25">
        <v>131.14285714285714</v>
      </c>
      <c r="L37" s="25">
        <v>-842</v>
      </c>
      <c r="M37" s="25">
        <v>936.85714285714289</v>
      </c>
    </row>
    <row r="38" spans="1:13">
      <c r="A38" s="64" t="s">
        <v>584</v>
      </c>
      <c r="B38" s="25">
        <v>-854.71428571428567</v>
      </c>
      <c r="C38" s="25">
        <v>-731.28571428571433</v>
      </c>
      <c r="D38" s="25">
        <v>2282.2857142857142</v>
      </c>
      <c r="E38" s="25">
        <v>3013.5714285714284</v>
      </c>
      <c r="F38" s="25">
        <v>524.71428571428567</v>
      </c>
      <c r="G38" s="25">
        <v>540.57142857142856</v>
      </c>
      <c r="H38" s="25">
        <v>69.857142857142861</v>
      </c>
      <c r="I38" s="25">
        <v>141.14285714285714</v>
      </c>
      <c r="J38" s="25">
        <v>161.28571428571428</v>
      </c>
      <c r="K38" s="25">
        <v>65.571428571428569</v>
      </c>
      <c r="L38" s="25">
        <v>288.71428571428572</v>
      </c>
      <c r="M38" s="25">
        <v>-936.85714285714289</v>
      </c>
    </row>
    <row r="39" spans="1:13">
      <c r="A39" s="64" t="s">
        <v>572</v>
      </c>
      <c r="B39" s="25">
        <v>2150.5714285714284</v>
      </c>
      <c r="C39" s="25">
        <v>211.85714285714286</v>
      </c>
      <c r="D39" s="25">
        <v>1391.4285714285713</v>
      </c>
      <c r="E39" s="25">
        <v>1179.5714285714287</v>
      </c>
      <c r="F39" s="25">
        <v>1419.8571428571429</v>
      </c>
      <c r="G39" s="25">
        <v>1210</v>
      </c>
      <c r="H39" s="25">
        <v>70.142857142857139</v>
      </c>
      <c r="I39" s="25">
        <v>260.57142857142856</v>
      </c>
      <c r="J39" s="25">
        <v>87.857142857142861</v>
      </c>
      <c r="K39" s="25">
        <v>33</v>
      </c>
      <c r="L39" s="25">
        <v>-15</v>
      </c>
      <c r="M39" s="25">
        <v>533.85714285714289</v>
      </c>
    </row>
    <row r="40" spans="1:13">
      <c r="A40" s="64" t="s">
        <v>573</v>
      </c>
      <c r="B40" s="25">
        <v>318.71428571428572</v>
      </c>
      <c r="C40" s="25">
        <v>-47.285714285714285</v>
      </c>
      <c r="D40" s="25">
        <v>1207.1428571428571</v>
      </c>
      <c r="E40" s="25">
        <v>1254.4285714285713</v>
      </c>
      <c r="F40" s="25">
        <v>763.57142857142856</v>
      </c>
      <c r="G40" s="25">
        <v>806.85714285714289</v>
      </c>
      <c r="H40" s="25">
        <v>69.571428571428569</v>
      </c>
      <c r="I40" s="25">
        <v>0.5714285714285714</v>
      </c>
      <c r="J40" s="25">
        <v>81.428571428571431</v>
      </c>
      <c r="K40" s="25">
        <v>32</v>
      </c>
      <c r="L40" s="25">
        <v>-333.85714285714283</v>
      </c>
      <c r="M40" s="25">
        <v>-63.714285714285715</v>
      </c>
    </row>
    <row r="41" spans="1:13">
      <c r="A41" s="64" t="s">
        <v>581</v>
      </c>
      <c r="B41" s="25">
        <v>1532</v>
      </c>
      <c r="C41" s="25">
        <v>217.28571428571428</v>
      </c>
      <c r="D41" s="25">
        <v>1023</v>
      </c>
      <c r="E41" s="25">
        <v>805.71428571428567</v>
      </c>
      <c r="F41" s="25">
        <v>1170.2857142857142</v>
      </c>
      <c r="G41" s="25">
        <v>1138.1428571428571</v>
      </c>
      <c r="H41" s="25">
        <v>80.428571428571431</v>
      </c>
      <c r="I41" s="25">
        <v>124.28571428571429</v>
      </c>
      <c r="J41" s="25">
        <v>119</v>
      </c>
      <c r="K41" s="25">
        <v>53.571428571428569</v>
      </c>
      <c r="L41" s="25">
        <v>-505</v>
      </c>
      <c r="M41" s="25">
        <v>649.42857142857144</v>
      </c>
    </row>
    <row r="42" spans="1:13">
      <c r="A42" s="64" t="s">
        <v>575</v>
      </c>
      <c r="B42" s="25">
        <v>-103.57142857142857</v>
      </c>
      <c r="C42" s="25">
        <v>-129.42857142857142</v>
      </c>
      <c r="D42" s="25">
        <v>208.14285714285714</v>
      </c>
      <c r="E42" s="25">
        <v>337.57142857142856</v>
      </c>
      <c r="F42" s="25">
        <v>89.285714285714292</v>
      </c>
      <c r="G42" s="25">
        <v>57.571428571428569</v>
      </c>
      <c r="H42" s="25">
        <v>7.5714285714285712</v>
      </c>
      <c r="I42" s="25">
        <v>39</v>
      </c>
      <c r="J42" s="25">
        <v>10.571428571428571</v>
      </c>
      <c r="K42" s="25">
        <v>4.2857142857142856</v>
      </c>
      <c r="L42" s="25">
        <v>8.8571428571428577</v>
      </c>
      <c r="M42" s="25">
        <v>-72.285714285714292</v>
      </c>
    </row>
    <row r="43" spans="1:13">
      <c r="A43" s="64" t="s">
        <v>576</v>
      </c>
      <c r="B43" s="25">
        <v>-77.714285714285708</v>
      </c>
      <c r="C43" s="25">
        <v>-100</v>
      </c>
      <c r="D43" s="25">
        <v>218.57142857142858</v>
      </c>
      <c r="E43" s="25">
        <v>318.57142857142856</v>
      </c>
      <c r="F43" s="25">
        <v>51.857142857142854</v>
      </c>
      <c r="G43" s="25">
        <v>44.142857142857146</v>
      </c>
      <c r="H43" s="25">
        <v>4.1428571428571432</v>
      </c>
      <c r="I43" s="25">
        <v>13.142857142857142</v>
      </c>
      <c r="J43" s="25">
        <v>6.5714285714285712</v>
      </c>
      <c r="K43" s="25">
        <v>3</v>
      </c>
      <c r="L43" s="25">
        <v>23.714285714285715</v>
      </c>
      <c r="M43" s="25">
        <v>-53.285714285714285</v>
      </c>
    </row>
    <row r="44" spans="1:13">
      <c r="A44" s="64" t="s">
        <v>577</v>
      </c>
      <c r="B44" s="25">
        <v>-77.142857142857139</v>
      </c>
      <c r="C44" s="25">
        <v>-124.28571428571429</v>
      </c>
      <c r="D44" s="25">
        <v>158</v>
      </c>
      <c r="E44" s="25">
        <v>282.28571428571428</v>
      </c>
      <c r="F44" s="25">
        <v>77</v>
      </c>
      <c r="G44" s="25">
        <v>62.142857142857146</v>
      </c>
      <c r="H44" s="25">
        <v>6.1428571428571432</v>
      </c>
      <c r="I44" s="25">
        <v>23.428571428571427</v>
      </c>
      <c r="J44" s="25">
        <v>10.571428571428571</v>
      </c>
      <c r="K44" s="25">
        <v>4.1428571428571432</v>
      </c>
      <c r="L44" s="25">
        <v>-32.714285714285715</v>
      </c>
      <c r="M44" s="25">
        <v>2.8571428571428572</v>
      </c>
    </row>
    <row r="45" spans="1:13" ht="29.25" customHeight="1">
      <c r="A45" s="132" t="s">
        <v>578</v>
      </c>
      <c r="B45" s="25">
        <v>-110.14285714285714</v>
      </c>
      <c r="C45" s="25">
        <v>-87.285714285714292</v>
      </c>
      <c r="D45" s="25">
        <v>95.428571428571431</v>
      </c>
      <c r="E45" s="25">
        <v>182.71428571428572</v>
      </c>
      <c r="F45" s="25">
        <v>25.142857142857142</v>
      </c>
      <c r="G45" s="25">
        <v>11.571428571428571</v>
      </c>
      <c r="H45" s="25">
        <v>1.4285714285714286</v>
      </c>
      <c r="I45" s="25">
        <v>16.428571428571427</v>
      </c>
      <c r="J45" s="25">
        <v>3.1428571428571428</v>
      </c>
      <c r="K45" s="25">
        <v>1.1428571428571428</v>
      </c>
      <c r="L45" s="25">
        <v>12</v>
      </c>
      <c r="M45" s="25">
        <v>-60</v>
      </c>
    </row>
    <row r="46" spans="1:13">
      <c r="C46" s="49"/>
      <c r="D46" s="49"/>
      <c r="E46" s="49"/>
      <c r="F46" s="49"/>
      <c r="G46" s="49"/>
      <c r="H46" s="49"/>
      <c r="I46" s="49"/>
      <c r="J46" s="49"/>
      <c r="K46" s="49"/>
      <c r="L46" s="49"/>
      <c r="M46" s="49"/>
    </row>
    <row r="47" spans="1:13">
      <c r="B47" s="49"/>
      <c r="C47" s="49"/>
      <c r="D47" s="49"/>
      <c r="E47" s="49"/>
      <c r="F47" s="49"/>
      <c r="G47" s="49"/>
      <c r="H47" s="49"/>
      <c r="I47" s="49"/>
      <c r="J47" s="49"/>
      <c r="K47" s="49"/>
      <c r="L47" s="49"/>
      <c r="M47" s="49"/>
    </row>
    <row r="48" spans="1:13">
      <c r="A48" s="22" t="s">
        <v>753</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146A-8271-44B9-83DF-8C8545406812}">
  <dimension ref="A1:N25"/>
  <sheetViews>
    <sheetView workbookViewId="0"/>
  </sheetViews>
  <sheetFormatPr baseColWidth="10" defaultColWidth="10.33203125" defaultRowHeight="14"/>
  <cols>
    <col min="1" max="1" width="10.33203125" style="1"/>
    <col min="2" max="2" width="30.6640625" style="1" customWidth="1"/>
    <col min="3" max="14" width="14.6640625" style="1" customWidth="1"/>
    <col min="15" max="16384" width="10.33203125" style="1"/>
  </cols>
  <sheetData>
    <row r="1" spans="1:14" ht="16">
      <c r="A1" s="2" t="s">
        <v>719</v>
      </c>
    </row>
    <row r="2" spans="1:14">
      <c r="D2" s="247" t="s">
        <v>562</v>
      </c>
      <c r="E2" s="247"/>
      <c r="F2" s="247"/>
      <c r="G2" s="247"/>
      <c r="H2" s="247"/>
      <c r="I2" s="247"/>
      <c r="J2" s="247"/>
      <c r="K2" s="247"/>
    </row>
    <row r="3" spans="1:14" ht="45.75" customHeight="1">
      <c r="A3" s="118"/>
      <c r="B3" s="118"/>
      <c r="C3" s="118" t="s">
        <v>587</v>
      </c>
      <c r="D3" s="118" t="s">
        <v>564</v>
      </c>
      <c r="E3" s="118" t="s">
        <v>565</v>
      </c>
      <c r="F3" s="118" t="s">
        <v>566</v>
      </c>
      <c r="G3" s="118" t="s">
        <v>567</v>
      </c>
      <c r="H3" s="118" t="s">
        <v>489</v>
      </c>
      <c r="I3" s="118" t="s">
        <v>256</v>
      </c>
      <c r="J3" s="118" t="s">
        <v>252</v>
      </c>
      <c r="K3" s="118" t="s">
        <v>568</v>
      </c>
      <c r="L3" s="118" t="s">
        <v>566</v>
      </c>
      <c r="M3" s="118" t="s">
        <v>569</v>
      </c>
      <c r="N3" s="118" t="s">
        <v>566</v>
      </c>
    </row>
    <row r="4" spans="1:14">
      <c r="B4" s="1" t="s">
        <v>117</v>
      </c>
      <c r="C4" s="95">
        <v>34460060</v>
      </c>
      <c r="D4" s="95">
        <v>26412615</v>
      </c>
      <c r="E4" s="95">
        <v>7540830</v>
      </c>
      <c r="F4" s="96">
        <f>100*E4/$C4</f>
        <v>21.882811579550356</v>
      </c>
      <c r="G4" s="95">
        <v>4343720</v>
      </c>
      <c r="H4" s="95">
        <v>928940</v>
      </c>
      <c r="I4" s="95">
        <v>1056090</v>
      </c>
      <c r="J4" s="95">
        <v>1212075</v>
      </c>
      <c r="K4" s="95">
        <v>506625</v>
      </c>
      <c r="L4" s="134">
        <f>100*K4/$C4</f>
        <v>1.4701802608585128</v>
      </c>
      <c r="M4" s="95">
        <f>E4+K4</f>
        <v>8047455</v>
      </c>
      <c r="N4" s="134">
        <f>100*M4/C4</f>
        <v>23.352991840408869</v>
      </c>
    </row>
    <row r="5" spans="1:14">
      <c r="B5" s="1" t="s">
        <v>121</v>
      </c>
      <c r="C5" s="95">
        <v>730710</v>
      </c>
      <c r="D5" s="95">
        <v>692535</v>
      </c>
      <c r="E5" s="95">
        <v>33810</v>
      </c>
      <c r="F5" s="96">
        <f t="shared" ref="F5:F9" si="0">100*E5/$C5</f>
        <v>4.6270066100094427</v>
      </c>
      <c r="G5" s="95">
        <v>17250</v>
      </c>
      <c r="H5" s="95">
        <v>2435</v>
      </c>
      <c r="I5" s="95">
        <v>4800</v>
      </c>
      <c r="J5" s="95">
        <v>9325</v>
      </c>
      <c r="K5" s="95">
        <v>4360</v>
      </c>
      <c r="L5" s="134">
        <f t="shared" ref="L5:L14" si="1">100*K5/$C5</f>
        <v>0.59667994142683145</v>
      </c>
      <c r="M5" s="95">
        <f t="shared" ref="M5:M14" si="2">E5+K5</f>
        <v>38170</v>
      </c>
      <c r="N5" s="134">
        <f t="shared" ref="N5:N14" si="3">100*M5/C5</f>
        <v>5.2236865514362743</v>
      </c>
    </row>
    <row r="6" spans="1:14">
      <c r="B6" s="1" t="s">
        <v>575</v>
      </c>
      <c r="C6" s="95">
        <v>30265</v>
      </c>
      <c r="D6" s="95">
        <v>29515</v>
      </c>
      <c r="E6" s="95">
        <v>710</v>
      </c>
      <c r="F6" s="96">
        <f t="shared" si="0"/>
        <v>2.3459441599207005</v>
      </c>
      <c r="G6" s="95">
        <v>330</v>
      </c>
      <c r="H6" s="95">
        <v>75</v>
      </c>
      <c r="I6" s="95">
        <v>120</v>
      </c>
      <c r="J6" s="95">
        <v>190</v>
      </c>
      <c r="K6" s="95">
        <v>40</v>
      </c>
      <c r="L6" s="134">
        <f t="shared" si="1"/>
        <v>0.13216586816454651</v>
      </c>
      <c r="M6" s="95">
        <f t="shared" si="2"/>
        <v>750</v>
      </c>
      <c r="N6" s="134">
        <f t="shared" si="3"/>
        <v>2.4781100280852471</v>
      </c>
    </row>
    <row r="7" spans="1:14">
      <c r="B7" s="1" t="s">
        <v>588</v>
      </c>
      <c r="C7" s="95">
        <v>12555</v>
      </c>
      <c r="D7" s="95">
        <v>12255</v>
      </c>
      <c r="E7" s="95">
        <v>275</v>
      </c>
      <c r="F7" s="96">
        <f t="shared" si="0"/>
        <v>2.190362405416169</v>
      </c>
      <c r="G7" s="95">
        <v>120</v>
      </c>
      <c r="H7" s="95">
        <v>25</v>
      </c>
      <c r="I7" s="95">
        <v>45</v>
      </c>
      <c r="J7" s="95">
        <v>85</v>
      </c>
      <c r="K7" s="95">
        <v>20</v>
      </c>
      <c r="L7" s="134">
        <f t="shared" si="1"/>
        <v>0.15929908403026682</v>
      </c>
      <c r="M7" s="95">
        <f t="shared" si="2"/>
        <v>295</v>
      </c>
      <c r="N7" s="134">
        <f t="shared" si="3"/>
        <v>2.3496614894464356</v>
      </c>
    </row>
    <row r="8" spans="1:14">
      <c r="B8" s="1" t="s">
        <v>577</v>
      </c>
      <c r="C8" s="95">
        <v>22530</v>
      </c>
      <c r="D8" s="95">
        <v>21550</v>
      </c>
      <c r="E8" s="95">
        <v>875</v>
      </c>
      <c r="F8" s="96">
        <f t="shared" si="0"/>
        <v>3.8837106080781179</v>
      </c>
      <c r="G8" s="95">
        <v>495</v>
      </c>
      <c r="H8" s="95">
        <v>90</v>
      </c>
      <c r="I8" s="95">
        <v>90</v>
      </c>
      <c r="J8" s="95">
        <v>200</v>
      </c>
      <c r="K8" s="95">
        <v>105</v>
      </c>
      <c r="L8" s="134">
        <f t="shared" si="1"/>
        <v>0.46604527296937415</v>
      </c>
      <c r="M8" s="95">
        <f t="shared" si="2"/>
        <v>980</v>
      </c>
      <c r="N8" s="134">
        <f t="shared" si="3"/>
        <v>4.3497558810474919</v>
      </c>
    </row>
    <row r="9" spans="1:14">
      <c r="B9" s="1" t="s">
        <v>574</v>
      </c>
      <c r="C9" s="95">
        <v>100365</v>
      </c>
      <c r="D9" s="95">
        <v>91130</v>
      </c>
      <c r="E9" s="95">
        <v>8255</v>
      </c>
      <c r="F9" s="96">
        <f t="shared" si="0"/>
        <v>8.2249788272804256</v>
      </c>
      <c r="G9" s="95">
        <v>3700</v>
      </c>
      <c r="H9" s="95">
        <v>650</v>
      </c>
      <c r="I9" s="95">
        <v>1275</v>
      </c>
      <c r="J9" s="95">
        <v>2625</v>
      </c>
      <c r="K9" s="95">
        <v>985</v>
      </c>
      <c r="L9" s="134">
        <f t="shared" si="1"/>
        <v>0.98141782493897278</v>
      </c>
      <c r="M9" s="95">
        <f t="shared" si="2"/>
        <v>9240</v>
      </c>
      <c r="N9" s="134">
        <f t="shared" si="3"/>
        <v>9.2063966522194001</v>
      </c>
    </row>
    <row r="10" spans="1:14">
      <c r="B10" s="1" t="s">
        <v>576</v>
      </c>
      <c r="C10" s="95">
        <v>27065</v>
      </c>
      <c r="D10" s="95">
        <v>26470</v>
      </c>
      <c r="E10" s="95">
        <v>545</v>
      </c>
      <c r="F10" s="96">
        <f>100*E10/$C10</f>
        <v>2.0136707925364861</v>
      </c>
      <c r="G10" s="95">
        <v>370</v>
      </c>
      <c r="H10" s="95">
        <v>45</v>
      </c>
      <c r="I10" s="95">
        <v>60</v>
      </c>
      <c r="J10" s="95">
        <v>70</v>
      </c>
      <c r="K10" s="95">
        <v>45</v>
      </c>
      <c r="L10" s="134">
        <f t="shared" si="1"/>
        <v>0.1662663957140218</v>
      </c>
      <c r="M10" s="95">
        <f t="shared" si="2"/>
        <v>590</v>
      </c>
      <c r="N10" s="134">
        <f t="shared" si="3"/>
        <v>2.1799371882505079</v>
      </c>
    </row>
    <row r="11" spans="1:14">
      <c r="B11" s="1" t="s">
        <v>572</v>
      </c>
      <c r="C11" s="95">
        <v>141525</v>
      </c>
      <c r="D11" s="95">
        <v>132290</v>
      </c>
      <c r="E11" s="95">
        <v>7955</v>
      </c>
      <c r="F11" s="96">
        <f>100*E11/$C11</f>
        <v>5.6209150326797381</v>
      </c>
      <c r="G11" s="95">
        <v>3120</v>
      </c>
      <c r="H11" s="95">
        <v>675</v>
      </c>
      <c r="I11" s="95">
        <v>1325</v>
      </c>
      <c r="J11" s="95">
        <v>2840</v>
      </c>
      <c r="K11" s="95">
        <v>1275</v>
      </c>
      <c r="L11" s="134">
        <f t="shared" si="1"/>
        <v>0.90090090090090091</v>
      </c>
      <c r="M11" s="95">
        <f t="shared" si="2"/>
        <v>9230</v>
      </c>
      <c r="N11" s="134">
        <f t="shared" si="3"/>
        <v>6.5218159335806396</v>
      </c>
    </row>
    <row r="12" spans="1:14">
      <c r="B12" s="1" t="s">
        <v>573</v>
      </c>
      <c r="C12" s="95">
        <v>123520</v>
      </c>
      <c r="D12" s="95">
        <v>116145</v>
      </c>
      <c r="E12" s="95">
        <v>6645</v>
      </c>
      <c r="F12" s="96">
        <f>100*E12/$C12</f>
        <v>5.3796955958549226</v>
      </c>
      <c r="G12" s="95">
        <v>3330</v>
      </c>
      <c r="H12" s="95">
        <v>435</v>
      </c>
      <c r="I12" s="95">
        <v>885</v>
      </c>
      <c r="J12" s="95">
        <v>1995</v>
      </c>
      <c r="K12" s="95">
        <v>730</v>
      </c>
      <c r="L12" s="134">
        <f t="shared" si="1"/>
        <v>0.59099740932642486</v>
      </c>
      <c r="M12" s="95">
        <f t="shared" si="2"/>
        <v>7375</v>
      </c>
      <c r="N12" s="134">
        <f t="shared" si="3"/>
        <v>5.9706930051813467</v>
      </c>
    </row>
    <row r="13" spans="1:14">
      <c r="B13" s="1" t="s">
        <v>585</v>
      </c>
      <c r="C13" s="95">
        <f>SUM(C6:C12)</f>
        <v>457825</v>
      </c>
      <c r="D13" s="95">
        <f>SUM(D6:D12)</f>
        <v>429355</v>
      </c>
      <c r="E13" s="95">
        <f>SUM(E6:E12)</f>
        <v>25260</v>
      </c>
      <c r="F13" s="96">
        <f>100*E13/$C13</f>
        <v>5.5173920166002297</v>
      </c>
      <c r="G13" s="95">
        <f>SUM(G6:G12)</f>
        <v>11465</v>
      </c>
      <c r="H13" s="95">
        <f>SUM(H6:H12)</f>
        <v>1995</v>
      </c>
      <c r="I13" s="95">
        <f>SUM(I6:I12)</f>
        <v>3800</v>
      </c>
      <c r="J13" s="95">
        <f>SUM(J6:J12)</f>
        <v>8005</v>
      </c>
      <c r="K13" s="95">
        <f>SUM(K6:K12)</f>
        <v>3200</v>
      </c>
      <c r="L13" s="134">
        <f t="shared" si="1"/>
        <v>0.69895702506416202</v>
      </c>
      <c r="M13" s="95">
        <f t="shared" si="2"/>
        <v>28460</v>
      </c>
      <c r="N13" s="134">
        <f t="shared" si="3"/>
        <v>6.2163490416643912</v>
      </c>
    </row>
    <row r="14" spans="1:14">
      <c r="B14" s="1" t="s">
        <v>582</v>
      </c>
      <c r="C14" s="95">
        <f>C5-C13</f>
        <v>272885</v>
      </c>
      <c r="D14" s="95">
        <f t="shared" ref="D14:K14" si="4">D5-D13</f>
        <v>263180</v>
      </c>
      <c r="E14" s="95">
        <f t="shared" si="4"/>
        <v>8550</v>
      </c>
      <c r="F14" s="96">
        <f>100*E14/$C14</f>
        <v>3.1331879729556404</v>
      </c>
      <c r="G14" s="95">
        <f t="shared" si="4"/>
        <v>5785</v>
      </c>
      <c r="H14" s="95">
        <f t="shared" si="4"/>
        <v>440</v>
      </c>
      <c r="I14" s="95">
        <f t="shared" si="4"/>
        <v>1000</v>
      </c>
      <c r="J14" s="95">
        <f t="shared" si="4"/>
        <v>1320</v>
      </c>
      <c r="K14" s="95">
        <f t="shared" si="4"/>
        <v>1160</v>
      </c>
      <c r="L14" s="134">
        <f t="shared" si="1"/>
        <v>0.42508749106766586</v>
      </c>
      <c r="M14" s="95">
        <f t="shared" si="2"/>
        <v>9710</v>
      </c>
      <c r="N14" s="134">
        <f t="shared" si="3"/>
        <v>3.5582754640233065</v>
      </c>
    </row>
    <row r="15" spans="1:14">
      <c r="C15" s="6"/>
    </row>
    <row r="16" spans="1:14">
      <c r="A16" s="1" t="s">
        <v>589</v>
      </c>
    </row>
    <row r="18" spans="1:11">
      <c r="A18" s="1" t="s">
        <v>721</v>
      </c>
    </row>
    <row r="20" spans="1:11" ht="16">
      <c r="B20" s="4" t="s">
        <v>590</v>
      </c>
    </row>
    <row r="21" spans="1:11" ht="47.25" customHeight="1">
      <c r="B21" s="248" t="s">
        <v>591</v>
      </c>
      <c r="C21" s="248"/>
      <c r="D21" s="248"/>
      <c r="E21" s="248"/>
      <c r="F21" s="248"/>
      <c r="G21" s="248"/>
      <c r="H21" s="248"/>
      <c r="I21" s="248"/>
      <c r="J21" s="248"/>
      <c r="K21" s="248"/>
    </row>
    <row r="22" spans="1:11" ht="32.25" customHeight="1">
      <c r="B22" s="218" t="s">
        <v>592</v>
      </c>
      <c r="C22" s="218"/>
      <c r="D22" s="218"/>
      <c r="E22" s="218"/>
      <c r="F22" s="218"/>
      <c r="G22" s="218"/>
      <c r="H22" s="218"/>
      <c r="I22" s="218"/>
      <c r="J22" s="218"/>
      <c r="K22" s="218"/>
    </row>
    <row r="25" spans="1:11">
      <c r="A25" s="79" t="s">
        <v>683</v>
      </c>
    </row>
  </sheetData>
  <mergeCells count="3">
    <mergeCell ref="D2:K2"/>
    <mergeCell ref="B21:K21"/>
    <mergeCell ref="B22:K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335DB-2DF9-4DF7-8750-7F6B4E533700}">
  <dimension ref="A1:BX85"/>
  <sheetViews>
    <sheetView zoomScale="86" zoomScaleNormal="86" workbookViewId="0"/>
  </sheetViews>
  <sheetFormatPr baseColWidth="10" defaultColWidth="12.5" defaultRowHeight="16"/>
  <cols>
    <col min="1" max="1" width="30.33203125" style="10" customWidth="1"/>
    <col min="2" max="16384" width="12.5" style="10"/>
  </cols>
  <sheetData>
    <row r="1" spans="1:76">
      <c r="A1" s="9" t="s">
        <v>738</v>
      </c>
    </row>
    <row r="2" spans="1:76">
      <c r="A2" s="10" t="s">
        <v>739</v>
      </c>
    </row>
    <row r="3" spans="1:76">
      <c r="B3" s="222" t="s">
        <v>117</v>
      </c>
      <c r="C3" s="222"/>
      <c r="D3" s="222"/>
      <c r="E3" s="222"/>
      <c r="F3" s="222"/>
      <c r="G3" s="219" t="s">
        <v>118</v>
      </c>
      <c r="H3" s="220"/>
      <c r="I3" s="220"/>
      <c r="J3" s="220"/>
      <c r="K3" s="221"/>
      <c r="L3" s="222" t="s">
        <v>119</v>
      </c>
      <c r="M3" s="222"/>
      <c r="N3" s="222"/>
      <c r="O3" s="222"/>
      <c r="P3" s="222"/>
      <c r="Q3" s="219" t="s">
        <v>120</v>
      </c>
      <c r="R3" s="220"/>
      <c r="S3" s="220"/>
      <c r="T3" s="220"/>
      <c r="U3" s="221"/>
      <c r="V3" s="222" t="s">
        <v>121</v>
      </c>
      <c r="W3" s="222"/>
      <c r="X3" s="222"/>
      <c r="Y3" s="222"/>
      <c r="Z3" s="222"/>
      <c r="AA3" s="219" t="s">
        <v>122</v>
      </c>
      <c r="AB3" s="220"/>
      <c r="AC3" s="220"/>
      <c r="AD3" s="220"/>
      <c r="AE3" s="221"/>
      <c r="AF3" s="222" t="s">
        <v>123</v>
      </c>
      <c r="AG3" s="222"/>
      <c r="AH3" s="222"/>
      <c r="AI3" s="222"/>
      <c r="AJ3" s="222"/>
      <c r="AK3" s="219" t="s">
        <v>124</v>
      </c>
      <c r="AL3" s="220"/>
      <c r="AM3" s="220"/>
      <c r="AN3" s="220"/>
      <c r="AO3" s="221"/>
      <c r="AP3" s="219" t="s">
        <v>125</v>
      </c>
      <c r="AQ3" s="220"/>
      <c r="AR3" s="220"/>
      <c r="AS3" s="220"/>
      <c r="AT3" s="221"/>
      <c r="AU3" s="220" t="s">
        <v>126</v>
      </c>
      <c r="AV3" s="222"/>
      <c r="AW3" s="222"/>
      <c r="AX3" s="222"/>
      <c r="AY3" s="220"/>
      <c r="AZ3" s="219" t="s">
        <v>127</v>
      </c>
      <c r="BA3" s="220"/>
      <c r="BB3" s="220"/>
      <c r="BC3" s="220"/>
      <c r="BD3" s="221"/>
      <c r="BE3" s="220" t="s">
        <v>128</v>
      </c>
      <c r="BF3" s="222"/>
      <c r="BG3" s="222"/>
      <c r="BH3" s="222"/>
      <c r="BI3" s="220"/>
      <c r="BJ3" s="219" t="s">
        <v>244</v>
      </c>
      <c r="BK3" s="220"/>
      <c r="BL3" s="220"/>
      <c r="BM3" s="220"/>
      <c r="BN3" s="221"/>
      <c r="BO3" s="219" t="s">
        <v>130</v>
      </c>
      <c r="BP3" s="220"/>
      <c r="BQ3" s="220"/>
      <c r="BR3" s="220"/>
      <c r="BS3" s="221"/>
      <c r="BT3" s="222" t="s">
        <v>131</v>
      </c>
      <c r="BU3" s="222"/>
      <c r="BV3" s="222"/>
      <c r="BW3" s="222"/>
      <c r="BX3" s="222"/>
    </row>
    <row r="4" spans="1:76">
      <c r="B4" s="11" t="s">
        <v>143</v>
      </c>
      <c r="C4" s="11" t="s">
        <v>176</v>
      </c>
      <c r="D4" s="11" t="s">
        <v>177</v>
      </c>
      <c r="E4" s="11" t="s">
        <v>178</v>
      </c>
      <c r="F4" s="11" t="s">
        <v>179</v>
      </c>
      <c r="G4" s="135" t="s">
        <v>143</v>
      </c>
      <c r="H4" s="178" t="s">
        <v>176</v>
      </c>
      <c r="I4" s="178" t="s">
        <v>177</v>
      </c>
      <c r="J4" s="178" t="s">
        <v>178</v>
      </c>
      <c r="K4" s="136" t="s">
        <v>179</v>
      </c>
      <c r="L4" s="11" t="s">
        <v>143</v>
      </c>
      <c r="M4" s="11" t="s">
        <v>176</v>
      </c>
      <c r="N4" s="11" t="s">
        <v>177</v>
      </c>
      <c r="O4" s="11" t="s">
        <v>178</v>
      </c>
      <c r="P4" s="11" t="s">
        <v>179</v>
      </c>
      <c r="Q4" s="135" t="s">
        <v>143</v>
      </c>
      <c r="R4" s="178" t="s">
        <v>176</v>
      </c>
      <c r="S4" s="178" t="s">
        <v>177</v>
      </c>
      <c r="T4" s="178" t="s">
        <v>178</v>
      </c>
      <c r="U4" s="136" t="s">
        <v>179</v>
      </c>
      <c r="V4" s="11" t="s">
        <v>143</v>
      </c>
      <c r="W4" s="11" t="s">
        <v>176</v>
      </c>
      <c r="X4" s="11" t="s">
        <v>177</v>
      </c>
      <c r="Y4" s="11" t="s">
        <v>178</v>
      </c>
      <c r="Z4" s="11" t="s">
        <v>179</v>
      </c>
      <c r="AA4" s="135" t="s">
        <v>143</v>
      </c>
      <c r="AB4" s="178" t="s">
        <v>176</v>
      </c>
      <c r="AC4" s="178" t="s">
        <v>177</v>
      </c>
      <c r="AD4" s="178" t="s">
        <v>178</v>
      </c>
      <c r="AE4" s="136" t="s">
        <v>179</v>
      </c>
      <c r="AF4" s="11" t="s">
        <v>143</v>
      </c>
      <c r="AG4" s="11" t="s">
        <v>176</v>
      </c>
      <c r="AH4" s="11" t="s">
        <v>177</v>
      </c>
      <c r="AI4" s="11" t="s">
        <v>178</v>
      </c>
      <c r="AJ4" s="11" t="s">
        <v>179</v>
      </c>
      <c r="AK4" s="135" t="s">
        <v>143</v>
      </c>
      <c r="AL4" s="178" t="s">
        <v>176</v>
      </c>
      <c r="AM4" s="178" t="s">
        <v>177</v>
      </c>
      <c r="AN4" s="178" t="s">
        <v>178</v>
      </c>
      <c r="AO4" s="136" t="s">
        <v>179</v>
      </c>
      <c r="AP4" s="135" t="s">
        <v>143</v>
      </c>
      <c r="AQ4" s="178" t="s">
        <v>176</v>
      </c>
      <c r="AR4" s="178" t="s">
        <v>177</v>
      </c>
      <c r="AS4" s="178" t="s">
        <v>178</v>
      </c>
      <c r="AT4" s="136" t="s">
        <v>179</v>
      </c>
      <c r="AU4" s="178" t="s">
        <v>143</v>
      </c>
      <c r="AV4" s="11" t="s">
        <v>176</v>
      </c>
      <c r="AW4" s="11" t="s">
        <v>177</v>
      </c>
      <c r="AX4" s="11" t="s">
        <v>178</v>
      </c>
      <c r="AY4" s="178" t="s">
        <v>179</v>
      </c>
      <c r="AZ4" s="135" t="s">
        <v>143</v>
      </c>
      <c r="BA4" s="178" t="s">
        <v>176</v>
      </c>
      <c r="BB4" s="178" t="s">
        <v>177</v>
      </c>
      <c r="BC4" s="178" t="s">
        <v>178</v>
      </c>
      <c r="BD4" s="136" t="s">
        <v>179</v>
      </c>
      <c r="BE4" s="178" t="s">
        <v>143</v>
      </c>
      <c r="BF4" s="11" t="s">
        <v>176</v>
      </c>
      <c r="BG4" s="11" t="s">
        <v>177</v>
      </c>
      <c r="BH4" s="11" t="s">
        <v>178</v>
      </c>
      <c r="BI4" s="178" t="s">
        <v>179</v>
      </c>
      <c r="BJ4" s="135" t="s">
        <v>143</v>
      </c>
      <c r="BK4" s="178" t="s">
        <v>176</v>
      </c>
      <c r="BL4" s="178" t="s">
        <v>177</v>
      </c>
      <c r="BM4" s="178" t="s">
        <v>178</v>
      </c>
      <c r="BN4" s="136" t="s">
        <v>179</v>
      </c>
      <c r="BO4" s="135" t="s">
        <v>143</v>
      </c>
      <c r="BP4" s="178" t="s">
        <v>176</v>
      </c>
      <c r="BQ4" s="178" t="s">
        <v>177</v>
      </c>
      <c r="BR4" s="178" t="s">
        <v>178</v>
      </c>
      <c r="BS4" s="136" t="s">
        <v>179</v>
      </c>
      <c r="BT4" s="11" t="s">
        <v>143</v>
      </c>
      <c r="BU4" s="11" t="s">
        <v>176</v>
      </c>
      <c r="BV4" s="11" t="s">
        <v>177</v>
      </c>
      <c r="BW4" s="11" t="s">
        <v>178</v>
      </c>
      <c r="BX4" s="11" t="s">
        <v>179</v>
      </c>
    </row>
    <row r="5" spans="1:76">
      <c r="A5" s="15">
        <v>1951</v>
      </c>
      <c r="B5" s="13">
        <v>14050000</v>
      </c>
      <c r="C5" s="13">
        <v>381092</v>
      </c>
      <c r="D5" s="13">
        <v>125823</v>
      </c>
      <c r="E5" s="16">
        <f>1000*C5/B5</f>
        <v>27.123985765124555</v>
      </c>
      <c r="F5" s="16">
        <f>1000*D5/B5</f>
        <v>8.9553736654804279</v>
      </c>
      <c r="G5" s="17">
        <v>362000</v>
      </c>
      <c r="H5" s="176">
        <v>11738</v>
      </c>
      <c r="I5" s="176">
        <v>3004</v>
      </c>
      <c r="J5" s="177">
        <f t="shared" ref="J5:J68" si="0">1000*H5/G5</f>
        <v>32.425414364640886</v>
      </c>
      <c r="K5" s="18">
        <f t="shared" ref="K5:K68" si="1">1000*I5/G5</f>
        <v>8.2983425414364635</v>
      </c>
      <c r="L5" s="13">
        <v>99000</v>
      </c>
      <c r="M5" s="13">
        <v>2651</v>
      </c>
      <c r="N5" s="13">
        <v>904</v>
      </c>
      <c r="O5" s="16">
        <f t="shared" ref="O5:O68" si="2">1000*M5/L5</f>
        <v>26.777777777777779</v>
      </c>
      <c r="P5" s="16">
        <f t="shared" ref="P5:P68" si="3">1000*N5/L5</f>
        <v>9.1313131313131315</v>
      </c>
      <c r="Q5" s="17">
        <v>643000</v>
      </c>
      <c r="R5" s="176">
        <v>17125</v>
      </c>
      <c r="S5" s="176">
        <v>5812</v>
      </c>
      <c r="T5" s="177">
        <f t="shared" ref="T5:T68" si="4">1000*R5/Q5</f>
        <v>26.632970451010888</v>
      </c>
      <c r="U5" s="18">
        <f t="shared" ref="U5:U68" si="5">1000*S5/Q5</f>
        <v>9.0388802488335926</v>
      </c>
      <c r="V5" s="13">
        <v>517000</v>
      </c>
      <c r="W5" s="13">
        <v>16075</v>
      </c>
      <c r="X5" s="13">
        <v>4873</v>
      </c>
      <c r="Y5" s="16">
        <f t="shared" ref="Y5:Y68" si="6">1000*W5/V5</f>
        <v>31.09284332688588</v>
      </c>
      <c r="Z5" s="16">
        <f t="shared" ref="Z5:Z68" si="7">1000*X5/V5</f>
        <v>9.4255319148936163</v>
      </c>
      <c r="AA5" s="17">
        <v>4066000</v>
      </c>
      <c r="AB5" s="176">
        <v>120930</v>
      </c>
      <c r="AC5" s="176">
        <v>34900</v>
      </c>
      <c r="AD5" s="177">
        <f t="shared" ref="AD5:AD68" si="8">1000*AB5/AA5</f>
        <v>29.741760944417116</v>
      </c>
      <c r="AE5" s="18">
        <f t="shared" ref="AE5:AE68" si="9">1000*AC5/AA5</f>
        <v>8.5833743236596156</v>
      </c>
      <c r="AF5" s="13">
        <v>4615000</v>
      </c>
      <c r="AG5" s="13">
        <v>114827</v>
      </c>
      <c r="AH5" s="13">
        <v>43981</v>
      </c>
      <c r="AI5" s="16">
        <f t="shared" ref="AI5:AI68" si="10">1000*AG5/AF5</f>
        <v>24.881256771397616</v>
      </c>
      <c r="AJ5" s="16">
        <f t="shared" ref="AJ5:AJ68" si="11">1000*AH5/AF5</f>
        <v>9.5300108342361867</v>
      </c>
      <c r="AK5" s="17">
        <v>778000</v>
      </c>
      <c r="AL5" s="176">
        <v>19942</v>
      </c>
      <c r="AM5" s="176">
        <v>6735</v>
      </c>
      <c r="AN5" s="177">
        <f t="shared" ref="AN5:AN68" si="12">1000*AL5/AK5</f>
        <v>25.632390745501286</v>
      </c>
      <c r="AO5" s="18">
        <f t="shared" ref="AO5:AO68" si="13">1000*AM5/AK5</f>
        <v>8.6568123393316192</v>
      </c>
      <c r="AP5" s="17">
        <v>834000</v>
      </c>
      <c r="AQ5" s="176">
        <v>21733</v>
      </c>
      <c r="AR5" s="176">
        <v>6440</v>
      </c>
      <c r="AS5" s="177">
        <f t="shared" ref="AS5:AS68" si="14">1000*AQ5/AP5</f>
        <v>26.058752997601918</v>
      </c>
      <c r="AT5" s="18">
        <f t="shared" ref="AT5:AT68" si="15">1000*AR5/AP5</f>
        <v>7.7218225419664268</v>
      </c>
      <c r="AU5" s="176">
        <v>943000</v>
      </c>
      <c r="AV5" s="13">
        <v>27003</v>
      </c>
      <c r="AW5" s="13">
        <v>7167</v>
      </c>
      <c r="AX5" s="16">
        <f t="shared" ref="AX5:AX68" si="16">1000*AV5/AU5</f>
        <v>28.635206786850478</v>
      </c>
      <c r="AY5" s="177">
        <f t="shared" ref="AY5:AY68" si="17">1000*AW5/AU5</f>
        <v>7.6002120890774121</v>
      </c>
      <c r="AZ5" s="17">
        <v>1168000</v>
      </c>
      <c r="BA5" s="176">
        <v>28077</v>
      </c>
      <c r="BB5" s="176">
        <v>11638</v>
      </c>
      <c r="BC5" s="177">
        <f t="shared" ref="BC5:BC68" si="18">1000*BA5/AZ5</f>
        <v>24.038527397260275</v>
      </c>
      <c r="BD5" s="18">
        <f t="shared" ref="BD5:BD68" si="19">1000*BB5/AZ5</f>
        <v>9.9640410958904102</v>
      </c>
      <c r="BE5" s="176">
        <v>9000</v>
      </c>
      <c r="BF5" s="13">
        <v>342</v>
      </c>
      <c r="BG5" s="13">
        <v>85</v>
      </c>
      <c r="BH5" s="16">
        <f t="shared" ref="BH5:BH68" si="20">1000*BF5/BE5</f>
        <v>38</v>
      </c>
      <c r="BI5" s="177">
        <f t="shared" ref="BI5:BI68" si="21">1000*BG5/BE5</f>
        <v>9.4444444444444446</v>
      </c>
      <c r="BJ5" s="17">
        <v>16000</v>
      </c>
      <c r="BK5" s="176">
        <v>649</v>
      </c>
      <c r="BL5" s="176">
        <v>284</v>
      </c>
      <c r="BM5" s="177">
        <f t="shared" ref="BM5:BM45" si="22">1000*BK5/BJ5</f>
        <v>40.5625</v>
      </c>
      <c r="BN5" s="18">
        <f t="shared" ref="BN5:BN45" si="23">1000*BL5/BJ5</f>
        <v>17.75</v>
      </c>
      <c r="BO5" s="17"/>
      <c r="BP5" s="176"/>
      <c r="BQ5" s="176"/>
      <c r="BR5" s="176"/>
      <c r="BS5" s="19"/>
      <c r="BT5" s="13"/>
      <c r="BU5" s="13"/>
      <c r="BV5" s="13"/>
      <c r="BW5" s="13"/>
      <c r="BX5" s="13"/>
    </row>
    <row r="6" spans="1:76">
      <c r="A6" s="15">
        <v>1952</v>
      </c>
      <c r="B6" s="13">
        <v>14496000</v>
      </c>
      <c r="C6" s="13">
        <v>403559</v>
      </c>
      <c r="D6" s="13">
        <v>126385</v>
      </c>
      <c r="E6" s="16">
        <f t="shared" ref="E6:E69" si="24">1000*C6/B6</f>
        <v>27.839334988962474</v>
      </c>
      <c r="F6" s="16">
        <f t="shared" ref="F6:F69" si="25">1000*D6/B6</f>
        <v>8.7186120309050779</v>
      </c>
      <c r="G6" s="17">
        <v>375000</v>
      </c>
      <c r="H6" s="176">
        <v>12561</v>
      </c>
      <c r="I6" s="176">
        <v>2773</v>
      </c>
      <c r="J6" s="177">
        <f t="shared" si="0"/>
        <v>33.496000000000002</v>
      </c>
      <c r="K6" s="18">
        <f t="shared" si="1"/>
        <v>7.3946666666666667</v>
      </c>
      <c r="L6" s="13">
        <v>100000</v>
      </c>
      <c r="M6" s="13">
        <v>2703</v>
      </c>
      <c r="N6" s="13">
        <v>916</v>
      </c>
      <c r="O6" s="16">
        <f t="shared" si="2"/>
        <v>27.03</v>
      </c>
      <c r="P6" s="16">
        <f t="shared" si="3"/>
        <v>9.16</v>
      </c>
      <c r="Q6" s="17">
        <v>654000</v>
      </c>
      <c r="R6" s="176">
        <v>17951</v>
      </c>
      <c r="S6" s="176">
        <v>5756</v>
      </c>
      <c r="T6" s="177">
        <f t="shared" si="4"/>
        <v>27.448012232415902</v>
      </c>
      <c r="U6" s="18">
        <f t="shared" si="5"/>
        <v>8.8012232415902147</v>
      </c>
      <c r="V6" s="13">
        <v>527000</v>
      </c>
      <c r="W6" s="13">
        <v>16691</v>
      </c>
      <c r="X6" s="13">
        <v>4647</v>
      </c>
      <c r="Y6" s="16">
        <f t="shared" si="6"/>
        <v>31.671726755218216</v>
      </c>
      <c r="Z6" s="16">
        <f t="shared" si="7"/>
        <v>8.817836812144213</v>
      </c>
      <c r="AA6" s="17">
        <v>4183000</v>
      </c>
      <c r="AB6" s="176">
        <v>126416</v>
      </c>
      <c r="AC6" s="176">
        <v>34854</v>
      </c>
      <c r="AD6" s="177">
        <f t="shared" si="8"/>
        <v>30.221372220894096</v>
      </c>
      <c r="AE6" s="18">
        <f t="shared" si="9"/>
        <v>8.3322973942146792</v>
      </c>
      <c r="AF6" s="13">
        <v>4802000</v>
      </c>
      <c r="AG6" s="13">
        <v>123891</v>
      </c>
      <c r="AH6" s="13">
        <v>44402</v>
      </c>
      <c r="AI6" s="16">
        <f t="shared" si="10"/>
        <v>25.79987505206164</v>
      </c>
      <c r="AJ6" s="16">
        <f t="shared" si="11"/>
        <v>9.2465639316951265</v>
      </c>
      <c r="AK6" s="17">
        <v>799000</v>
      </c>
      <c r="AL6" s="176">
        <v>20777</v>
      </c>
      <c r="AM6" s="176">
        <v>6552</v>
      </c>
      <c r="AN6" s="177">
        <f t="shared" si="12"/>
        <v>26.003754693366709</v>
      </c>
      <c r="AO6" s="18">
        <f t="shared" si="13"/>
        <v>8.2002503128911144</v>
      </c>
      <c r="AP6" s="17">
        <v>845000</v>
      </c>
      <c r="AQ6" s="176">
        <v>22605</v>
      </c>
      <c r="AR6" s="176">
        <v>6625</v>
      </c>
      <c r="AS6" s="177">
        <f t="shared" si="14"/>
        <v>26.751479289940828</v>
      </c>
      <c r="AT6" s="18">
        <f t="shared" si="15"/>
        <v>7.8402366863905328</v>
      </c>
      <c r="AU6" s="176">
        <v>977000</v>
      </c>
      <c r="AV6" s="13">
        <v>29105</v>
      </c>
      <c r="AW6" s="13">
        <v>7345</v>
      </c>
      <c r="AX6" s="16">
        <f t="shared" si="16"/>
        <v>29.790174002047085</v>
      </c>
      <c r="AY6" s="177">
        <f t="shared" si="17"/>
        <v>7.5179119754350054</v>
      </c>
      <c r="AZ6" s="17">
        <v>1209000</v>
      </c>
      <c r="BA6" s="176">
        <v>29827</v>
      </c>
      <c r="BB6" s="176">
        <v>12080</v>
      </c>
      <c r="BC6" s="177">
        <f t="shared" si="18"/>
        <v>24.670802315963606</v>
      </c>
      <c r="BD6" s="18">
        <f t="shared" si="19"/>
        <v>9.9917287014061209</v>
      </c>
      <c r="BE6" s="176">
        <v>9000</v>
      </c>
      <c r="BF6" s="13">
        <v>390</v>
      </c>
      <c r="BG6" s="13">
        <v>94</v>
      </c>
      <c r="BH6" s="16">
        <f t="shared" si="20"/>
        <v>43.333333333333336</v>
      </c>
      <c r="BI6" s="177">
        <f t="shared" si="21"/>
        <v>10.444444444444445</v>
      </c>
      <c r="BJ6" s="17">
        <v>16000</v>
      </c>
      <c r="BK6" s="176">
        <v>642</v>
      </c>
      <c r="BL6" s="176">
        <v>341</v>
      </c>
      <c r="BM6" s="177">
        <f t="shared" si="22"/>
        <v>40.125</v>
      </c>
      <c r="BN6" s="18">
        <f t="shared" si="23"/>
        <v>21.3125</v>
      </c>
      <c r="BO6" s="17"/>
      <c r="BP6" s="176"/>
      <c r="BQ6" s="176"/>
      <c r="BR6" s="176"/>
      <c r="BS6" s="19"/>
      <c r="BT6" s="13"/>
      <c r="BU6" s="13"/>
      <c r="BV6" s="13"/>
      <c r="BW6" s="13"/>
      <c r="BX6" s="13"/>
    </row>
    <row r="7" spans="1:76">
      <c r="A7" s="15">
        <v>1953</v>
      </c>
      <c r="B7" s="13">
        <v>14886000</v>
      </c>
      <c r="C7" s="13">
        <v>417884</v>
      </c>
      <c r="D7" s="13">
        <v>127791</v>
      </c>
      <c r="E7" s="16">
        <f t="shared" si="24"/>
        <v>28.072282681714363</v>
      </c>
      <c r="F7" s="16">
        <f t="shared" si="25"/>
        <v>8.5846432889963733</v>
      </c>
      <c r="G7" s="17">
        <v>384000</v>
      </c>
      <c r="H7" s="176">
        <v>12797</v>
      </c>
      <c r="I7" s="176">
        <v>2733</v>
      </c>
      <c r="J7" s="177">
        <f t="shared" si="0"/>
        <v>33.325520833333336</v>
      </c>
      <c r="K7" s="18">
        <f t="shared" si="1"/>
        <v>7.1171875</v>
      </c>
      <c r="L7" s="13">
        <v>101000</v>
      </c>
      <c r="M7" s="13">
        <v>2737</v>
      </c>
      <c r="N7" s="13">
        <v>926</v>
      </c>
      <c r="O7" s="16">
        <f t="shared" si="2"/>
        <v>27.099009900990097</v>
      </c>
      <c r="P7" s="16">
        <f t="shared" si="3"/>
        <v>9.1683168316831676</v>
      </c>
      <c r="Q7" s="17">
        <v>664000</v>
      </c>
      <c r="R7" s="176">
        <v>18276</v>
      </c>
      <c r="S7" s="176">
        <v>5808</v>
      </c>
      <c r="T7" s="177">
        <f t="shared" si="4"/>
        <v>27.524096385542169</v>
      </c>
      <c r="U7" s="18">
        <f t="shared" si="5"/>
        <v>8.7469879518072293</v>
      </c>
      <c r="V7" s="13">
        <v>533000</v>
      </c>
      <c r="W7" s="13">
        <v>16458</v>
      </c>
      <c r="X7" s="13">
        <v>4637</v>
      </c>
      <c r="Y7" s="16">
        <f t="shared" si="6"/>
        <v>30.878048780487806</v>
      </c>
      <c r="Z7" s="16">
        <f t="shared" si="7"/>
        <v>8.6998123827392124</v>
      </c>
      <c r="AA7" s="17">
        <v>4281000</v>
      </c>
      <c r="AB7" s="176">
        <v>128719</v>
      </c>
      <c r="AC7" s="176">
        <v>34469</v>
      </c>
      <c r="AD7" s="177">
        <f t="shared" si="8"/>
        <v>30.067507591684187</v>
      </c>
      <c r="AE7" s="18">
        <f t="shared" si="9"/>
        <v>8.0516234524643782</v>
      </c>
      <c r="AF7" s="13">
        <v>4956000</v>
      </c>
      <c r="AG7" s="13">
        <v>129771</v>
      </c>
      <c r="AH7" s="13">
        <v>45242</v>
      </c>
      <c r="AI7" s="16">
        <f t="shared" si="10"/>
        <v>26.184624697336563</v>
      </c>
      <c r="AJ7" s="16">
        <f t="shared" si="11"/>
        <v>9.1287328490718327</v>
      </c>
      <c r="AK7" s="17">
        <v>810000</v>
      </c>
      <c r="AL7" s="176">
        <v>21242</v>
      </c>
      <c r="AM7" s="176">
        <v>7015</v>
      </c>
      <c r="AN7" s="177">
        <f t="shared" si="12"/>
        <v>26.224691358024693</v>
      </c>
      <c r="AO7" s="18">
        <f t="shared" si="13"/>
        <v>8.6604938271604937</v>
      </c>
      <c r="AP7" s="17">
        <v>863000</v>
      </c>
      <c r="AQ7" s="176">
        <v>23703</v>
      </c>
      <c r="AR7" s="176">
        <v>6687</v>
      </c>
      <c r="AS7" s="177">
        <f t="shared" si="14"/>
        <v>27.465816917728851</v>
      </c>
      <c r="AT7" s="18">
        <f t="shared" si="15"/>
        <v>7.7485515643105449</v>
      </c>
      <c r="AU7" s="176">
        <v>1016000</v>
      </c>
      <c r="AV7" s="13">
        <v>31376</v>
      </c>
      <c r="AW7" s="13">
        <v>7646</v>
      </c>
      <c r="AX7" s="16">
        <f t="shared" si="16"/>
        <v>30.881889763779526</v>
      </c>
      <c r="AY7" s="177">
        <f t="shared" si="17"/>
        <v>7.5255905511811028</v>
      </c>
      <c r="AZ7" s="17">
        <v>1253000</v>
      </c>
      <c r="BA7" s="176">
        <v>31746</v>
      </c>
      <c r="BB7" s="176">
        <v>12218</v>
      </c>
      <c r="BC7" s="177">
        <f t="shared" si="18"/>
        <v>25.335993615323225</v>
      </c>
      <c r="BD7" s="18">
        <f t="shared" si="19"/>
        <v>9.7509976057462087</v>
      </c>
      <c r="BE7" s="176">
        <v>9000</v>
      </c>
      <c r="BF7" s="13">
        <v>383</v>
      </c>
      <c r="BG7" s="13">
        <v>116</v>
      </c>
      <c r="BH7" s="16">
        <f t="shared" si="20"/>
        <v>42.555555555555557</v>
      </c>
      <c r="BI7" s="177">
        <f t="shared" si="21"/>
        <v>12.888888888888889</v>
      </c>
      <c r="BJ7" s="17">
        <v>16000</v>
      </c>
      <c r="BK7" s="176">
        <v>676</v>
      </c>
      <c r="BL7" s="176">
        <v>294</v>
      </c>
      <c r="BM7" s="177">
        <f t="shared" si="22"/>
        <v>42.25</v>
      </c>
      <c r="BN7" s="18">
        <f t="shared" si="23"/>
        <v>18.375</v>
      </c>
      <c r="BO7" s="17"/>
      <c r="BP7" s="176"/>
      <c r="BQ7" s="176"/>
      <c r="BR7" s="176"/>
      <c r="BS7" s="19"/>
      <c r="BT7" s="13"/>
      <c r="BU7" s="13"/>
      <c r="BV7" s="13"/>
      <c r="BW7" s="13"/>
      <c r="BX7" s="13"/>
    </row>
    <row r="8" spans="1:76">
      <c r="A8" s="15">
        <v>1954</v>
      </c>
      <c r="B8" s="13">
        <v>15330000</v>
      </c>
      <c r="C8" s="13">
        <v>436198</v>
      </c>
      <c r="D8" s="13">
        <v>124855</v>
      </c>
      <c r="E8" s="16">
        <f t="shared" si="24"/>
        <v>28.453881278538812</v>
      </c>
      <c r="F8" s="16">
        <f t="shared" si="25"/>
        <v>8.1444879321591657</v>
      </c>
      <c r="G8" s="17">
        <v>396000</v>
      </c>
      <c r="H8" s="176">
        <v>13653</v>
      </c>
      <c r="I8" s="176">
        <v>2916</v>
      </c>
      <c r="J8" s="177">
        <f t="shared" si="0"/>
        <v>34.477272727272727</v>
      </c>
      <c r="K8" s="18">
        <f t="shared" si="1"/>
        <v>7.3636363636363633</v>
      </c>
      <c r="L8" s="13">
        <v>101000</v>
      </c>
      <c r="M8" s="13">
        <v>2724</v>
      </c>
      <c r="N8" s="13">
        <v>966</v>
      </c>
      <c r="O8" s="16">
        <f t="shared" si="2"/>
        <v>26.970297029702969</v>
      </c>
      <c r="P8" s="16">
        <f t="shared" si="3"/>
        <v>9.564356435643564</v>
      </c>
      <c r="Q8" s="17">
        <v>674000</v>
      </c>
      <c r="R8" s="176">
        <v>18909</v>
      </c>
      <c r="S8" s="176">
        <v>5692</v>
      </c>
      <c r="T8" s="177">
        <f t="shared" si="4"/>
        <v>28.054896142433236</v>
      </c>
      <c r="U8" s="18">
        <f t="shared" si="5"/>
        <v>8.4451038575667656</v>
      </c>
      <c r="V8" s="13">
        <v>541000</v>
      </c>
      <c r="W8" s="13">
        <v>16649</v>
      </c>
      <c r="X8" s="13">
        <v>4286</v>
      </c>
      <c r="Y8" s="16">
        <f t="shared" si="6"/>
        <v>30.774491682070241</v>
      </c>
      <c r="Z8" s="16">
        <f t="shared" si="7"/>
        <v>7.9223659889094273</v>
      </c>
      <c r="AA8" s="17">
        <v>4402000</v>
      </c>
      <c r="AB8" s="176">
        <v>133178</v>
      </c>
      <c r="AC8" s="176">
        <v>33169</v>
      </c>
      <c r="AD8" s="177">
        <f t="shared" si="8"/>
        <v>30.253975465697412</v>
      </c>
      <c r="AE8" s="18">
        <f t="shared" si="9"/>
        <v>7.53498409813721</v>
      </c>
      <c r="AF8" s="13">
        <v>5130000</v>
      </c>
      <c r="AG8" s="13">
        <v>136261</v>
      </c>
      <c r="AH8" s="13">
        <v>44515</v>
      </c>
      <c r="AI8" s="16">
        <f t="shared" si="10"/>
        <v>26.561598440545808</v>
      </c>
      <c r="AJ8" s="16">
        <f t="shared" si="11"/>
        <v>8.6773879142300192</v>
      </c>
      <c r="AK8" s="17">
        <v>825000</v>
      </c>
      <c r="AL8" s="176">
        <v>22248</v>
      </c>
      <c r="AM8" s="176">
        <v>6719</v>
      </c>
      <c r="AN8" s="177">
        <f t="shared" si="12"/>
        <v>26.967272727272729</v>
      </c>
      <c r="AO8" s="18">
        <f t="shared" si="13"/>
        <v>8.1442424242424245</v>
      </c>
      <c r="AP8" s="17">
        <v>874000</v>
      </c>
      <c r="AQ8" s="176">
        <v>24981</v>
      </c>
      <c r="AR8" s="176">
        <v>6323</v>
      </c>
      <c r="AS8" s="177">
        <f t="shared" si="14"/>
        <v>28.582379862700229</v>
      </c>
      <c r="AT8" s="18">
        <f t="shared" si="15"/>
        <v>7.2345537757437075</v>
      </c>
      <c r="AU8" s="176">
        <v>1061000</v>
      </c>
      <c r="AV8" s="13">
        <v>33593</v>
      </c>
      <c r="AW8" s="13">
        <v>7520</v>
      </c>
      <c r="AX8" s="16">
        <f t="shared" si="16"/>
        <v>31.661639962299716</v>
      </c>
      <c r="AY8" s="177">
        <f t="shared" si="17"/>
        <v>7.0876531573986803</v>
      </c>
      <c r="AZ8" s="17">
        <v>1299000</v>
      </c>
      <c r="BA8" s="176">
        <v>32946</v>
      </c>
      <c r="BB8" s="176">
        <v>12414</v>
      </c>
      <c r="BC8" s="177">
        <f t="shared" si="18"/>
        <v>25.362586605080832</v>
      </c>
      <c r="BD8" s="18">
        <f t="shared" si="19"/>
        <v>9.5565819861431862</v>
      </c>
      <c r="BE8" s="176">
        <v>10000</v>
      </c>
      <c r="BF8" s="13">
        <v>425</v>
      </c>
      <c r="BG8" s="13">
        <v>85</v>
      </c>
      <c r="BH8" s="16">
        <f t="shared" si="20"/>
        <v>42.5</v>
      </c>
      <c r="BI8" s="177">
        <f t="shared" si="21"/>
        <v>8.5</v>
      </c>
      <c r="BJ8" s="17">
        <v>17000</v>
      </c>
      <c r="BK8" s="176">
        <v>631</v>
      </c>
      <c r="BL8" s="176">
        <v>250</v>
      </c>
      <c r="BM8" s="177">
        <f t="shared" si="22"/>
        <v>37.117647058823529</v>
      </c>
      <c r="BN8" s="18">
        <f t="shared" si="23"/>
        <v>14.705882352941176</v>
      </c>
      <c r="BO8" s="17"/>
      <c r="BP8" s="176"/>
      <c r="BQ8" s="176"/>
      <c r="BR8" s="176"/>
      <c r="BS8" s="19"/>
      <c r="BT8" s="13"/>
      <c r="BU8" s="13"/>
      <c r="BV8" s="13"/>
      <c r="BW8" s="13"/>
      <c r="BX8" s="13"/>
    </row>
    <row r="9" spans="1:76">
      <c r="A9" s="15">
        <v>1955</v>
      </c>
      <c r="B9" s="13">
        <v>15736000</v>
      </c>
      <c r="C9" s="13">
        <v>442937</v>
      </c>
      <c r="D9" s="13">
        <v>128476</v>
      </c>
      <c r="E9" s="16">
        <f t="shared" si="24"/>
        <v>28.14800457549568</v>
      </c>
      <c r="F9" s="16">
        <f t="shared" si="25"/>
        <v>8.1644636502287753</v>
      </c>
      <c r="G9" s="17">
        <v>407000</v>
      </c>
      <c r="H9" s="176">
        <v>14757</v>
      </c>
      <c r="I9" s="176">
        <v>3206</v>
      </c>
      <c r="J9" s="177">
        <f t="shared" si="0"/>
        <v>36.257985257985261</v>
      </c>
      <c r="K9" s="18">
        <f t="shared" si="1"/>
        <v>7.8771498771498774</v>
      </c>
      <c r="L9" s="13">
        <v>100000</v>
      </c>
      <c r="M9" s="13">
        <v>2784</v>
      </c>
      <c r="N9" s="13">
        <v>901</v>
      </c>
      <c r="O9" s="16">
        <f t="shared" si="2"/>
        <v>27.84</v>
      </c>
      <c r="P9" s="16">
        <f t="shared" si="3"/>
        <v>9.01</v>
      </c>
      <c r="Q9" s="17">
        <v>684000</v>
      </c>
      <c r="R9" s="176">
        <v>18967</v>
      </c>
      <c r="S9" s="176">
        <v>5940</v>
      </c>
      <c r="T9" s="177">
        <f t="shared" si="4"/>
        <v>27.729532163742689</v>
      </c>
      <c r="U9" s="18">
        <f t="shared" si="5"/>
        <v>8.6842105263157894</v>
      </c>
      <c r="V9" s="13">
        <v>548000</v>
      </c>
      <c r="W9" s="13">
        <v>16609</v>
      </c>
      <c r="X9" s="13">
        <v>4435</v>
      </c>
      <c r="Y9" s="16">
        <f t="shared" si="6"/>
        <v>30.308394160583941</v>
      </c>
      <c r="Z9" s="16">
        <f t="shared" si="7"/>
        <v>8.0930656934306562</v>
      </c>
      <c r="AA9" s="17">
        <v>4529000</v>
      </c>
      <c r="AB9" s="176">
        <v>133372</v>
      </c>
      <c r="AC9" s="176">
        <v>33952</v>
      </c>
      <c r="AD9" s="177">
        <f t="shared" si="8"/>
        <v>29.448443364981234</v>
      </c>
      <c r="AE9" s="18">
        <f t="shared" si="9"/>
        <v>7.4965776109516451</v>
      </c>
      <c r="AF9" s="13">
        <v>5278000</v>
      </c>
      <c r="AG9" s="13">
        <v>139554</v>
      </c>
      <c r="AH9" s="13">
        <v>45434</v>
      </c>
      <c r="AI9" s="16">
        <f t="shared" si="10"/>
        <v>26.440697233800684</v>
      </c>
      <c r="AJ9" s="16">
        <f t="shared" si="11"/>
        <v>8.6081849185297461</v>
      </c>
      <c r="AK9" s="17">
        <v>841000</v>
      </c>
      <c r="AL9" s="176">
        <v>22397</v>
      </c>
      <c r="AM9" s="176">
        <v>6853</v>
      </c>
      <c r="AN9" s="177">
        <f t="shared" si="12"/>
        <v>26.631391200951249</v>
      </c>
      <c r="AO9" s="18">
        <f t="shared" si="13"/>
        <v>8.1486325802615927</v>
      </c>
      <c r="AP9" s="17">
        <v>879000</v>
      </c>
      <c r="AQ9" s="176">
        <v>24746</v>
      </c>
      <c r="AR9" s="176">
        <v>6661</v>
      </c>
      <c r="AS9" s="177">
        <f t="shared" si="14"/>
        <v>28.152445961319682</v>
      </c>
      <c r="AT9" s="18">
        <f t="shared" si="15"/>
        <v>7.5779294653014793</v>
      </c>
      <c r="AU9" s="176">
        <v>1094000</v>
      </c>
      <c r="AV9" s="13">
        <v>34357</v>
      </c>
      <c r="AW9" s="13">
        <v>7956</v>
      </c>
      <c r="AX9" s="16">
        <f t="shared" si="16"/>
        <v>31.404936014625228</v>
      </c>
      <c r="AY9" s="177">
        <f t="shared" si="17"/>
        <v>7.2723948811700181</v>
      </c>
      <c r="AZ9" s="17">
        <v>1347000</v>
      </c>
      <c r="BA9" s="176">
        <v>34138</v>
      </c>
      <c r="BB9" s="176">
        <v>12816</v>
      </c>
      <c r="BC9" s="177">
        <f t="shared" si="18"/>
        <v>25.343726800296956</v>
      </c>
      <c r="BD9" s="18">
        <f t="shared" si="19"/>
        <v>9.5144766146993316</v>
      </c>
      <c r="BE9" s="176">
        <v>11000</v>
      </c>
      <c r="BF9" s="13">
        <v>524</v>
      </c>
      <c r="BG9" s="13">
        <v>72</v>
      </c>
      <c r="BH9" s="16">
        <f t="shared" si="20"/>
        <v>47.636363636363633</v>
      </c>
      <c r="BI9" s="177">
        <f t="shared" si="21"/>
        <v>6.5454545454545459</v>
      </c>
      <c r="BJ9" s="17">
        <v>18000</v>
      </c>
      <c r="BK9" s="176">
        <v>732</v>
      </c>
      <c r="BL9" s="176">
        <v>250</v>
      </c>
      <c r="BM9" s="177">
        <f t="shared" si="22"/>
        <v>40.666666666666664</v>
      </c>
      <c r="BN9" s="18">
        <f t="shared" si="23"/>
        <v>13.888888888888889</v>
      </c>
      <c r="BO9" s="17"/>
      <c r="BP9" s="176"/>
      <c r="BQ9" s="176"/>
      <c r="BR9" s="176"/>
      <c r="BS9" s="19"/>
      <c r="BT9" s="13"/>
      <c r="BU9" s="13"/>
      <c r="BV9" s="13"/>
      <c r="BW9" s="13"/>
      <c r="BX9" s="13"/>
    </row>
    <row r="10" spans="1:76">
      <c r="A10" s="15">
        <v>1956</v>
      </c>
      <c r="B10" s="13">
        <v>16123000</v>
      </c>
      <c r="C10" s="13">
        <v>450739</v>
      </c>
      <c r="D10" s="13">
        <v>131961</v>
      </c>
      <c r="E10" s="16">
        <f t="shared" si="24"/>
        <v>27.956273646343732</v>
      </c>
      <c r="F10" s="16">
        <f t="shared" si="25"/>
        <v>8.1846430565031323</v>
      </c>
      <c r="G10" s="17">
        <v>416000</v>
      </c>
      <c r="H10" s="176">
        <v>14541</v>
      </c>
      <c r="I10" s="176">
        <v>3058</v>
      </c>
      <c r="J10" s="177">
        <f t="shared" si="0"/>
        <v>34.95432692307692</v>
      </c>
      <c r="K10" s="18">
        <f t="shared" si="1"/>
        <v>7.3509615384615383</v>
      </c>
      <c r="L10" s="13">
        <v>99000</v>
      </c>
      <c r="M10" s="13">
        <v>2657</v>
      </c>
      <c r="N10" s="13">
        <v>933</v>
      </c>
      <c r="O10" s="16">
        <f t="shared" si="2"/>
        <v>26.838383838383837</v>
      </c>
      <c r="P10" s="16">
        <f t="shared" si="3"/>
        <v>9.4242424242424239</v>
      </c>
      <c r="Q10" s="17">
        <v>695000</v>
      </c>
      <c r="R10" s="176">
        <v>19106</v>
      </c>
      <c r="S10" s="176">
        <v>5738</v>
      </c>
      <c r="T10" s="177">
        <f t="shared" si="4"/>
        <v>27.490647482014388</v>
      </c>
      <c r="U10" s="18">
        <f t="shared" si="5"/>
        <v>8.2561151079136685</v>
      </c>
      <c r="V10" s="13">
        <v>556000</v>
      </c>
      <c r="W10" s="13">
        <v>16573</v>
      </c>
      <c r="X10" s="13">
        <v>4658</v>
      </c>
      <c r="Y10" s="16">
        <f t="shared" si="6"/>
        <v>29.807553956834532</v>
      </c>
      <c r="Z10" s="16">
        <f t="shared" si="7"/>
        <v>8.3776978417266186</v>
      </c>
      <c r="AA10" s="17">
        <v>4641000</v>
      </c>
      <c r="AB10" s="176">
        <v>135884</v>
      </c>
      <c r="AC10" s="176">
        <v>35042</v>
      </c>
      <c r="AD10" s="177">
        <f t="shared" si="8"/>
        <v>29.279034690799396</v>
      </c>
      <c r="AE10" s="18">
        <f t="shared" si="9"/>
        <v>7.5505279034690798</v>
      </c>
      <c r="AF10" s="13">
        <v>5423000</v>
      </c>
      <c r="AG10" s="13">
        <v>143516</v>
      </c>
      <c r="AH10" s="13">
        <v>47231</v>
      </c>
      <c r="AI10" s="16">
        <f t="shared" si="10"/>
        <v>26.464318642817627</v>
      </c>
      <c r="AJ10" s="16">
        <f t="shared" si="11"/>
        <v>8.7093859487368608</v>
      </c>
      <c r="AK10" s="17">
        <v>850000</v>
      </c>
      <c r="AL10" s="176">
        <v>21945</v>
      </c>
      <c r="AM10" s="176">
        <v>7058</v>
      </c>
      <c r="AN10" s="177">
        <f t="shared" si="12"/>
        <v>25.817647058823528</v>
      </c>
      <c r="AO10" s="18">
        <f t="shared" si="13"/>
        <v>8.3035294117647052</v>
      </c>
      <c r="AP10" s="17">
        <v>881000</v>
      </c>
      <c r="AQ10" s="176">
        <v>24059</v>
      </c>
      <c r="AR10" s="176">
        <v>6666</v>
      </c>
      <c r="AS10" s="177">
        <f t="shared" si="14"/>
        <v>27.308740068104427</v>
      </c>
      <c r="AT10" s="18">
        <f t="shared" si="15"/>
        <v>7.5664018161180477</v>
      </c>
      <c r="AU10" s="176">
        <v>1126000</v>
      </c>
      <c r="AV10" s="13">
        <v>34951</v>
      </c>
      <c r="AW10" s="13">
        <v>7786</v>
      </c>
      <c r="AX10" s="16">
        <f t="shared" si="16"/>
        <v>31.039964476021314</v>
      </c>
      <c r="AY10" s="177">
        <f t="shared" si="17"/>
        <v>6.9147424511545292</v>
      </c>
      <c r="AZ10" s="17">
        <v>1405000</v>
      </c>
      <c r="BA10" s="176">
        <v>36241</v>
      </c>
      <c r="BB10" s="176">
        <v>13415</v>
      </c>
      <c r="BC10" s="177">
        <f t="shared" si="18"/>
        <v>25.794306049822065</v>
      </c>
      <c r="BD10" s="18">
        <f t="shared" si="19"/>
        <v>9.5480427046263348</v>
      </c>
      <c r="BE10" s="176">
        <v>12000</v>
      </c>
      <c r="BF10" s="13">
        <v>481</v>
      </c>
      <c r="BG10" s="13">
        <v>85</v>
      </c>
      <c r="BH10" s="16">
        <f t="shared" si="20"/>
        <v>40.083333333333336</v>
      </c>
      <c r="BI10" s="177">
        <f t="shared" si="21"/>
        <v>7.083333333333333</v>
      </c>
      <c r="BJ10" s="17">
        <v>19000</v>
      </c>
      <c r="BK10" s="176">
        <v>785</v>
      </c>
      <c r="BL10" s="176">
        <v>291</v>
      </c>
      <c r="BM10" s="177">
        <f t="shared" si="22"/>
        <v>41.315789473684212</v>
      </c>
      <c r="BN10" s="18">
        <f t="shared" si="23"/>
        <v>15.315789473684211</v>
      </c>
      <c r="BO10" s="17"/>
      <c r="BP10" s="176"/>
      <c r="BQ10" s="176"/>
      <c r="BR10" s="176"/>
      <c r="BS10" s="19"/>
      <c r="BT10" s="13"/>
      <c r="BU10" s="13"/>
      <c r="BV10" s="13"/>
      <c r="BW10" s="13"/>
      <c r="BX10" s="13"/>
    </row>
    <row r="11" spans="1:76">
      <c r="A11" s="15">
        <v>1957</v>
      </c>
      <c r="B11" s="13">
        <v>16677000</v>
      </c>
      <c r="C11" s="13">
        <v>469093</v>
      </c>
      <c r="D11" s="13">
        <v>136579</v>
      </c>
      <c r="E11" s="16">
        <f t="shared" si="24"/>
        <v>28.128140552857229</v>
      </c>
      <c r="F11" s="16">
        <f t="shared" si="25"/>
        <v>8.18966240930623</v>
      </c>
      <c r="G11" s="17">
        <v>425000</v>
      </c>
      <c r="H11" s="176">
        <v>15315</v>
      </c>
      <c r="I11" s="176">
        <v>3198</v>
      </c>
      <c r="J11" s="177">
        <f t="shared" si="0"/>
        <v>36.035294117647062</v>
      </c>
      <c r="K11" s="18">
        <f t="shared" si="1"/>
        <v>7.5247058823529409</v>
      </c>
      <c r="L11" s="13">
        <v>99000</v>
      </c>
      <c r="M11" s="13">
        <v>2676</v>
      </c>
      <c r="N11" s="13">
        <v>916</v>
      </c>
      <c r="O11" s="16">
        <f t="shared" si="2"/>
        <v>27.030303030303031</v>
      </c>
      <c r="P11" s="16">
        <f t="shared" si="3"/>
        <v>9.2525252525252526</v>
      </c>
      <c r="Q11" s="17">
        <v>701000</v>
      </c>
      <c r="R11" s="176">
        <v>19316</v>
      </c>
      <c r="S11" s="176">
        <v>5977</v>
      </c>
      <c r="T11" s="177">
        <f t="shared" si="4"/>
        <v>27.554921540656206</v>
      </c>
      <c r="U11" s="18">
        <f t="shared" si="5"/>
        <v>8.5263908701854501</v>
      </c>
      <c r="V11" s="13">
        <v>563000</v>
      </c>
      <c r="W11" s="13">
        <v>17020</v>
      </c>
      <c r="X11" s="13">
        <v>4595</v>
      </c>
      <c r="Y11" s="16">
        <f t="shared" si="6"/>
        <v>30.230905861456485</v>
      </c>
      <c r="Z11" s="16">
        <f t="shared" si="7"/>
        <v>8.161634103019539</v>
      </c>
      <c r="AA11" s="17">
        <v>4786000</v>
      </c>
      <c r="AB11" s="176">
        <v>141707</v>
      </c>
      <c r="AC11" s="176">
        <v>36234</v>
      </c>
      <c r="AD11" s="177">
        <f t="shared" si="8"/>
        <v>29.608650229837025</v>
      </c>
      <c r="AE11" s="18">
        <f t="shared" si="9"/>
        <v>7.5708315921437528</v>
      </c>
      <c r="AF11" s="13">
        <v>5668000</v>
      </c>
      <c r="AG11" s="13">
        <v>150920</v>
      </c>
      <c r="AH11" s="13">
        <v>49164</v>
      </c>
      <c r="AI11" s="16">
        <f t="shared" si="10"/>
        <v>26.626676076217361</v>
      </c>
      <c r="AJ11" s="16">
        <f t="shared" si="11"/>
        <v>8.6739590684544812</v>
      </c>
      <c r="AK11" s="17">
        <v>863000</v>
      </c>
      <c r="AL11" s="176">
        <v>22362</v>
      </c>
      <c r="AM11" s="176">
        <v>7368</v>
      </c>
      <c r="AN11" s="177">
        <f t="shared" si="12"/>
        <v>25.911935110081114</v>
      </c>
      <c r="AO11" s="18">
        <f t="shared" si="13"/>
        <v>8.5376593279258408</v>
      </c>
      <c r="AP11" s="17">
        <v>882000</v>
      </c>
      <c r="AQ11" s="176">
        <v>23921</v>
      </c>
      <c r="AR11" s="176">
        <v>6743</v>
      </c>
      <c r="AS11" s="177">
        <f t="shared" si="14"/>
        <v>27.121315192743765</v>
      </c>
      <c r="AT11" s="18">
        <f t="shared" si="15"/>
        <v>7.6451247165532878</v>
      </c>
      <c r="AU11" s="176">
        <v>1169000</v>
      </c>
      <c r="AV11" s="13">
        <v>35718</v>
      </c>
      <c r="AW11" s="13">
        <v>8255</v>
      </c>
      <c r="AX11" s="16">
        <f t="shared" si="16"/>
        <v>30.554319931565441</v>
      </c>
      <c r="AY11" s="177">
        <f t="shared" si="17"/>
        <v>7.0615911035072711</v>
      </c>
      <c r="AZ11" s="17">
        <v>1490000</v>
      </c>
      <c r="BA11" s="176">
        <v>38744</v>
      </c>
      <c r="BB11" s="176">
        <v>13711</v>
      </c>
      <c r="BC11" s="177">
        <f t="shared" si="18"/>
        <v>26.00268456375839</v>
      </c>
      <c r="BD11" s="18">
        <f t="shared" si="19"/>
        <v>9.2020134228187924</v>
      </c>
      <c r="BE11" s="176">
        <v>12000</v>
      </c>
      <c r="BF11" s="13">
        <v>494</v>
      </c>
      <c r="BG11" s="13">
        <v>93</v>
      </c>
      <c r="BH11" s="16">
        <f t="shared" si="20"/>
        <v>41.166666666666664</v>
      </c>
      <c r="BI11" s="177">
        <f t="shared" si="21"/>
        <v>7.75</v>
      </c>
      <c r="BJ11" s="17">
        <v>19000</v>
      </c>
      <c r="BK11" s="176">
        <v>900</v>
      </c>
      <c r="BL11" s="176">
        <v>325</v>
      </c>
      <c r="BM11" s="177">
        <f t="shared" si="22"/>
        <v>47.368421052631582</v>
      </c>
      <c r="BN11" s="18">
        <f t="shared" si="23"/>
        <v>17.105263157894736</v>
      </c>
      <c r="BO11" s="17"/>
      <c r="BP11" s="176"/>
      <c r="BQ11" s="176"/>
      <c r="BR11" s="176"/>
      <c r="BS11" s="19"/>
      <c r="BT11" s="13"/>
      <c r="BU11" s="13"/>
      <c r="BV11" s="13"/>
      <c r="BW11" s="13"/>
      <c r="BX11" s="13"/>
    </row>
    <row r="12" spans="1:76">
      <c r="A12" s="15">
        <v>1958</v>
      </c>
      <c r="B12" s="13">
        <v>17120000</v>
      </c>
      <c r="C12" s="13">
        <v>470118</v>
      </c>
      <c r="D12" s="13">
        <v>135201</v>
      </c>
      <c r="E12" s="16">
        <f t="shared" si="24"/>
        <v>27.46016355140187</v>
      </c>
      <c r="F12" s="16">
        <f t="shared" si="25"/>
        <v>7.897254672897196</v>
      </c>
      <c r="G12" s="17">
        <v>433000</v>
      </c>
      <c r="H12" s="176">
        <v>14815</v>
      </c>
      <c r="I12" s="176">
        <v>3122</v>
      </c>
      <c r="J12" s="177">
        <f t="shared" si="0"/>
        <v>34.214780600461893</v>
      </c>
      <c r="K12" s="18">
        <f t="shared" si="1"/>
        <v>7.2101616628175522</v>
      </c>
      <c r="L12" s="13">
        <v>100000</v>
      </c>
      <c r="M12" s="13">
        <v>2581</v>
      </c>
      <c r="N12" s="13">
        <v>949</v>
      </c>
      <c r="O12" s="16">
        <f t="shared" si="2"/>
        <v>25.81</v>
      </c>
      <c r="P12" s="16">
        <f t="shared" si="3"/>
        <v>9.49</v>
      </c>
      <c r="Q12" s="17">
        <v>710000</v>
      </c>
      <c r="R12" s="176">
        <v>18898</v>
      </c>
      <c r="S12" s="176">
        <v>6120</v>
      </c>
      <c r="T12" s="177">
        <f t="shared" si="4"/>
        <v>26.616901408450705</v>
      </c>
      <c r="U12" s="18">
        <f t="shared" si="5"/>
        <v>8.6197183098591541</v>
      </c>
      <c r="V12" s="13">
        <v>572000</v>
      </c>
      <c r="W12" s="13">
        <v>16414</v>
      </c>
      <c r="X12" s="13">
        <v>4528</v>
      </c>
      <c r="Y12" s="16">
        <f t="shared" si="6"/>
        <v>28.695804195804197</v>
      </c>
      <c r="Z12" s="16">
        <f t="shared" si="7"/>
        <v>7.9160839160839158</v>
      </c>
      <c r="AA12" s="17">
        <v>4915000</v>
      </c>
      <c r="AB12" s="176">
        <v>141396</v>
      </c>
      <c r="AC12" s="176">
        <v>35774</v>
      </c>
      <c r="AD12" s="177">
        <f t="shared" si="8"/>
        <v>28.768260427263478</v>
      </c>
      <c r="AE12" s="18">
        <f t="shared" si="9"/>
        <v>7.2785350966429299</v>
      </c>
      <c r="AF12" s="13">
        <v>5835000</v>
      </c>
      <c r="AG12" s="13">
        <v>152637</v>
      </c>
      <c r="AH12" s="13">
        <v>48677</v>
      </c>
      <c r="AI12" s="16">
        <f t="shared" si="10"/>
        <v>26.158868894601543</v>
      </c>
      <c r="AJ12" s="16">
        <f t="shared" si="11"/>
        <v>8.3422450728363327</v>
      </c>
      <c r="AK12" s="17">
        <v>877000</v>
      </c>
      <c r="AL12" s="176">
        <v>21697</v>
      </c>
      <c r="AM12" s="176">
        <v>7145</v>
      </c>
      <c r="AN12" s="177">
        <f t="shared" si="12"/>
        <v>24.740022805017105</v>
      </c>
      <c r="AO12" s="18">
        <f t="shared" si="13"/>
        <v>8.1470923603192702</v>
      </c>
      <c r="AP12" s="17">
        <v>894000</v>
      </c>
      <c r="AQ12" s="176">
        <v>23843</v>
      </c>
      <c r="AR12" s="176">
        <v>6483</v>
      </c>
      <c r="AS12" s="177">
        <f t="shared" si="14"/>
        <v>26.670022371364652</v>
      </c>
      <c r="AT12" s="18">
        <f t="shared" si="15"/>
        <v>7.2516778523489931</v>
      </c>
      <c r="AU12" s="176">
        <v>1211000</v>
      </c>
      <c r="AV12" s="13">
        <v>36842</v>
      </c>
      <c r="AW12" s="13">
        <v>8237</v>
      </c>
      <c r="AX12" s="16">
        <f t="shared" si="16"/>
        <v>30.422791081750621</v>
      </c>
      <c r="AY12" s="177">
        <f t="shared" si="17"/>
        <v>6.8018166804293969</v>
      </c>
      <c r="AZ12" s="17">
        <v>1540000</v>
      </c>
      <c r="BA12" s="176">
        <v>39577</v>
      </c>
      <c r="BB12" s="176">
        <v>13741</v>
      </c>
      <c r="BC12" s="177">
        <f t="shared" si="18"/>
        <v>25.699350649350649</v>
      </c>
      <c r="BD12" s="18">
        <f t="shared" si="19"/>
        <v>8.922727272727272</v>
      </c>
      <c r="BE12" s="176">
        <v>13000</v>
      </c>
      <c r="BF12" s="13">
        <v>473</v>
      </c>
      <c r="BG12" s="13">
        <v>92</v>
      </c>
      <c r="BH12" s="16">
        <f t="shared" si="20"/>
        <v>36.384615384615387</v>
      </c>
      <c r="BI12" s="177">
        <f t="shared" si="21"/>
        <v>7.0769230769230766</v>
      </c>
      <c r="BJ12" s="17">
        <v>20000</v>
      </c>
      <c r="BK12" s="176">
        <v>945</v>
      </c>
      <c r="BL12" s="176">
        <v>333</v>
      </c>
      <c r="BM12" s="177">
        <f t="shared" si="22"/>
        <v>47.25</v>
      </c>
      <c r="BN12" s="18">
        <f t="shared" si="23"/>
        <v>16.649999999999999</v>
      </c>
      <c r="BO12" s="17"/>
      <c r="BP12" s="176"/>
      <c r="BQ12" s="176"/>
      <c r="BR12" s="176"/>
      <c r="BS12" s="19"/>
      <c r="BT12" s="13"/>
      <c r="BU12" s="13"/>
      <c r="BV12" s="13"/>
      <c r="BW12" s="13"/>
      <c r="BX12" s="13"/>
    </row>
    <row r="13" spans="1:76">
      <c r="A13" s="15">
        <v>1959</v>
      </c>
      <c r="B13" s="13">
        <v>17522000</v>
      </c>
      <c r="C13" s="13">
        <v>479275</v>
      </c>
      <c r="D13" s="13">
        <v>139913</v>
      </c>
      <c r="E13" s="16">
        <f t="shared" si="24"/>
        <v>27.352756534642165</v>
      </c>
      <c r="F13" s="16">
        <f t="shared" si="25"/>
        <v>7.9849902979111977</v>
      </c>
      <c r="G13" s="17">
        <v>441000</v>
      </c>
      <c r="H13" s="176">
        <v>14826</v>
      </c>
      <c r="I13" s="176">
        <v>3179</v>
      </c>
      <c r="J13" s="177">
        <f t="shared" si="0"/>
        <v>33.61904761904762</v>
      </c>
      <c r="K13" s="18">
        <f t="shared" si="1"/>
        <v>7.2086167800453511</v>
      </c>
      <c r="L13" s="13">
        <v>102000</v>
      </c>
      <c r="M13" s="13">
        <v>2720</v>
      </c>
      <c r="N13" s="13">
        <v>1007</v>
      </c>
      <c r="O13" s="16">
        <f t="shared" si="2"/>
        <v>26.666666666666668</v>
      </c>
      <c r="P13" s="16">
        <f t="shared" si="3"/>
        <v>9.8725490196078436</v>
      </c>
      <c r="Q13" s="17">
        <v>720000</v>
      </c>
      <c r="R13" s="176">
        <v>19038</v>
      </c>
      <c r="S13" s="176">
        <v>6371</v>
      </c>
      <c r="T13" s="177">
        <f t="shared" si="4"/>
        <v>26.441666666666666</v>
      </c>
      <c r="U13" s="18">
        <f t="shared" si="5"/>
        <v>8.8486111111111114</v>
      </c>
      <c r="V13" s="13">
        <v>583000</v>
      </c>
      <c r="W13" s="13">
        <v>16486</v>
      </c>
      <c r="X13" s="13">
        <v>4747</v>
      </c>
      <c r="Y13" s="16">
        <f t="shared" si="6"/>
        <v>28.277873070325899</v>
      </c>
      <c r="Z13" s="16">
        <f t="shared" si="7"/>
        <v>8.1423670668953694</v>
      </c>
      <c r="AA13" s="17">
        <v>5035000</v>
      </c>
      <c r="AB13" s="176">
        <v>142383</v>
      </c>
      <c r="AC13" s="176">
        <v>36390</v>
      </c>
      <c r="AD13" s="177">
        <f t="shared" si="8"/>
        <v>28.278649453823238</v>
      </c>
      <c r="AE13" s="18">
        <f t="shared" si="9"/>
        <v>7.2274081429990069</v>
      </c>
      <c r="AF13" s="13">
        <v>5985000</v>
      </c>
      <c r="AG13" s="13">
        <v>157124</v>
      </c>
      <c r="AH13" s="13">
        <v>50600</v>
      </c>
      <c r="AI13" s="16">
        <f t="shared" si="10"/>
        <v>26.252965747702589</v>
      </c>
      <c r="AJ13" s="16">
        <f t="shared" si="11"/>
        <v>8.454469507101086</v>
      </c>
      <c r="AK13" s="17">
        <v>892000</v>
      </c>
      <c r="AL13" s="176">
        <v>22801</v>
      </c>
      <c r="AM13" s="176">
        <v>7421</v>
      </c>
      <c r="AN13" s="177">
        <f t="shared" si="12"/>
        <v>25.561659192825111</v>
      </c>
      <c r="AO13" s="18">
        <f t="shared" si="13"/>
        <v>8.3195067264573996</v>
      </c>
      <c r="AP13" s="17">
        <v>908000</v>
      </c>
      <c r="AQ13" s="176">
        <v>24319</v>
      </c>
      <c r="AR13" s="176">
        <v>7003</v>
      </c>
      <c r="AS13" s="177">
        <f t="shared" si="14"/>
        <v>26.783039647577091</v>
      </c>
      <c r="AT13" s="18">
        <f t="shared" si="15"/>
        <v>7.712555066079295</v>
      </c>
      <c r="AU13" s="176">
        <v>1252000</v>
      </c>
      <c r="AV13" s="13">
        <v>38080</v>
      </c>
      <c r="AW13" s="13">
        <v>8481</v>
      </c>
      <c r="AX13" s="16">
        <f t="shared" si="16"/>
        <v>30.415335463258785</v>
      </c>
      <c r="AY13" s="177">
        <f t="shared" si="17"/>
        <v>6.7739616613418532</v>
      </c>
      <c r="AZ13" s="17">
        <v>1570000</v>
      </c>
      <c r="BA13" s="176">
        <v>39971</v>
      </c>
      <c r="BB13" s="176">
        <v>14336</v>
      </c>
      <c r="BC13" s="177">
        <f t="shared" si="18"/>
        <v>25.459235668789809</v>
      </c>
      <c r="BD13" s="18">
        <f t="shared" si="19"/>
        <v>9.1312101910828023</v>
      </c>
      <c r="BE13" s="176">
        <v>13000</v>
      </c>
      <c r="BF13" s="13">
        <v>537</v>
      </c>
      <c r="BG13" s="13">
        <v>89</v>
      </c>
      <c r="BH13" s="16">
        <f t="shared" si="20"/>
        <v>41.307692307692307</v>
      </c>
      <c r="BI13" s="177">
        <f t="shared" si="21"/>
        <v>6.8461538461538458</v>
      </c>
      <c r="BJ13" s="17">
        <v>21000</v>
      </c>
      <c r="BK13" s="176">
        <v>990</v>
      </c>
      <c r="BL13" s="176">
        <v>289</v>
      </c>
      <c r="BM13" s="177">
        <f t="shared" si="22"/>
        <v>47.142857142857146</v>
      </c>
      <c r="BN13" s="18">
        <f t="shared" si="23"/>
        <v>13.761904761904763</v>
      </c>
      <c r="BO13" s="17"/>
      <c r="BP13" s="176"/>
      <c r="BQ13" s="176"/>
      <c r="BR13" s="176"/>
      <c r="BS13" s="19"/>
      <c r="BT13" s="13"/>
      <c r="BU13" s="13"/>
      <c r="BV13" s="13"/>
      <c r="BW13" s="13"/>
      <c r="BX13" s="13"/>
    </row>
    <row r="14" spans="1:76">
      <c r="A14" s="15">
        <v>1960</v>
      </c>
      <c r="B14" s="13">
        <v>17909000</v>
      </c>
      <c r="C14" s="13">
        <v>478551</v>
      </c>
      <c r="D14" s="13">
        <v>139693</v>
      </c>
      <c r="E14" s="16">
        <f t="shared" si="24"/>
        <v>26.721257468312022</v>
      </c>
      <c r="F14" s="16">
        <f t="shared" si="25"/>
        <v>7.800156345971299</v>
      </c>
      <c r="G14" s="17">
        <v>449000</v>
      </c>
      <c r="H14" s="176">
        <v>15173</v>
      </c>
      <c r="I14" s="176">
        <v>3015</v>
      </c>
      <c r="J14" s="177">
        <f t="shared" si="0"/>
        <v>33.792873051224944</v>
      </c>
      <c r="K14" s="18">
        <f t="shared" si="1"/>
        <v>6.7149220489977726</v>
      </c>
      <c r="L14" s="13">
        <v>103000</v>
      </c>
      <c r="M14" s="13">
        <v>2734</v>
      </c>
      <c r="N14" s="13">
        <v>961</v>
      </c>
      <c r="O14" s="16">
        <f t="shared" si="2"/>
        <v>26.543689320388349</v>
      </c>
      <c r="P14" s="16">
        <f t="shared" si="3"/>
        <v>9.3300970873786415</v>
      </c>
      <c r="Q14" s="17">
        <v>728000</v>
      </c>
      <c r="R14" s="176">
        <v>19126</v>
      </c>
      <c r="S14" s="176">
        <v>6102</v>
      </c>
      <c r="T14" s="177">
        <f t="shared" si="4"/>
        <v>26.271978021978022</v>
      </c>
      <c r="U14" s="18">
        <f t="shared" si="5"/>
        <v>8.3818681318681314</v>
      </c>
      <c r="V14" s="13">
        <v>589000</v>
      </c>
      <c r="W14" s="13">
        <v>16341</v>
      </c>
      <c r="X14" s="13">
        <v>4670</v>
      </c>
      <c r="Y14" s="16">
        <f t="shared" si="6"/>
        <v>27.743633276740237</v>
      </c>
      <c r="Z14" s="16">
        <f t="shared" si="7"/>
        <v>7.9286926994906626</v>
      </c>
      <c r="AA14" s="17">
        <v>5152000</v>
      </c>
      <c r="AB14" s="176">
        <v>137850</v>
      </c>
      <c r="AC14" s="176">
        <v>35129</v>
      </c>
      <c r="AD14" s="177">
        <f t="shared" si="8"/>
        <v>26.756599378881987</v>
      </c>
      <c r="AE14" s="18">
        <f t="shared" si="9"/>
        <v>6.8185170807453419</v>
      </c>
      <c r="AF14" s="13">
        <v>6127000</v>
      </c>
      <c r="AG14" s="13">
        <v>159245</v>
      </c>
      <c r="AH14" s="13">
        <v>51484</v>
      </c>
      <c r="AI14" s="16">
        <f t="shared" si="10"/>
        <v>25.990696915292965</v>
      </c>
      <c r="AJ14" s="16">
        <f t="shared" si="11"/>
        <v>8.4028072466133512</v>
      </c>
      <c r="AK14" s="17">
        <v>908000</v>
      </c>
      <c r="AL14" s="176">
        <v>23237</v>
      </c>
      <c r="AM14" s="176">
        <v>7471</v>
      </c>
      <c r="AN14" s="177">
        <f t="shared" si="12"/>
        <v>25.591409691629956</v>
      </c>
      <c r="AO14" s="18">
        <f t="shared" si="13"/>
        <v>8.2279735682819375</v>
      </c>
      <c r="AP14" s="17">
        <v>916000</v>
      </c>
      <c r="AQ14" s="176">
        <v>24088</v>
      </c>
      <c r="AR14" s="176">
        <v>6868</v>
      </c>
      <c r="AS14" s="177">
        <f t="shared" si="14"/>
        <v>26.296943231441048</v>
      </c>
      <c r="AT14" s="18">
        <f t="shared" si="15"/>
        <v>7.4978165938864629</v>
      </c>
      <c r="AU14" s="176">
        <v>1296000</v>
      </c>
      <c r="AV14" s="13">
        <v>39009</v>
      </c>
      <c r="AW14" s="13">
        <v>8888</v>
      </c>
      <c r="AX14" s="16">
        <f t="shared" si="16"/>
        <v>30.099537037037038</v>
      </c>
      <c r="AY14" s="177">
        <f t="shared" si="17"/>
        <v>6.8580246913580245</v>
      </c>
      <c r="AZ14" s="17">
        <v>1605000</v>
      </c>
      <c r="BA14" s="176">
        <v>40116</v>
      </c>
      <c r="BB14" s="176">
        <v>14696</v>
      </c>
      <c r="BC14" s="177">
        <f t="shared" si="18"/>
        <v>24.994392523364485</v>
      </c>
      <c r="BD14" s="18">
        <f t="shared" si="19"/>
        <v>9.1563862928348918</v>
      </c>
      <c r="BE14" s="176">
        <v>14000</v>
      </c>
      <c r="BF14" s="13">
        <v>538</v>
      </c>
      <c r="BG14" s="13">
        <v>97</v>
      </c>
      <c r="BH14" s="16">
        <f t="shared" si="20"/>
        <v>38.428571428571431</v>
      </c>
      <c r="BI14" s="177">
        <f t="shared" si="21"/>
        <v>6.9285714285714288</v>
      </c>
      <c r="BJ14" s="17">
        <v>22000</v>
      </c>
      <c r="BK14" s="176">
        <v>1094</v>
      </c>
      <c r="BL14" s="176">
        <v>312</v>
      </c>
      <c r="BM14" s="177">
        <f t="shared" si="22"/>
        <v>49.727272727272727</v>
      </c>
      <c r="BN14" s="18">
        <f t="shared" si="23"/>
        <v>14.181818181818182</v>
      </c>
      <c r="BO14" s="17"/>
      <c r="BP14" s="176"/>
      <c r="BQ14" s="176"/>
      <c r="BR14" s="176"/>
      <c r="BS14" s="19"/>
      <c r="BT14" s="13"/>
      <c r="BU14" s="13"/>
      <c r="BV14" s="13"/>
      <c r="BW14" s="13"/>
      <c r="BX14" s="13"/>
    </row>
    <row r="15" spans="1:76">
      <c r="A15" s="15">
        <v>1961</v>
      </c>
      <c r="B15" s="13">
        <v>18271000</v>
      </c>
      <c r="C15" s="13">
        <v>475700</v>
      </c>
      <c r="D15" s="13">
        <v>140985</v>
      </c>
      <c r="E15" s="16">
        <f t="shared" si="24"/>
        <v>26.035794428329044</v>
      </c>
      <c r="F15" s="16">
        <f t="shared" si="25"/>
        <v>7.7163264189152212</v>
      </c>
      <c r="G15" s="17">
        <v>459000</v>
      </c>
      <c r="H15" s="176">
        <v>15591</v>
      </c>
      <c r="I15" s="176">
        <v>3038</v>
      </c>
      <c r="J15" s="177">
        <f t="shared" si="0"/>
        <v>33.967320261437905</v>
      </c>
      <c r="K15" s="18">
        <f t="shared" si="1"/>
        <v>6.6187363834422657</v>
      </c>
      <c r="L15" s="13">
        <v>105000</v>
      </c>
      <c r="M15" s="13">
        <v>2838</v>
      </c>
      <c r="N15" s="13">
        <v>978</v>
      </c>
      <c r="O15" s="16">
        <f t="shared" si="2"/>
        <v>27.028571428571428</v>
      </c>
      <c r="P15" s="16">
        <f t="shared" si="3"/>
        <v>9.3142857142857149</v>
      </c>
      <c r="Q15" s="17">
        <v>738000</v>
      </c>
      <c r="R15" s="176">
        <v>19382</v>
      </c>
      <c r="S15" s="176">
        <v>6135</v>
      </c>
      <c r="T15" s="177">
        <f t="shared" si="4"/>
        <v>26.262872628726289</v>
      </c>
      <c r="U15" s="18">
        <f t="shared" si="5"/>
        <v>8.3130081300813004</v>
      </c>
      <c r="V15" s="13">
        <v>599000</v>
      </c>
      <c r="W15" s="13">
        <v>16590</v>
      </c>
      <c r="X15" s="13">
        <v>4695</v>
      </c>
      <c r="Y15" s="16">
        <f t="shared" si="6"/>
        <v>27.696160267111853</v>
      </c>
      <c r="Z15" s="16">
        <f t="shared" si="7"/>
        <v>7.8380634390651087</v>
      </c>
      <c r="AA15" s="17">
        <v>5268000</v>
      </c>
      <c r="AB15" s="176">
        <v>137174</v>
      </c>
      <c r="AC15" s="176">
        <v>37044</v>
      </c>
      <c r="AD15" s="177">
        <f t="shared" si="8"/>
        <v>26.039104024297647</v>
      </c>
      <c r="AE15" s="18">
        <f t="shared" si="9"/>
        <v>7.0318906605922553</v>
      </c>
      <c r="AF15" s="13">
        <v>6248000</v>
      </c>
      <c r="AG15" s="13">
        <v>157663</v>
      </c>
      <c r="AH15" s="13">
        <v>50997</v>
      </c>
      <c r="AI15" s="16">
        <f t="shared" si="10"/>
        <v>25.234154929577464</v>
      </c>
      <c r="AJ15" s="16">
        <f t="shared" si="11"/>
        <v>8.1621318822023046</v>
      </c>
      <c r="AK15" s="17">
        <v>923000</v>
      </c>
      <c r="AL15" s="176">
        <v>23288</v>
      </c>
      <c r="AM15" s="176">
        <v>7369</v>
      </c>
      <c r="AN15" s="177">
        <f t="shared" si="12"/>
        <v>25.23076923076923</v>
      </c>
      <c r="AO15" s="18">
        <f t="shared" si="13"/>
        <v>7.9837486457204765</v>
      </c>
      <c r="AP15" s="17">
        <v>926000</v>
      </c>
      <c r="AQ15" s="176">
        <v>23994</v>
      </c>
      <c r="AR15" s="176">
        <v>7107</v>
      </c>
      <c r="AS15" s="177">
        <f t="shared" si="14"/>
        <v>25.911447084233263</v>
      </c>
      <c r="AT15" s="18">
        <f t="shared" si="15"/>
        <v>7.6749460043196542</v>
      </c>
      <c r="AU15" s="176">
        <v>1335000</v>
      </c>
      <c r="AV15" s="13">
        <v>38914</v>
      </c>
      <c r="AW15" s="13">
        <v>8863</v>
      </c>
      <c r="AX15" s="16">
        <f t="shared" si="16"/>
        <v>29.149063670411984</v>
      </c>
      <c r="AY15" s="177">
        <f t="shared" si="17"/>
        <v>6.6389513108614233</v>
      </c>
      <c r="AZ15" s="17">
        <v>1632000</v>
      </c>
      <c r="BA15" s="176">
        <v>38591</v>
      </c>
      <c r="BB15" s="176">
        <v>14403</v>
      </c>
      <c r="BC15" s="177">
        <f t="shared" si="18"/>
        <v>23.646446078431371</v>
      </c>
      <c r="BD15" s="18">
        <f t="shared" si="19"/>
        <v>8.8253676470588243</v>
      </c>
      <c r="BE15" s="176">
        <v>15000</v>
      </c>
      <c r="BF15" s="13">
        <v>558</v>
      </c>
      <c r="BG15" s="13">
        <v>94</v>
      </c>
      <c r="BH15" s="16">
        <f t="shared" si="20"/>
        <v>37.200000000000003</v>
      </c>
      <c r="BI15" s="177">
        <f t="shared" si="21"/>
        <v>6.2666666666666666</v>
      </c>
      <c r="BJ15" s="17">
        <v>23000</v>
      </c>
      <c r="BK15" s="176">
        <v>1117</v>
      </c>
      <c r="BL15" s="176">
        <v>262</v>
      </c>
      <c r="BM15" s="177">
        <f t="shared" si="22"/>
        <v>48.565217391304351</v>
      </c>
      <c r="BN15" s="18">
        <f t="shared" si="23"/>
        <v>11.391304347826088</v>
      </c>
      <c r="BO15" s="17"/>
      <c r="BP15" s="176"/>
      <c r="BQ15" s="176"/>
      <c r="BR15" s="176"/>
      <c r="BS15" s="19"/>
      <c r="BT15" s="13"/>
      <c r="BU15" s="13"/>
      <c r="BV15" s="13"/>
      <c r="BW15" s="13"/>
      <c r="BX15" s="13"/>
    </row>
    <row r="16" spans="1:76">
      <c r="A16" s="15">
        <v>1962</v>
      </c>
      <c r="B16" s="13">
        <v>18614000</v>
      </c>
      <c r="C16" s="13">
        <v>469693</v>
      </c>
      <c r="D16" s="13">
        <v>143699</v>
      </c>
      <c r="E16" s="16">
        <f t="shared" si="24"/>
        <v>25.233319007198883</v>
      </c>
      <c r="F16" s="16">
        <f t="shared" si="25"/>
        <v>7.7199419791554744</v>
      </c>
      <c r="G16" s="17">
        <v>469000</v>
      </c>
      <c r="H16" s="176">
        <v>15064</v>
      </c>
      <c r="I16" s="176">
        <v>3198</v>
      </c>
      <c r="J16" s="177">
        <f t="shared" si="0"/>
        <v>32.119402985074629</v>
      </c>
      <c r="K16" s="18">
        <f t="shared" si="1"/>
        <v>6.818763326226013</v>
      </c>
      <c r="L16" s="13">
        <v>107000</v>
      </c>
      <c r="M16" s="13">
        <v>2805</v>
      </c>
      <c r="N16" s="13">
        <v>1056</v>
      </c>
      <c r="O16" s="16">
        <f t="shared" si="2"/>
        <v>26.214953271028037</v>
      </c>
      <c r="P16" s="16">
        <f t="shared" si="3"/>
        <v>9.8691588785046722</v>
      </c>
      <c r="Q16" s="17">
        <v>746000</v>
      </c>
      <c r="R16" s="176">
        <v>19432</v>
      </c>
      <c r="S16" s="176">
        <v>6342</v>
      </c>
      <c r="T16" s="177">
        <f t="shared" si="4"/>
        <v>26.048257372654156</v>
      </c>
      <c r="U16" s="18">
        <f t="shared" si="5"/>
        <v>8.5013404825737258</v>
      </c>
      <c r="V16" s="13">
        <v>605000</v>
      </c>
      <c r="W16" s="13">
        <v>16467</v>
      </c>
      <c r="X16" s="13">
        <v>4788</v>
      </c>
      <c r="Y16" s="16">
        <f t="shared" si="6"/>
        <v>27.218181818181819</v>
      </c>
      <c r="Z16" s="16">
        <f t="shared" si="7"/>
        <v>7.9140495867768594</v>
      </c>
      <c r="AA16" s="17">
        <v>5381000</v>
      </c>
      <c r="AB16" s="176">
        <v>135000</v>
      </c>
      <c r="AC16" s="176">
        <v>37142</v>
      </c>
      <c r="AD16" s="177">
        <f t="shared" si="8"/>
        <v>25.088273555101281</v>
      </c>
      <c r="AE16" s="18">
        <f t="shared" si="9"/>
        <v>6.9024344917301619</v>
      </c>
      <c r="AF16" s="13">
        <v>6362000</v>
      </c>
      <c r="AG16" s="13">
        <v>156053</v>
      </c>
      <c r="AH16" s="13">
        <v>52156</v>
      </c>
      <c r="AI16" s="16">
        <f t="shared" si="10"/>
        <v>24.5289217227287</v>
      </c>
      <c r="AJ16" s="16">
        <f t="shared" si="11"/>
        <v>8.1980509273813258</v>
      </c>
      <c r="AK16" s="17">
        <v>937000</v>
      </c>
      <c r="AL16" s="176">
        <v>22918</v>
      </c>
      <c r="AM16" s="176">
        <v>7453</v>
      </c>
      <c r="AN16" s="177">
        <f t="shared" si="12"/>
        <v>24.458911419423693</v>
      </c>
      <c r="AO16" s="18">
        <f t="shared" si="13"/>
        <v>7.9541088580576309</v>
      </c>
      <c r="AP16" s="17">
        <v>931000</v>
      </c>
      <c r="AQ16" s="176">
        <v>23341</v>
      </c>
      <c r="AR16" s="176">
        <v>7004</v>
      </c>
      <c r="AS16" s="177">
        <f t="shared" si="14"/>
        <v>25.070891514500538</v>
      </c>
      <c r="AT16" s="18">
        <f t="shared" si="15"/>
        <v>7.5230934479054783</v>
      </c>
      <c r="AU16" s="176">
        <v>1373000</v>
      </c>
      <c r="AV16" s="13">
        <v>38804</v>
      </c>
      <c r="AW16" s="13">
        <v>9264</v>
      </c>
      <c r="AX16" s="16">
        <f t="shared" si="16"/>
        <v>28.262199563000728</v>
      </c>
      <c r="AY16" s="177">
        <f t="shared" si="17"/>
        <v>6.747268754552076</v>
      </c>
      <c r="AZ16" s="17">
        <v>1663000</v>
      </c>
      <c r="BA16" s="176">
        <v>38128</v>
      </c>
      <c r="BB16" s="176">
        <v>14912</v>
      </c>
      <c r="BC16" s="177">
        <f t="shared" si="18"/>
        <v>22.927239927841249</v>
      </c>
      <c r="BD16" s="18">
        <f t="shared" si="19"/>
        <v>8.9669272399278412</v>
      </c>
      <c r="BE16" s="176">
        <v>15000</v>
      </c>
      <c r="BF16" s="13">
        <v>547</v>
      </c>
      <c r="BG16" s="13">
        <v>75</v>
      </c>
      <c r="BH16" s="16">
        <f t="shared" si="20"/>
        <v>36.466666666666669</v>
      </c>
      <c r="BI16" s="177">
        <f t="shared" si="21"/>
        <v>5</v>
      </c>
      <c r="BJ16" s="17">
        <v>25000</v>
      </c>
      <c r="BK16" s="176">
        <v>1134</v>
      </c>
      <c r="BL16" s="176">
        <v>309</v>
      </c>
      <c r="BM16" s="177">
        <f t="shared" si="22"/>
        <v>45.36</v>
      </c>
      <c r="BN16" s="18">
        <f t="shared" si="23"/>
        <v>12.36</v>
      </c>
      <c r="BO16" s="17"/>
      <c r="BP16" s="176"/>
      <c r="BQ16" s="176"/>
      <c r="BR16" s="176"/>
      <c r="BS16" s="19"/>
      <c r="BT16" s="13"/>
      <c r="BU16" s="13"/>
      <c r="BV16" s="13"/>
      <c r="BW16" s="13"/>
      <c r="BX16" s="13"/>
    </row>
    <row r="17" spans="1:76">
      <c r="A17" s="15">
        <v>1963</v>
      </c>
      <c r="B17" s="13">
        <v>18964000</v>
      </c>
      <c r="C17" s="13">
        <v>465767</v>
      </c>
      <c r="D17" s="13">
        <v>147367</v>
      </c>
      <c r="E17" s="16">
        <f t="shared" si="24"/>
        <v>24.560588483442313</v>
      </c>
      <c r="F17" s="16">
        <f t="shared" si="25"/>
        <v>7.770881670533643</v>
      </c>
      <c r="G17" s="17">
        <v>477000</v>
      </c>
      <c r="H17" s="176">
        <v>15443</v>
      </c>
      <c r="I17" s="176">
        <v>3183</v>
      </c>
      <c r="J17" s="177">
        <f t="shared" si="0"/>
        <v>32.375262054507338</v>
      </c>
      <c r="K17" s="18">
        <f t="shared" si="1"/>
        <v>6.6729559748427674</v>
      </c>
      <c r="L17" s="13">
        <v>108000</v>
      </c>
      <c r="M17" s="13">
        <v>2949</v>
      </c>
      <c r="N17" s="13">
        <v>979</v>
      </c>
      <c r="O17" s="16">
        <f t="shared" si="2"/>
        <v>27.305555555555557</v>
      </c>
      <c r="P17" s="16">
        <f t="shared" si="3"/>
        <v>9.0648148148148149</v>
      </c>
      <c r="Q17" s="17">
        <v>751000</v>
      </c>
      <c r="R17" s="176">
        <v>18976</v>
      </c>
      <c r="S17" s="176">
        <v>6367</v>
      </c>
      <c r="T17" s="177">
        <f t="shared" si="4"/>
        <v>25.267643142476697</v>
      </c>
      <c r="U17" s="18">
        <f t="shared" si="5"/>
        <v>8.4780292942743003</v>
      </c>
      <c r="V17" s="13">
        <v>609000</v>
      </c>
      <c r="W17" s="13">
        <v>15771</v>
      </c>
      <c r="X17" s="13">
        <v>4815</v>
      </c>
      <c r="Y17" s="16">
        <f t="shared" si="6"/>
        <v>25.896551724137932</v>
      </c>
      <c r="Z17" s="16">
        <f t="shared" si="7"/>
        <v>7.9064039408866993</v>
      </c>
      <c r="AA17" s="17">
        <v>5489000</v>
      </c>
      <c r="AB17" s="176">
        <v>133640</v>
      </c>
      <c r="AC17" s="176">
        <v>38217</v>
      </c>
      <c r="AD17" s="177">
        <f t="shared" si="8"/>
        <v>24.34687556932046</v>
      </c>
      <c r="AE17" s="18">
        <f t="shared" si="9"/>
        <v>6.9624703953361271</v>
      </c>
      <c r="AF17" s="13">
        <v>6497000</v>
      </c>
      <c r="AG17" s="13">
        <v>155089</v>
      </c>
      <c r="AH17" s="13">
        <v>53617</v>
      </c>
      <c r="AI17" s="16">
        <f t="shared" si="10"/>
        <v>23.870863475450207</v>
      </c>
      <c r="AJ17" s="16">
        <f t="shared" si="11"/>
        <v>8.25257811297522</v>
      </c>
      <c r="AK17" s="17">
        <v>950000</v>
      </c>
      <c r="AL17" s="176">
        <v>22751</v>
      </c>
      <c r="AM17" s="176">
        <v>7928</v>
      </c>
      <c r="AN17" s="177">
        <f t="shared" si="12"/>
        <v>23.948421052631581</v>
      </c>
      <c r="AO17" s="18">
        <f t="shared" si="13"/>
        <v>8.3452631578947365</v>
      </c>
      <c r="AP17" s="17">
        <v>933000</v>
      </c>
      <c r="AQ17" s="176">
        <v>23543</v>
      </c>
      <c r="AR17" s="176">
        <v>7441</v>
      </c>
      <c r="AS17" s="177">
        <f t="shared" si="14"/>
        <v>25.233654876741692</v>
      </c>
      <c r="AT17" s="18">
        <f t="shared" si="15"/>
        <v>7.97534833869239</v>
      </c>
      <c r="AU17" s="176">
        <v>1407000</v>
      </c>
      <c r="AV17" s="13">
        <v>38467</v>
      </c>
      <c r="AW17" s="13">
        <v>9444</v>
      </c>
      <c r="AX17" s="16">
        <f t="shared" si="16"/>
        <v>27.339729921819472</v>
      </c>
      <c r="AY17" s="177">
        <f t="shared" si="17"/>
        <v>6.7121535181236673</v>
      </c>
      <c r="AZ17" s="17">
        <v>1702000</v>
      </c>
      <c r="BA17" s="176">
        <v>37478</v>
      </c>
      <c r="BB17" s="176">
        <v>15029</v>
      </c>
      <c r="BC17" s="177">
        <f t="shared" si="18"/>
        <v>22.019976498237369</v>
      </c>
      <c r="BD17" s="18">
        <f t="shared" si="19"/>
        <v>8.8301997649823729</v>
      </c>
      <c r="BE17" s="176">
        <v>15000</v>
      </c>
      <c r="BF17" s="13">
        <v>499</v>
      </c>
      <c r="BG17" s="13">
        <v>81</v>
      </c>
      <c r="BH17" s="16">
        <f t="shared" si="20"/>
        <v>33.266666666666666</v>
      </c>
      <c r="BI17" s="177">
        <f t="shared" si="21"/>
        <v>5.4</v>
      </c>
      <c r="BJ17" s="17">
        <v>26000</v>
      </c>
      <c r="BK17" s="176">
        <v>1161</v>
      </c>
      <c r="BL17" s="176">
        <v>266</v>
      </c>
      <c r="BM17" s="177">
        <f t="shared" si="22"/>
        <v>44.653846153846153</v>
      </c>
      <c r="BN17" s="18">
        <f t="shared" si="23"/>
        <v>10.23076923076923</v>
      </c>
      <c r="BO17" s="17"/>
      <c r="BP17" s="176"/>
      <c r="BQ17" s="176"/>
      <c r="BR17" s="176"/>
      <c r="BS17" s="19"/>
      <c r="BT17" s="13"/>
      <c r="BU17" s="13"/>
      <c r="BV17" s="13"/>
      <c r="BW17" s="13"/>
      <c r="BX17" s="13"/>
    </row>
    <row r="18" spans="1:76">
      <c r="A18" s="15">
        <v>1964</v>
      </c>
      <c r="B18" s="13">
        <v>19325000</v>
      </c>
      <c r="C18" s="13">
        <v>452915</v>
      </c>
      <c r="D18" s="13">
        <v>145850</v>
      </c>
      <c r="E18" s="16">
        <f t="shared" si="24"/>
        <v>23.43673997412678</v>
      </c>
      <c r="F18" s="16">
        <f t="shared" si="25"/>
        <v>7.5472186287192757</v>
      </c>
      <c r="G18" s="17">
        <v>484000</v>
      </c>
      <c r="H18" s="176">
        <v>14680</v>
      </c>
      <c r="I18" s="176">
        <v>3063</v>
      </c>
      <c r="J18" s="177">
        <f t="shared" si="0"/>
        <v>30.330578512396695</v>
      </c>
      <c r="K18" s="18">
        <f t="shared" si="1"/>
        <v>6.3285123966942152</v>
      </c>
      <c r="L18" s="13">
        <v>109000</v>
      </c>
      <c r="M18" s="13">
        <v>2727</v>
      </c>
      <c r="N18" s="13">
        <v>981</v>
      </c>
      <c r="O18" s="16">
        <f t="shared" si="2"/>
        <v>25.01834862385321</v>
      </c>
      <c r="P18" s="16">
        <f t="shared" si="3"/>
        <v>9</v>
      </c>
      <c r="Q18" s="17">
        <v>755000</v>
      </c>
      <c r="R18" s="176">
        <v>18314</v>
      </c>
      <c r="S18" s="176">
        <v>6384</v>
      </c>
      <c r="T18" s="177">
        <f t="shared" si="4"/>
        <v>24.256953642384104</v>
      </c>
      <c r="U18" s="18">
        <f t="shared" si="5"/>
        <v>8.4556291390728475</v>
      </c>
      <c r="V18" s="13">
        <v>612000</v>
      </c>
      <c r="W18" s="13">
        <v>15338</v>
      </c>
      <c r="X18" s="13">
        <v>4736</v>
      </c>
      <c r="Y18" s="16">
        <f t="shared" si="6"/>
        <v>25.062091503267975</v>
      </c>
      <c r="Z18" s="16">
        <f t="shared" si="7"/>
        <v>7.738562091503268</v>
      </c>
      <c r="AA18" s="17">
        <v>5593000</v>
      </c>
      <c r="AB18" s="176">
        <v>130845</v>
      </c>
      <c r="AC18" s="176">
        <v>37552</v>
      </c>
      <c r="AD18" s="177">
        <f t="shared" si="8"/>
        <v>23.394421598426604</v>
      </c>
      <c r="AE18" s="18">
        <f t="shared" si="9"/>
        <v>6.7141069193634904</v>
      </c>
      <c r="AF18" s="13">
        <v>6646000</v>
      </c>
      <c r="AG18" s="13">
        <v>152729</v>
      </c>
      <c r="AH18" s="13">
        <v>52204</v>
      </c>
      <c r="AI18" s="16">
        <f t="shared" si="10"/>
        <v>22.980589828468251</v>
      </c>
      <c r="AJ18" s="16">
        <f t="shared" si="11"/>
        <v>7.8549503460728261</v>
      </c>
      <c r="AK18" s="17">
        <v>960000</v>
      </c>
      <c r="AL18" s="176">
        <v>21754</v>
      </c>
      <c r="AM18" s="176">
        <v>7721</v>
      </c>
      <c r="AN18" s="177">
        <f t="shared" si="12"/>
        <v>22.660416666666666</v>
      </c>
      <c r="AO18" s="18">
        <f t="shared" si="13"/>
        <v>8.0427083333333336</v>
      </c>
      <c r="AP18" s="17">
        <v>943000</v>
      </c>
      <c r="AQ18" s="176">
        <v>22682</v>
      </c>
      <c r="AR18" s="176">
        <v>7373</v>
      </c>
      <c r="AS18" s="177">
        <f t="shared" si="14"/>
        <v>24.053022269353129</v>
      </c>
      <c r="AT18" s="18">
        <f t="shared" si="15"/>
        <v>7.8186638388123013</v>
      </c>
      <c r="AU18" s="176">
        <v>1431000</v>
      </c>
      <c r="AV18" s="13">
        <v>36169</v>
      </c>
      <c r="AW18" s="13">
        <v>9482</v>
      </c>
      <c r="AX18" s="16">
        <f t="shared" si="16"/>
        <v>25.275331935709293</v>
      </c>
      <c r="AY18" s="177">
        <f t="shared" si="17"/>
        <v>6.6261355695317956</v>
      </c>
      <c r="AZ18" s="17">
        <v>1750000</v>
      </c>
      <c r="BA18" s="176">
        <v>35897</v>
      </c>
      <c r="BB18" s="176">
        <v>16051</v>
      </c>
      <c r="BC18" s="177">
        <f t="shared" si="18"/>
        <v>20.51257142857143</v>
      </c>
      <c r="BD18" s="18">
        <f t="shared" si="19"/>
        <v>9.1720000000000006</v>
      </c>
      <c r="BE18" s="176">
        <v>15000</v>
      </c>
      <c r="BF18" s="13">
        <v>514</v>
      </c>
      <c r="BG18" s="13">
        <v>87</v>
      </c>
      <c r="BH18" s="16">
        <f t="shared" si="20"/>
        <v>34.266666666666666</v>
      </c>
      <c r="BI18" s="177">
        <f t="shared" si="21"/>
        <v>5.8</v>
      </c>
      <c r="BJ18" s="17">
        <v>27000</v>
      </c>
      <c r="BK18" s="176">
        <v>1266</v>
      </c>
      <c r="BL18" s="176">
        <v>216</v>
      </c>
      <c r="BM18" s="177">
        <f t="shared" si="22"/>
        <v>46.888888888888886</v>
      </c>
      <c r="BN18" s="18">
        <f t="shared" si="23"/>
        <v>8</v>
      </c>
      <c r="BO18" s="17"/>
      <c r="BP18" s="176"/>
      <c r="BQ18" s="176"/>
      <c r="BR18" s="176"/>
      <c r="BS18" s="19"/>
      <c r="BT18" s="13"/>
      <c r="BU18" s="13"/>
      <c r="BV18" s="13"/>
      <c r="BW18" s="13"/>
      <c r="BX18" s="13"/>
    </row>
    <row r="19" spans="1:76">
      <c r="A19" s="15">
        <v>1965</v>
      </c>
      <c r="B19" s="13">
        <v>19678000</v>
      </c>
      <c r="C19" s="13">
        <v>418595</v>
      </c>
      <c r="D19" s="13">
        <v>148939</v>
      </c>
      <c r="E19" s="16">
        <f t="shared" si="24"/>
        <v>21.272232950503099</v>
      </c>
      <c r="F19" s="16">
        <f t="shared" si="25"/>
        <v>7.568807805671308</v>
      </c>
      <c r="G19" s="17">
        <v>488000</v>
      </c>
      <c r="H19" s="176">
        <v>14740</v>
      </c>
      <c r="I19" s="176">
        <v>3230</v>
      </c>
      <c r="J19" s="177">
        <f t="shared" si="0"/>
        <v>30.204918032786885</v>
      </c>
      <c r="K19" s="18">
        <f t="shared" si="1"/>
        <v>6.6188524590163933</v>
      </c>
      <c r="L19" s="13">
        <v>109000</v>
      </c>
      <c r="M19" s="13">
        <v>2517</v>
      </c>
      <c r="N19" s="13">
        <v>1036</v>
      </c>
      <c r="O19" s="16">
        <f t="shared" si="2"/>
        <v>23.091743119266056</v>
      </c>
      <c r="P19" s="16">
        <f t="shared" si="3"/>
        <v>9.5045871559633035</v>
      </c>
      <c r="Q19" s="17">
        <v>756000</v>
      </c>
      <c r="R19" s="176">
        <v>16524</v>
      </c>
      <c r="S19" s="176">
        <v>6334</v>
      </c>
      <c r="T19" s="177">
        <f t="shared" si="4"/>
        <v>21.857142857142858</v>
      </c>
      <c r="U19" s="18">
        <f t="shared" si="5"/>
        <v>8.3783068783068781</v>
      </c>
      <c r="V19" s="13">
        <v>615000</v>
      </c>
      <c r="W19" s="13">
        <v>14175</v>
      </c>
      <c r="X19" s="13">
        <v>4710</v>
      </c>
      <c r="Y19" s="16">
        <f t="shared" si="6"/>
        <v>23.048780487804876</v>
      </c>
      <c r="Z19" s="16">
        <f t="shared" si="7"/>
        <v>7.6585365853658534</v>
      </c>
      <c r="AA19" s="17">
        <v>5694000</v>
      </c>
      <c r="AB19" s="176">
        <v>120607</v>
      </c>
      <c r="AC19" s="176">
        <v>38534</v>
      </c>
      <c r="AD19" s="177">
        <f t="shared" si="8"/>
        <v>21.181419037583421</v>
      </c>
      <c r="AE19" s="18">
        <f t="shared" si="9"/>
        <v>6.767474534597822</v>
      </c>
      <c r="AF19" s="13">
        <v>6803000</v>
      </c>
      <c r="AG19" s="13">
        <v>141610</v>
      </c>
      <c r="AH19" s="13">
        <v>54346</v>
      </c>
      <c r="AI19" s="16">
        <f t="shared" si="10"/>
        <v>20.815816551521387</v>
      </c>
      <c r="AJ19" s="16">
        <f t="shared" si="11"/>
        <v>7.9885344700867265</v>
      </c>
      <c r="AK19" s="17">
        <v>965000</v>
      </c>
      <c r="AL19" s="176">
        <v>19976</v>
      </c>
      <c r="AM19" s="176">
        <v>7716</v>
      </c>
      <c r="AN19" s="177">
        <f t="shared" si="12"/>
        <v>20.700518134715026</v>
      </c>
      <c r="AO19" s="18">
        <f t="shared" si="13"/>
        <v>7.9958549222797926</v>
      </c>
      <c r="AP19" s="17">
        <v>951000</v>
      </c>
      <c r="AQ19" s="176">
        <v>20494</v>
      </c>
      <c r="AR19" s="176">
        <v>7417</v>
      </c>
      <c r="AS19" s="177">
        <f t="shared" si="14"/>
        <v>21.549947423764458</v>
      </c>
      <c r="AT19" s="18">
        <f t="shared" si="15"/>
        <v>7.7991587802313358</v>
      </c>
      <c r="AU19" s="176">
        <v>1451000</v>
      </c>
      <c r="AV19" s="13">
        <v>32664</v>
      </c>
      <c r="AW19" s="13">
        <v>9534</v>
      </c>
      <c r="AX19" s="16">
        <f t="shared" si="16"/>
        <v>22.511371467953136</v>
      </c>
      <c r="AY19" s="177">
        <f t="shared" si="17"/>
        <v>6.5706409372846313</v>
      </c>
      <c r="AZ19" s="17">
        <v>1804000</v>
      </c>
      <c r="BA19" s="176">
        <v>33669</v>
      </c>
      <c r="BB19" s="176">
        <v>15784</v>
      </c>
      <c r="BC19" s="177">
        <f t="shared" si="18"/>
        <v>18.663525498891353</v>
      </c>
      <c r="BD19" s="18">
        <f t="shared" si="19"/>
        <v>8.7494456762749451</v>
      </c>
      <c r="BE19" s="176">
        <v>14000</v>
      </c>
      <c r="BF19" s="13">
        <v>428</v>
      </c>
      <c r="BG19" s="13">
        <v>100</v>
      </c>
      <c r="BH19" s="16">
        <f t="shared" si="20"/>
        <v>30.571428571428573</v>
      </c>
      <c r="BI19" s="177">
        <f t="shared" si="21"/>
        <v>7.1428571428571432</v>
      </c>
      <c r="BJ19" s="17">
        <v>28000</v>
      </c>
      <c r="BK19" s="176">
        <v>1191</v>
      </c>
      <c r="BL19" s="176">
        <v>198</v>
      </c>
      <c r="BM19" s="177">
        <f t="shared" si="22"/>
        <v>42.535714285714285</v>
      </c>
      <c r="BN19" s="18">
        <f t="shared" si="23"/>
        <v>7.0714285714285712</v>
      </c>
      <c r="BO19" s="17"/>
      <c r="BP19" s="176"/>
      <c r="BQ19" s="176"/>
      <c r="BR19" s="176"/>
      <c r="BS19" s="19"/>
      <c r="BT19" s="13"/>
      <c r="BU19" s="13"/>
      <c r="BV19" s="13"/>
      <c r="BW19" s="13"/>
      <c r="BX19" s="13"/>
    </row>
    <row r="20" spans="1:76">
      <c r="A20" s="15">
        <v>1966</v>
      </c>
      <c r="B20" s="13">
        <v>20048000</v>
      </c>
      <c r="C20" s="13">
        <v>387710</v>
      </c>
      <c r="D20" s="13">
        <v>149863</v>
      </c>
      <c r="E20" s="16">
        <f t="shared" si="24"/>
        <v>19.339086193136474</v>
      </c>
      <c r="F20" s="16">
        <f t="shared" si="25"/>
        <v>7.4752094972067038</v>
      </c>
      <c r="G20" s="17">
        <v>494000</v>
      </c>
      <c r="H20" s="176">
        <v>14084</v>
      </c>
      <c r="I20" s="176">
        <v>3072</v>
      </c>
      <c r="J20" s="177">
        <f t="shared" si="0"/>
        <v>28.510121457489877</v>
      </c>
      <c r="K20" s="18">
        <f t="shared" si="1"/>
        <v>6.2186234817813766</v>
      </c>
      <c r="L20" s="13">
        <v>109000</v>
      </c>
      <c r="M20" s="13">
        <v>2199</v>
      </c>
      <c r="N20" s="13">
        <v>1048</v>
      </c>
      <c r="O20" s="16">
        <f t="shared" si="2"/>
        <v>20.174311926605505</v>
      </c>
      <c r="P20" s="16">
        <f t="shared" si="3"/>
        <v>9.614678899082568</v>
      </c>
      <c r="Q20" s="17">
        <v>757000</v>
      </c>
      <c r="R20" s="176">
        <v>15220</v>
      </c>
      <c r="S20" s="176">
        <v>6478</v>
      </c>
      <c r="T20" s="177">
        <f t="shared" si="4"/>
        <v>20.105680317040949</v>
      </c>
      <c r="U20" s="18">
        <f t="shared" si="5"/>
        <v>8.5574636723910178</v>
      </c>
      <c r="V20" s="13">
        <v>617000</v>
      </c>
      <c r="W20" s="13">
        <v>12722</v>
      </c>
      <c r="X20" s="13">
        <v>4771</v>
      </c>
      <c r="Y20" s="16">
        <f t="shared" si="6"/>
        <v>20.619124797406808</v>
      </c>
      <c r="Z20" s="16">
        <f t="shared" si="7"/>
        <v>7.7325769854132904</v>
      </c>
      <c r="AA20" s="17">
        <v>5787000</v>
      </c>
      <c r="AB20" s="176">
        <v>109878</v>
      </c>
      <c r="AC20" s="176">
        <v>38680</v>
      </c>
      <c r="AD20" s="177">
        <f t="shared" si="8"/>
        <v>18.987039917055469</v>
      </c>
      <c r="AE20" s="18">
        <f t="shared" si="9"/>
        <v>6.6839467772593748</v>
      </c>
      <c r="AF20" s="13">
        <v>6977000</v>
      </c>
      <c r="AG20" s="13">
        <v>131942</v>
      </c>
      <c r="AH20" s="13">
        <v>54171</v>
      </c>
      <c r="AI20" s="16">
        <f t="shared" si="10"/>
        <v>18.910993263580334</v>
      </c>
      <c r="AJ20" s="16">
        <f t="shared" si="11"/>
        <v>7.7642253117385698</v>
      </c>
      <c r="AK20" s="17">
        <v>963000</v>
      </c>
      <c r="AL20" s="176">
        <v>18007</v>
      </c>
      <c r="AM20" s="176">
        <v>7938</v>
      </c>
      <c r="AN20" s="177">
        <f t="shared" si="12"/>
        <v>18.698857736240914</v>
      </c>
      <c r="AO20" s="18">
        <f t="shared" si="13"/>
        <v>8.2429906542056077</v>
      </c>
      <c r="AP20" s="17">
        <v>956000</v>
      </c>
      <c r="AQ20" s="176">
        <v>19037</v>
      </c>
      <c r="AR20" s="176">
        <v>7427</v>
      </c>
      <c r="AS20" s="177">
        <f t="shared" si="14"/>
        <v>19.91317991631799</v>
      </c>
      <c r="AT20" s="18">
        <f t="shared" si="15"/>
        <v>7.768828451882845</v>
      </c>
      <c r="AU20" s="176">
        <v>1465000</v>
      </c>
      <c r="AV20" s="13">
        <v>30592</v>
      </c>
      <c r="AW20" s="13">
        <v>9677</v>
      </c>
      <c r="AX20" s="16">
        <f t="shared" si="16"/>
        <v>20.881911262798635</v>
      </c>
      <c r="AY20" s="177">
        <f t="shared" si="17"/>
        <v>6.6054607508532426</v>
      </c>
      <c r="AZ20" s="17">
        <v>1880000</v>
      </c>
      <c r="BA20" s="176">
        <v>32502</v>
      </c>
      <c r="BB20" s="176">
        <v>16290</v>
      </c>
      <c r="BC20" s="177">
        <f t="shared" si="18"/>
        <v>17.288297872340426</v>
      </c>
      <c r="BD20" s="18">
        <f t="shared" si="19"/>
        <v>8.664893617021276</v>
      </c>
      <c r="BE20" s="176">
        <v>14000</v>
      </c>
      <c r="BF20" s="13">
        <v>369</v>
      </c>
      <c r="BG20" s="13">
        <v>82</v>
      </c>
      <c r="BH20" s="16">
        <f t="shared" si="20"/>
        <v>26.357142857142858</v>
      </c>
      <c r="BI20" s="177">
        <f t="shared" si="21"/>
        <v>5.8571428571428568</v>
      </c>
      <c r="BJ20" s="17">
        <v>29000</v>
      </c>
      <c r="BK20" s="176">
        <v>1158</v>
      </c>
      <c r="BL20" s="176">
        <v>229</v>
      </c>
      <c r="BM20" s="177">
        <f t="shared" si="22"/>
        <v>39.931034482758619</v>
      </c>
      <c r="BN20" s="18">
        <f t="shared" si="23"/>
        <v>7.8965517241379306</v>
      </c>
      <c r="BO20" s="17"/>
      <c r="BP20" s="176"/>
      <c r="BQ20" s="176"/>
      <c r="BR20" s="176"/>
      <c r="BS20" s="19"/>
      <c r="BT20" s="13"/>
      <c r="BU20" s="13"/>
      <c r="BV20" s="13"/>
      <c r="BW20" s="13"/>
      <c r="BX20" s="13"/>
    </row>
    <row r="21" spans="1:76">
      <c r="A21" s="15">
        <v>1967</v>
      </c>
      <c r="B21" s="13">
        <v>20412000</v>
      </c>
      <c r="C21" s="13">
        <v>370894</v>
      </c>
      <c r="D21" s="13">
        <v>150283</v>
      </c>
      <c r="E21" s="16">
        <f t="shared" si="24"/>
        <v>18.170389966686262</v>
      </c>
      <c r="F21" s="16">
        <f t="shared" si="25"/>
        <v>7.362482853223594</v>
      </c>
      <c r="G21" s="17">
        <v>500000</v>
      </c>
      <c r="H21" s="176">
        <v>12844</v>
      </c>
      <c r="I21" s="176">
        <v>3117</v>
      </c>
      <c r="J21" s="177">
        <f t="shared" si="0"/>
        <v>25.687999999999999</v>
      </c>
      <c r="K21" s="18">
        <f t="shared" si="1"/>
        <v>6.234</v>
      </c>
      <c r="L21" s="13">
        <v>109000</v>
      </c>
      <c r="M21" s="13">
        <v>2047</v>
      </c>
      <c r="N21" s="13">
        <v>1038</v>
      </c>
      <c r="O21" s="16">
        <f t="shared" si="2"/>
        <v>18.779816513761467</v>
      </c>
      <c r="P21" s="16">
        <f t="shared" si="3"/>
        <v>9.522935779816514</v>
      </c>
      <c r="Q21" s="17">
        <v>761000</v>
      </c>
      <c r="R21" s="176">
        <v>14312</v>
      </c>
      <c r="S21" s="176">
        <v>6638</v>
      </c>
      <c r="T21" s="177">
        <f t="shared" si="4"/>
        <v>18.806833114323258</v>
      </c>
      <c r="U21" s="18">
        <f t="shared" si="5"/>
        <v>8.7227332457293034</v>
      </c>
      <c r="V21" s="13">
        <v>621000</v>
      </c>
      <c r="W21" s="13">
        <v>12353</v>
      </c>
      <c r="X21" s="13">
        <v>4894</v>
      </c>
      <c r="Y21" s="16">
        <f t="shared" si="6"/>
        <v>19.892109500805152</v>
      </c>
      <c r="Z21" s="16">
        <f t="shared" si="7"/>
        <v>7.880837359098229</v>
      </c>
      <c r="AA21" s="17">
        <v>5870000</v>
      </c>
      <c r="AB21" s="176">
        <v>101471</v>
      </c>
      <c r="AC21" s="176">
        <v>38665</v>
      </c>
      <c r="AD21" s="177">
        <f t="shared" si="8"/>
        <v>17.286371379897787</v>
      </c>
      <c r="AE21" s="18">
        <f t="shared" si="9"/>
        <v>6.5868824531516186</v>
      </c>
      <c r="AF21" s="13">
        <v>7142000</v>
      </c>
      <c r="AG21" s="13">
        <v>127509</v>
      </c>
      <c r="AH21" s="13">
        <v>54878</v>
      </c>
      <c r="AI21" s="16">
        <f t="shared" si="10"/>
        <v>17.853402408288996</v>
      </c>
      <c r="AJ21" s="16">
        <f t="shared" si="11"/>
        <v>7.6838420610473257</v>
      </c>
      <c r="AK21" s="17">
        <v>964000</v>
      </c>
      <c r="AL21" s="176">
        <v>17180</v>
      </c>
      <c r="AM21" s="176">
        <v>7629</v>
      </c>
      <c r="AN21" s="177">
        <f t="shared" si="12"/>
        <v>17.821576763485478</v>
      </c>
      <c r="AO21" s="18">
        <f t="shared" si="13"/>
        <v>7.9139004149377596</v>
      </c>
      <c r="AP21" s="17">
        <v>958000</v>
      </c>
      <c r="AQ21" s="176">
        <v>17993</v>
      </c>
      <c r="AR21" s="176">
        <v>7441</v>
      </c>
      <c r="AS21" s="177">
        <f t="shared" si="14"/>
        <v>18.781837160751564</v>
      </c>
      <c r="AT21" s="18">
        <f t="shared" si="15"/>
        <v>7.7672233820459287</v>
      </c>
      <c r="AU21" s="176">
        <v>1493000</v>
      </c>
      <c r="AV21" s="13">
        <v>30691</v>
      </c>
      <c r="AW21" s="13">
        <v>9523</v>
      </c>
      <c r="AX21" s="16">
        <f t="shared" si="16"/>
        <v>20.556597454789017</v>
      </c>
      <c r="AY21" s="177">
        <f t="shared" si="17"/>
        <v>6.3784326858673808</v>
      </c>
      <c r="AZ21" s="17">
        <v>1950000</v>
      </c>
      <c r="BA21" s="176">
        <v>32899</v>
      </c>
      <c r="BB21" s="176">
        <v>16170</v>
      </c>
      <c r="BC21" s="177">
        <f t="shared" si="18"/>
        <v>16.871282051282051</v>
      </c>
      <c r="BD21" s="18">
        <f t="shared" si="19"/>
        <v>8.292307692307693</v>
      </c>
      <c r="BE21" s="176">
        <v>15000</v>
      </c>
      <c r="BF21" s="13">
        <v>385</v>
      </c>
      <c r="BG21" s="13">
        <v>73</v>
      </c>
      <c r="BH21" s="16">
        <f t="shared" si="20"/>
        <v>25.666666666666668</v>
      </c>
      <c r="BI21" s="177">
        <f t="shared" si="21"/>
        <v>4.8666666666666663</v>
      </c>
      <c r="BJ21" s="17">
        <v>29000</v>
      </c>
      <c r="BK21" s="176">
        <v>1210</v>
      </c>
      <c r="BL21" s="176">
        <v>217</v>
      </c>
      <c r="BM21" s="177">
        <f t="shared" si="22"/>
        <v>41.724137931034484</v>
      </c>
      <c r="BN21" s="18">
        <f t="shared" si="23"/>
        <v>7.4827586206896548</v>
      </c>
      <c r="BO21" s="17"/>
      <c r="BP21" s="176"/>
      <c r="BQ21" s="176"/>
      <c r="BR21" s="176"/>
      <c r="BS21" s="19"/>
      <c r="BT21" s="13"/>
      <c r="BU21" s="13"/>
      <c r="BV21" s="13"/>
      <c r="BW21" s="13"/>
      <c r="BX21" s="13"/>
    </row>
    <row r="22" spans="1:76">
      <c r="A22" s="15">
        <v>1968</v>
      </c>
      <c r="B22" s="13">
        <v>20729000</v>
      </c>
      <c r="C22" s="13">
        <v>364310</v>
      </c>
      <c r="D22" s="13">
        <v>153196</v>
      </c>
      <c r="E22" s="16">
        <f t="shared" si="24"/>
        <v>17.574895074533263</v>
      </c>
      <c r="F22" s="16">
        <f t="shared" si="25"/>
        <v>7.3904192194510108</v>
      </c>
      <c r="G22" s="17">
        <v>507000</v>
      </c>
      <c r="H22" s="176">
        <v>12820</v>
      </c>
      <c r="I22" s="176">
        <v>3123</v>
      </c>
      <c r="J22" s="177">
        <f t="shared" si="0"/>
        <v>25.285996055226825</v>
      </c>
      <c r="K22" s="18">
        <f t="shared" si="1"/>
        <v>6.1597633136094672</v>
      </c>
      <c r="L22" s="13">
        <v>110000</v>
      </c>
      <c r="M22" s="13">
        <v>2105</v>
      </c>
      <c r="N22" s="13">
        <v>990</v>
      </c>
      <c r="O22" s="16">
        <f t="shared" si="2"/>
        <v>19.136363636363637</v>
      </c>
      <c r="P22" s="16">
        <f t="shared" si="3"/>
        <v>9</v>
      </c>
      <c r="Q22" s="17">
        <v>768000</v>
      </c>
      <c r="R22" s="176">
        <v>13774</v>
      </c>
      <c r="S22" s="176">
        <v>6610</v>
      </c>
      <c r="T22" s="177">
        <f t="shared" si="4"/>
        <v>17.934895833333332</v>
      </c>
      <c r="U22" s="18">
        <f t="shared" si="5"/>
        <v>8.6067708333333339</v>
      </c>
      <c r="V22" s="13">
        <v>626000</v>
      </c>
      <c r="W22" s="13">
        <v>11607</v>
      </c>
      <c r="X22" s="13">
        <v>4905</v>
      </c>
      <c r="Y22" s="16">
        <f t="shared" si="6"/>
        <v>18.54153354632588</v>
      </c>
      <c r="Z22" s="16">
        <f t="shared" si="7"/>
        <v>7.8354632587859427</v>
      </c>
      <c r="AA22" s="17">
        <v>5931000</v>
      </c>
      <c r="AB22" s="176">
        <v>96622</v>
      </c>
      <c r="AC22" s="176">
        <v>39537</v>
      </c>
      <c r="AD22" s="177">
        <f t="shared" si="8"/>
        <v>16.291013319844883</v>
      </c>
      <c r="AE22" s="18">
        <f t="shared" si="9"/>
        <v>6.6661608497723828</v>
      </c>
      <c r="AF22" s="13">
        <v>7275000</v>
      </c>
      <c r="AG22" s="13">
        <v>126257</v>
      </c>
      <c r="AH22" s="13">
        <v>55552</v>
      </c>
      <c r="AI22" s="16">
        <f t="shared" si="10"/>
        <v>17.35491408934708</v>
      </c>
      <c r="AJ22" s="16">
        <f t="shared" si="11"/>
        <v>7.6360137457044672</v>
      </c>
      <c r="AK22" s="17">
        <v>972000</v>
      </c>
      <c r="AL22" s="176">
        <v>17424</v>
      </c>
      <c r="AM22" s="176">
        <v>7878</v>
      </c>
      <c r="AN22" s="177">
        <f t="shared" si="12"/>
        <v>17.925925925925927</v>
      </c>
      <c r="AO22" s="18">
        <f t="shared" si="13"/>
        <v>8.1049382716049383</v>
      </c>
      <c r="AP22" s="17">
        <v>961000</v>
      </c>
      <c r="AQ22" s="176">
        <v>18197</v>
      </c>
      <c r="AR22" s="176">
        <v>7498</v>
      </c>
      <c r="AS22" s="177">
        <f t="shared" si="14"/>
        <v>18.93548387096774</v>
      </c>
      <c r="AT22" s="18">
        <f t="shared" si="15"/>
        <v>7.8022892819979193</v>
      </c>
      <c r="AU22" s="176">
        <v>1527000</v>
      </c>
      <c r="AV22" s="13">
        <v>30149</v>
      </c>
      <c r="AW22" s="13">
        <v>9963</v>
      </c>
      <c r="AX22" s="16">
        <f t="shared" si="16"/>
        <v>19.743942370661429</v>
      </c>
      <c r="AY22" s="177">
        <f t="shared" si="17"/>
        <v>6.5245579567779961</v>
      </c>
      <c r="AZ22" s="17">
        <v>2006000</v>
      </c>
      <c r="BA22" s="176">
        <v>33687</v>
      </c>
      <c r="BB22" s="176">
        <v>16828</v>
      </c>
      <c r="BC22" s="177">
        <f t="shared" si="18"/>
        <v>16.793120638085743</v>
      </c>
      <c r="BD22" s="18">
        <f t="shared" si="19"/>
        <v>8.3888334995014961</v>
      </c>
      <c r="BE22" s="176">
        <v>16000</v>
      </c>
      <c r="BF22" s="13">
        <v>370</v>
      </c>
      <c r="BG22" s="13">
        <v>84</v>
      </c>
      <c r="BH22" s="16">
        <f t="shared" si="20"/>
        <v>23.125</v>
      </c>
      <c r="BI22" s="177">
        <f t="shared" si="21"/>
        <v>5.25</v>
      </c>
      <c r="BJ22" s="17">
        <v>30000</v>
      </c>
      <c r="BK22" s="176">
        <v>1298</v>
      </c>
      <c r="BL22" s="176">
        <v>228</v>
      </c>
      <c r="BM22" s="177">
        <f t="shared" si="22"/>
        <v>43.266666666666666</v>
      </c>
      <c r="BN22" s="18">
        <f t="shared" si="23"/>
        <v>7.6</v>
      </c>
      <c r="BO22" s="17"/>
      <c r="BP22" s="176"/>
      <c r="BQ22" s="176"/>
      <c r="BR22" s="176"/>
      <c r="BS22" s="19"/>
      <c r="BT22" s="13"/>
      <c r="BU22" s="13"/>
      <c r="BV22" s="13"/>
      <c r="BW22" s="13"/>
      <c r="BX22" s="13"/>
    </row>
    <row r="23" spans="1:76">
      <c r="A23" s="15">
        <v>1969</v>
      </c>
      <c r="B23" s="13">
        <v>21028000</v>
      </c>
      <c r="C23" s="13">
        <v>369647</v>
      </c>
      <c r="D23" s="13">
        <v>154477</v>
      </c>
      <c r="E23" s="16">
        <f t="shared" si="24"/>
        <v>17.578799695643902</v>
      </c>
      <c r="F23" s="16">
        <f t="shared" si="25"/>
        <v>7.3462526155602053</v>
      </c>
      <c r="G23" s="17">
        <v>515000</v>
      </c>
      <c r="H23" s="176">
        <v>13000</v>
      </c>
      <c r="I23" s="176">
        <v>3005</v>
      </c>
      <c r="J23" s="177">
        <f t="shared" si="0"/>
        <v>25.242718446601941</v>
      </c>
      <c r="K23" s="18">
        <f t="shared" si="1"/>
        <v>5.8349514563106792</v>
      </c>
      <c r="L23" s="13">
        <v>111000</v>
      </c>
      <c r="M23" s="13">
        <v>2009</v>
      </c>
      <c r="N23" s="13">
        <v>1007</v>
      </c>
      <c r="O23" s="16">
        <f t="shared" si="2"/>
        <v>18.099099099099099</v>
      </c>
      <c r="P23" s="16">
        <f t="shared" si="3"/>
        <v>9.0720720720720713</v>
      </c>
      <c r="Q23" s="17">
        <v>777000</v>
      </c>
      <c r="R23" s="176">
        <v>13618</v>
      </c>
      <c r="S23" s="176">
        <v>6663</v>
      </c>
      <c r="T23" s="177">
        <f t="shared" si="4"/>
        <v>17.526383526383526</v>
      </c>
      <c r="U23" s="18">
        <f t="shared" si="5"/>
        <v>8.5752895752895757</v>
      </c>
      <c r="V23" s="13">
        <v>628000</v>
      </c>
      <c r="W23" s="13">
        <v>11695</v>
      </c>
      <c r="X23" s="13">
        <v>4849</v>
      </c>
      <c r="Y23" s="16">
        <f t="shared" si="6"/>
        <v>18.622611464968152</v>
      </c>
      <c r="Z23" s="16">
        <f t="shared" si="7"/>
        <v>7.7213375796178347</v>
      </c>
      <c r="AA23" s="17">
        <v>5987000</v>
      </c>
      <c r="AB23" s="176">
        <v>95610</v>
      </c>
      <c r="AC23" s="176">
        <v>40103</v>
      </c>
      <c r="AD23" s="177">
        <f t="shared" si="8"/>
        <v>15.969600801737098</v>
      </c>
      <c r="AE23" s="18">
        <f t="shared" si="9"/>
        <v>6.6983464172373477</v>
      </c>
      <c r="AF23" s="13">
        <v>7399000</v>
      </c>
      <c r="AG23" s="13">
        <v>130398</v>
      </c>
      <c r="AH23" s="13">
        <v>55707</v>
      </c>
      <c r="AI23" s="16">
        <f t="shared" si="10"/>
        <v>17.623732936883364</v>
      </c>
      <c r="AJ23" s="16">
        <f t="shared" si="11"/>
        <v>7.5289904041086633</v>
      </c>
      <c r="AK23" s="17">
        <v>979000</v>
      </c>
      <c r="AL23" s="176">
        <v>17809</v>
      </c>
      <c r="AM23" s="176">
        <v>8040</v>
      </c>
      <c r="AN23" s="177">
        <f t="shared" si="12"/>
        <v>18.191011235955056</v>
      </c>
      <c r="AO23" s="18">
        <f t="shared" si="13"/>
        <v>8.2124616956077627</v>
      </c>
      <c r="AP23" s="17">
        <v>958000</v>
      </c>
      <c r="AQ23" s="176">
        <v>17592</v>
      </c>
      <c r="AR23" s="176">
        <v>7492</v>
      </c>
      <c r="AS23" s="177">
        <f t="shared" si="14"/>
        <v>18.363256784968684</v>
      </c>
      <c r="AT23" s="18">
        <f t="shared" si="15"/>
        <v>7.8204592901878911</v>
      </c>
      <c r="AU23" s="176">
        <v>1562000</v>
      </c>
      <c r="AV23" s="13">
        <v>30855</v>
      </c>
      <c r="AW23" s="13">
        <v>9921</v>
      </c>
      <c r="AX23" s="16">
        <f t="shared" si="16"/>
        <v>19.753521126760564</v>
      </c>
      <c r="AY23" s="177">
        <f t="shared" si="17"/>
        <v>6.3514724711907808</v>
      </c>
      <c r="AZ23" s="17">
        <v>2065000</v>
      </c>
      <c r="BA23" s="176">
        <v>35383</v>
      </c>
      <c r="BB23" s="176">
        <v>17377</v>
      </c>
      <c r="BC23" s="177">
        <f t="shared" si="18"/>
        <v>17.134624697336562</v>
      </c>
      <c r="BD23" s="18">
        <f t="shared" si="19"/>
        <v>8.4150121065375298</v>
      </c>
      <c r="BE23" s="176">
        <v>16000</v>
      </c>
      <c r="BF23" s="13">
        <v>462</v>
      </c>
      <c r="BG23" s="13">
        <v>95</v>
      </c>
      <c r="BH23" s="16">
        <f t="shared" si="20"/>
        <v>28.875</v>
      </c>
      <c r="BI23" s="177">
        <f t="shared" si="21"/>
        <v>5.9375</v>
      </c>
      <c r="BJ23" s="17">
        <v>31000</v>
      </c>
      <c r="BK23" s="176">
        <v>1216</v>
      </c>
      <c r="BL23" s="176">
        <v>218</v>
      </c>
      <c r="BM23" s="177">
        <f t="shared" si="22"/>
        <v>39.225806451612904</v>
      </c>
      <c r="BN23" s="18">
        <f t="shared" si="23"/>
        <v>7.032258064516129</v>
      </c>
      <c r="BO23" s="17"/>
      <c r="BP23" s="176"/>
      <c r="BQ23" s="176"/>
      <c r="BR23" s="176"/>
      <c r="BS23" s="19"/>
      <c r="BT23" s="13"/>
      <c r="BU23" s="13"/>
      <c r="BV23" s="13"/>
      <c r="BW23" s="13"/>
      <c r="BX23" s="13"/>
    </row>
    <row r="24" spans="1:76">
      <c r="A24" s="15">
        <v>1970</v>
      </c>
      <c r="B24" s="13">
        <v>21324000</v>
      </c>
      <c r="C24" s="13">
        <v>371988</v>
      </c>
      <c r="D24" s="13">
        <v>155961</v>
      </c>
      <c r="E24" s="16">
        <f t="shared" si="24"/>
        <v>17.444569499155882</v>
      </c>
      <c r="F24" s="16">
        <f t="shared" si="25"/>
        <v>7.3138716938660666</v>
      </c>
      <c r="G24" s="17">
        <v>518000</v>
      </c>
      <c r="H24" s="176">
        <v>12539</v>
      </c>
      <c r="I24" s="176">
        <v>3294</v>
      </c>
      <c r="J24" s="177">
        <f t="shared" si="0"/>
        <v>24.206563706563706</v>
      </c>
      <c r="K24" s="18">
        <f t="shared" si="1"/>
        <v>6.359073359073359</v>
      </c>
      <c r="L24" s="13">
        <v>110000</v>
      </c>
      <c r="M24" s="13">
        <v>1957</v>
      </c>
      <c r="N24" s="13">
        <v>1015</v>
      </c>
      <c r="O24" s="16">
        <f t="shared" si="2"/>
        <v>17.790909090909089</v>
      </c>
      <c r="P24" s="16">
        <f t="shared" si="3"/>
        <v>9.2272727272727266</v>
      </c>
      <c r="Q24" s="17">
        <v>783000</v>
      </c>
      <c r="R24" s="176">
        <v>14159</v>
      </c>
      <c r="S24" s="176">
        <v>6723</v>
      </c>
      <c r="T24" s="177">
        <f t="shared" si="4"/>
        <v>18.08301404853129</v>
      </c>
      <c r="U24" s="18">
        <f t="shared" si="5"/>
        <v>8.5862068965517242</v>
      </c>
      <c r="V24" s="13">
        <v>628000</v>
      </c>
      <c r="W24" s="13">
        <v>11545</v>
      </c>
      <c r="X24" s="13">
        <v>4945</v>
      </c>
      <c r="Y24" s="16">
        <f t="shared" si="6"/>
        <v>18.383757961783438</v>
      </c>
      <c r="Z24" s="16">
        <f t="shared" si="7"/>
        <v>7.8742038216560513</v>
      </c>
      <c r="AA24" s="17">
        <v>6015000</v>
      </c>
      <c r="AB24" s="176">
        <v>91757</v>
      </c>
      <c r="AC24" s="176">
        <v>40392</v>
      </c>
      <c r="AD24" s="177">
        <f t="shared" si="8"/>
        <v>15.254696591853699</v>
      </c>
      <c r="AE24" s="18">
        <f t="shared" si="9"/>
        <v>6.7152119700748134</v>
      </c>
      <c r="AF24" s="13">
        <v>7566000</v>
      </c>
      <c r="AG24" s="13">
        <v>134724</v>
      </c>
      <c r="AH24" s="13">
        <v>56769</v>
      </c>
      <c r="AI24" s="16">
        <f t="shared" si="10"/>
        <v>17.806502775574941</v>
      </c>
      <c r="AJ24" s="16">
        <f t="shared" si="11"/>
        <v>7.5031720856463124</v>
      </c>
      <c r="AK24" s="17">
        <v>983000</v>
      </c>
      <c r="AL24" s="176">
        <v>18248</v>
      </c>
      <c r="AM24" s="176">
        <v>7856</v>
      </c>
      <c r="AN24" s="177">
        <f t="shared" si="12"/>
        <v>18.563580874872837</v>
      </c>
      <c r="AO24" s="18">
        <f t="shared" si="13"/>
        <v>7.9918616480162763</v>
      </c>
      <c r="AP24" s="17">
        <v>940000</v>
      </c>
      <c r="AQ24" s="176">
        <v>16443</v>
      </c>
      <c r="AR24" s="176">
        <v>7472</v>
      </c>
      <c r="AS24" s="177">
        <f t="shared" si="14"/>
        <v>17.49255319148936</v>
      </c>
      <c r="AT24" s="18">
        <f t="shared" si="15"/>
        <v>7.9489361702127663</v>
      </c>
      <c r="AU24" s="176">
        <v>1597000</v>
      </c>
      <c r="AV24" s="13">
        <v>31967</v>
      </c>
      <c r="AW24" s="13">
        <v>10112</v>
      </c>
      <c r="AX24" s="16">
        <f t="shared" si="16"/>
        <v>20.016906700062616</v>
      </c>
      <c r="AY24" s="177">
        <f t="shared" si="17"/>
        <v>6.3318722604884154</v>
      </c>
      <c r="AZ24" s="17">
        <v>2134000</v>
      </c>
      <c r="BA24" s="176">
        <v>36861</v>
      </c>
      <c r="BB24" s="176">
        <v>17020</v>
      </c>
      <c r="BC24" s="177">
        <f t="shared" si="18"/>
        <v>17.273195876288661</v>
      </c>
      <c r="BD24" s="18">
        <f t="shared" si="19"/>
        <v>7.9756326148078722</v>
      </c>
      <c r="BE24" s="176">
        <v>17000</v>
      </c>
      <c r="BF24" s="13">
        <v>451</v>
      </c>
      <c r="BG24" s="13">
        <v>109</v>
      </c>
      <c r="BH24" s="16">
        <f t="shared" si="20"/>
        <v>26.529411764705884</v>
      </c>
      <c r="BI24" s="177">
        <f t="shared" si="21"/>
        <v>6.4117647058823533</v>
      </c>
      <c r="BJ24" s="17">
        <v>33000</v>
      </c>
      <c r="BK24" s="176">
        <v>1337</v>
      </c>
      <c r="BL24" s="176">
        <v>254</v>
      </c>
      <c r="BM24" s="177">
        <f t="shared" si="22"/>
        <v>40.515151515151516</v>
      </c>
      <c r="BN24" s="18">
        <f t="shared" si="23"/>
        <v>7.6969696969696972</v>
      </c>
      <c r="BO24" s="17"/>
      <c r="BP24" s="176"/>
      <c r="BQ24" s="176"/>
      <c r="BR24" s="176"/>
      <c r="BS24" s="19"/>
      <c r="BT24" s="13"/>
      <c r="BU24" s="13"/>
      <c r="BV24" s="13"/>
      <c r="BW24" s="13"/>
      <c r="BX24" s="13"/>
    </row>
    <row r="25" spans="1:76">
      <c r="A25" s="15">
        <v>1971</v>
      </c>
      <c r="B25" s="13">
        <v>21962032</v>
      </c>
      <c r="C25" s="13">
        <v>362187</v>
      </c>
      <c r="D25" s="13">
        <v>157272</v>
      </c>
      <c r="E25" s="16">
        <f t="shared" si="24"/>
        <v>16.491506796820985</v>
      </c>
      <c r="F25" s="16">
        <f t="shared" si="25"/>
        <v>7.1610860051565357</v>
      </c>
      <c r="G25" s="17">
        <v>530854</v>
      </c>
      <c r="H25" s="176">
        <v>12767</v>
      </c>
      <c r="I25" s="176">
        <v>3199</v>
      </c>
      <c r="J25" s="177">
        <f t="shared" si="0"/>
        <v>24.049927098599614</v>
      </c>
      <c r="K25" s="18">
        <f t="shared" si="1"/>
        <v>6.0261390137401243</v>
      </c>
      <c r="L25" s="13">
        <v>112591</v>
      </c>
      <c r="M25" s="13">
        <v>2103</v>
      </c>
      <c r="N25" s="13">
        <v>1007</v>
      </c>
      <c r="O25" s="16">
        <f t="shared" si="2"/>
        <v>18.678224724889201</v>
      </c>
      <c r="P25" s="16">
        <f t="shared" si="3"/>
        <v>8.9438765087795655</v>
      </c>
      <c r="Q25" s="17">
        <v>797294</v>
      </c>
      <c r="R25" s="176">
        <v>14250</v>
      </c>
      <c r="S25" s="176">
        <v>6682</v>
      </c>
      <c r="T25" s="177">
        <f t="shared" si="4"/>
        <v>17.872955271204852</v>
      </c>
      <c r="U25" s="18">
        <f t="shared" si="5"/>
        <v>8.3808482191011091</v>
      </c>
      <c r="V25" s="13">
        <v>642471</v>
      </c>
      <c r="W25" s="13">
        <v>12187</v>
      </c>
      <c r="X25" s="13">
        <v>4943</v>
      </c>
      <c r="Y25" s="16">
        <f t="shared" si="6"/>
        <v>18.968949571264694</v>
      </c>
      <c r="Z25" s="16">
        <f t="shared" si="7"/>
        <v>7.6937324797539501</v>
      </c>
      <c r="AA25" s="17">
        <v>6137305</v>
      </c>
      <c r="AB25" s="176">
        <v>89210</v>
      </c>
      <c r="AC25" s="176">
        <v>40738</v>
      </c>
      <c r="AD25" s="177">
        <f t="shared" si="8"/>
        <v>14.535696042481186</v>
      </c>
      <c r="AE25" s="18">
        <f t="shared" si="9"/>
        <v>6.637766902573687</v>
      </c>
      <c r="AF25" s="13">
        <v>7849027</v>
      </c>
      <c r="AG25" s="13">
        <v>130395</v>
      </c>
      <c r="AH25" s="13">
        <v>56623</v>
      </c>
      <c r="AI25" s="16">
        <f t="shared" si="10"/>
        <v>16.612887176971107</v>
      </c>
      <c r="AJ25" s="16">
        <f t="shared" si="11"/>
        <v>7.2140151893986353</v>
      </c>
      <c r="AK25" s="17">
        <v>998876</v>
      </c>
      <c r="AL25" s="176">
        <v>18031</v>
      </c>
      <c r="AM25" s="176">
        <v>8025</v>
      </c>
      <c r="AN25" s="177">
        <f t="shared" si="12"/>
        <v>18.051289649566112</v>
      </c>
      <c r="AO25" s="18">
        <f t="shared" si="13"/>
        <v>8.0340302500010008</v>
      </c>
      <c r="AP25" s="17">
        <v>932038</v>
      </c>
      <c r="AQ25" s="176">
        <v>16054</v>
      </c>
      <c r="AR25" s="176">
        <v>7413</v>
      </c>
      <c r="AS25" s="177">
        <f t="shared" si="14"/>
        <v>17.224619597055057</v>
      </c>
      <c r="AT25" s="18">
        <f t="shared" si="15"/>
        <v>7.9535383750447943</v>
      </c>
      <c r="AU25" s="176">
        <v>1665717</v>
      </c>
      <c r="AV25" s="13">
        <v>30545</v>
      </c>
      <c r="AW25" s="13">
        <v>10525</v>
      </c>
      <c r="AX25" s="16">
        <f t="shared" si="16"/>
        <v>18.33744867825687</v>
      </c>
      <c r="AY25" s="177">
        <f t="shared" si="17"/>
        <v>6.3186003384728622</v>
      </c>
      <c r="AZ25" s="17">
        <v>2240470</v>
      </c>
      <c r="BA25" s="176">
        <v>34852</v>
      </c>
      <c r="BB25" s="176">
        <v>17783</v>
      </c>
      <c r="BC25" s="177">
        <f t="shared" si="18"/>
        <v>15.555664659647306</v>
      </c>
      <c r="BD25" s="18">
        <f t="shared" si="19"/>
        <v>7.9371738965484919</v>
      </c>
      <c r="BE25" s="176">
        <v>18991</v>
      </c>
      <c r="BF25" s="13">
        <v>506</v>
      </c>
      <c r="BG25" s="13">
        <v>104</v>
      </c>
      <c r="BH25" s="16">
        <f t="shared" si="20"/>
        <v>26.644199884155654</v>
      </c>
      <c r="BI25" s="177">
        <f t="shared" si="21"/>
        <v>5.4762782370596597</v>
      </c>
      <c r="BJ25" s="17">
        <v>36398</v>
      </c>
      <c r="BK25" s="176">
        <v>1287</v>
      </c>
      <c r="BL25" s="176">
        <v>230</v>
      </c>
      <c r="BM25" s="177">
        <f t="shared" si="22"/>
        <v>35.359085664047477</v>
      </c>
      <c r="BN25" s="18">
        <f t="shared" si="23"/>
        <v>6.319028518050442</v>
      </c>
      <c r="BO25" s="17"/>
      <c r="BP25" s="176"/>
      <c r="BQ25" s="176"/>
      <c r="BR25" s="176"/>
      <c r="BS25" s="19"/>
      <c r="BT25" s="13"/>
      <c r="BU25" s="13"/>
      <c r="BV25" s="13"/>
      <c r="BW25" s="13"/>
      <c r="BX25" s="13"/>
    </row>
    <row r="26" spans="1:76">
      <c r="A26" s="15">
        <v>1972</v>
      </c>
      <c r="B26" s="13">
        <v>22218463</v>
      </c>
      <c r="C26" s="13">
        <v>347319</v>
      </c>
      <c r="D26" s="13">
        <v>162413</v>
      </c>
      <c r="E26" s="16">
        <f t="shared" si="24"/>
        <v>15.631999387176332</v>
      </c>
      <c r="F26" s="16">
        <f t="shared" si="25"/>
        <v>7.3098215659652066</v>
      </c>
      <c r="G26" s="17">
        <v>539124</v>
      </c>
      <c r="H26" s="176">
        <v>12898</v>
      </c>
      <c r="I26" s="176">
        <v>3349</v>
      </c>
      <c r="J26" s="177">
        <f t="shared" si="0"/>
        <v>23.923995221878453</v>
      </c>
      <c r="K26" s="18">
        <f t="shared" si="1"/>
        <v>6.2119289810878389</v>
      </c>
      <c r="L26" s="13">
        <v>113460</v>
      </c>
      <c r="M26" s="13">
        <v>2010</v>
      </c>
      <c r="N26" s="13">
        <v>1052</v>
      </c>
      <c r="O26" s="16">
        <f t="shared" si="2"/>
        <v>17.715494447382337</v>
      </c>
      <c r="P26" s="16">
        <f t="shared" si="3"/>
        <v>9.2719901286797111</v>
      </c>
      <c r="Q26" s="17">
        <v>802255</v>
      </c>
      <c r="R26" s="176">
        <v>13536</v>
      </c>
      <c r="S26" s="176">
        <v>6904</v>
      </c>
      <c r="T26" s="177">
        <f t="shared" si="4"/>
        <v>16.872440807473932</v>
      </c>
      <c r="U26" s="18">
        <f t="shared" si="5"/>
        <v>8.6057425631501214</v>
      </c>
      <c r="V26" s="13">
        <v>648769</v>
      </c>
      <c r="W26" s="13">
        <v>11806</v>
      </c>
      <c r="X26" s="13">
        <v>4982</v>
      </c>
      <c r="Y26" s="16">
        <f t="shared" si="6"/>
        <v>18.197540264716718</v>
      </c>
      <c r="Z26" s="16">
        <f t="shared" si="7"/>
        <v>7.6791585294611799</v>
      </c>
      <c r="AA26" s="17">
        <v>6174216</v>
      </c>
      <c r="AB26" s="176">
        <v>83603</v>
      </c>
      <c r="AC26" s="176">
        <v>42311</v>
      </c>
      <c r="AD26" s="177">
        <f t="shared" si="8"/>
        <v>13.540666539686983</v>
      </c>
      <c r="AE26" s="18">
        <f t="shared" si="9"/>
        <v>6.8528538684101754</v>
      </c>
      <c r="AF26" s="13">
        <v>7963117</v>
      </c>
      <c r="AG26" s="13">
        <v>125060</v>
      </c>
      <c r="AH26" s="13">
        <v>58905</v>
      </c>
      <c r="AI26" s="16">
        <f t="shared" si="10"/>
        <v>15.704905503711675</v>
      </c>
      <c r="AJ26" s="16">
        <f t="shared" si="11"/>
        <v>7.3972289996492577</v>
      </c>
      <c r="AK26" s="17">
        <v>1001652</v>
      </c>
      <c r="AL26" s="176">
        <v>17398</v>
      </c>
      <c r="AM26" s="176">
        <v>8225</v>
      </c>
      <c r="AN26" s="177">
        <f t="shared" si="12"/>
        <v>17.369305906642229</v>
      </c>
      <c r="AO26" s="18">
        <f t="shared" si="13"/>
        <v>8.2114347098593132</v>
      </c>
      <c r="AP26" s="17">
        <v>920780</v>
      </c>
      <c r="AQ26" s="176">
        <v>15473</v>
      </c>
      <c r="AR26" s="176">
        <v>7590</v>
      </c>
      <c r="AS26" s="177">
        <f t="shared" si="14"/>
        <v>16.804231195290949</v>
      </c>
      <c r="AT26" s="18">
        <f t="shared" si="15"/>
        <v>8.2430113599339698</v>
      </c>
      <c r="AU26" s="176">
        <v>1694090</v>
      </c>
      <c r="AV26" s="13">
        <v>29282</v>
      </c>
      <c r="AW26" s="13">
        <v>10699</v>
      </c>
      <c r="AX26" s="16">
        <f t="shared" si="16"/>
        <v>17.284795967156409</v>
      </c>
      <c r="AY26" s="177">
        <f t="shared" si="17"/>
        <v>6.3154850096511987</v>
      </c>
      <c r="AZ26" s="17">
        <v>2302086</v>
      </c>
      <c r="BA26" s="176">
        <v>34563</v>
      </c>
      <c r="BB26" s="176">
        <v>18021</v>
      </c>
      <c r="BC26" s="177">
        <f t="shared" si="18"/>
        <v>15.013774463682068</v>
      </c>
      <c r="BD26" s="18">
        <f t="shared" si="19"/>
        <v>7.8281176289678145</v>
      </c>
      <c r="BE26" s="176">
        <v>20143</v>
      </c>
      <c r="BF26" s="13">
        <v>451</v>
      </c>
      <c r="BG26" s="13">
        <v>103</v>
      </c>
      <c r="BH26" s="16">
        <f t="shared" si="20"/>
        <v>22.389912128282777</v>
      </c>
      <c r="BI26" s="177">
        <f t="shared" si="21"/>
        <v>5.1134389117807677</v>
      </c>
      <c r="BJ26" s="17">
        <v>38771</v>
      </c>
      <c r="BK26" s="176">
        <v>1239</v>
      </c>
      <c r="BL26" s="176">
        <v>272</v>
      </c>
      <c r="BM26" s="177">
        <f t="shared" si="22"/>
        <v>31.956874983879704</v>
      </c>
      <c r="BN26" s="18">
        <f t="shared" si="23"/>
        <v>7.0155528616749629</v>
      </c>
      <c r="BO26" s="17"/>
      <c r="BP26" s="176"/>
      <c r="BQ26" s="176"/>
      <c r="BR26" s="176"/>
      <c r="BS26" s="19"/>
      <c r="BT26" s="13"/>
      <c r="BU26" s="13"/>
      <c r="BV26" s="13"/>
      <c r="BW26" s="13"/>
      <c r="BX26" s="13"/>
    </row>
    <row r="27" spans="1:76">
      <c r="A27" s="15">
        <v>1973</v>
      </c>
      <c r="B27" s="13">
        <v>22491777</v>
      </c>
      <c r="C27" s="13">
        <v>343373</v>
      </c>
      <c r="D27" s="13">
        <v>164039</v>
      </c>
      <c r="E27" s="16">
        <f t="shared" si="24"/>
        <v>15.266601656240857</v>
      </c>
      <c r="F27" s="16">
        <f t="shared" si="25"/>
        <v>7.2932876757581226</v>
      </c>
      <c r="G27" s="17">
        <v>545561</v>
      </c>
      <c r="H27" s="176">
        <v>11906</v>
      </c>
      <c r="I27" s="176">
        <v>3405</v>
      </c>
      <c r="J27" s="177">
        <f t="shared" si="0"/>
        <v>21.82340746497642</v>
      </c>
      <c r="K27" s="18">
        <f t="shared" si="1"/>
        <v>6.2412819098139343</v>
      </c>
      <c r="L27" s="13">
        <v>114620</v>
      </c>
      <c r="M27" s="13">
        <v>1886</v>
      </c>
      <c r="N27" s="13">
        <v>1020</v>
      </c>
      <c r="O27" s="16">
        <f t="shared" si="2"/>
        <v>16.454370964927588</v>
      </c>
      <c r="P27" s="16">
        <f t="shared" si="3"/>
        <v>8.8989705112545803</v>
      </c>
      <c r="Q27" s="17">
        <v>812386</v>
      </c>
      <c r="R27" s="176">
        <v>13289</v>
      </c>
      <c r="S27" s="176">
        <v>6928</v>
      </c>
      <c r="T27" s="177">
        <f t="shared" si="4"/>
        <v>16.3579874591635</v>
      </c>
      <c r="U27" s="18">
        <f t="shared" si="5"/>
        <v>8.5279657699664941</v>
      </c>
      <c r="V27" s="13">
        <v>656720</v>
      </c>
      <c r="W27" s="13">
        <v>11425</v>
      </c>
      <c r="X27" s="13">
        <v>5084</v>
      </c>
      <c r="Y27" s="16">
        <f t="shared" si="6"/>
        <v>17.397064197831646</v>
      </c>
      <c r="Z27" s="16">
        <f t="shared" si="7"/>
        <v>7.74150322816421</v>
      </c>
      <c r="AA27" s="17">
        <v>6213149</v>
      </c>
      <c r="AB27" s="176">
        <v>84057</v>
      </c>
      <c r="AC27" s="176">
        <v>42666</v>
      </c>
      <c r="AD27" s="177">
        <f t="shared" si="8"/>
        <v>13.528888491166073</v>
      </c>
      <c r="AE27" s="18">
        <f t="shared" si="9"/>
        <v>6.8670492209345051</v>
      </c>
      <c r="AF27" s="13">
        <v>8075547</v>
      </c>
      <c r="AG27" s="13">
        <v>123776</v>
      </c>
      <c r="AH27" s="13">
        <v>59876</v>
      </c>
      <c r="AI27" s="16">
        <f t="shared" si="10"/>
        <v>15.327258946050343</v>
      </c>
      <c r="AJ27" s="16">
        <f t="shared" si="11"/>
        <v>7.4144822635544072</v>
      </c>
      <c r="AK27" s="17">
        <v>1007358</v>
      </c>
      <c r="AL27" s="176">
        <v>16964</v>
      </c>
      <c r="AM27" s="176">
        <v>8196</v>
      </c>
      <c r="AN27" s="177">
        <f t="shared" si="12"/>
        <v>16.840090613267577</v>
      </c>
      <c r="AO27" s="18">
        <f t="shared" si="13"/>
        <v>8.1361343236466084</v>
      </c>
      <c r="AP27" s="17">
        <v>911937</v>
      </c>
      <c r="AQ27" s="176">
        <v>14806</v>
      </c>
      <c r="AR27" s="176">
        <v>7646</v>
      </c>
      <c r="AS27" s="177">
        <f t="shared" si="14"/>
        <v>16.235770672754807</v>
      </c>
      <c r="AT27" s="18">
        <f t="shared" si="15"/>
        <v>8.3843511119737446</v>
      </c>
      <c r="AU27" s="176">
        <v>1725327</v>
      </c>
      <c r="AV27" s="13">
        <v>29288</v>
      </c>
      <c r="AW27" s="13">
        <v>10763</v>
      </c>
      <c r="AX27" s="16">
        <f t="shared" si="16"/>
        <v>16.975332791986677</v>
      </c>
      <c r="AY27" s="177">
        <f t="shared" si="17"/>
        <v>6.2382377369623265</v>
      </c>
      <c r="AZ27" s="17">
        <v>2367271</v>
      </c>
      <c r="BA27" s="176">
        <v>34352</v>
      </c>
      <c r="BB27" s="176">
        <v>18095</v>
      </c>
      <c r="BC27" s="177">
        <f t="shared" si="18"/>
        <v>14.511224105731875</v>
      </c>
      <c r="BD27" s="18">
        <f t="shared" si="19"/>
        <v>7.6438227815911235</v>
      </c>
      <c r="BE27" s="176">
        <v>21148</v>
      </c>
      <c r="BF27" s="13">
        <v>420</v>
      </c>
      <c r="BG27" s="13">
        <v>111</v>
      </c>
      <c r="BH27" s="16">
        <f t="shared" si="20"/>
        <v>19.86003404577265</v>
      </c>
      <c r="BI27" s="177">
        <f t="shared" si="21"/>
        <v>5.2487232835256288</v>
      </c>
      <c r="BJ27" s="17">
        <v>40753</v>
      </c>
      <c r="BK27" s="176">
        <v>1204</v>
      </c>
      <c r="BL27" s="176">
        <v>249</v>
      </c>
      <c r="BM27" s="177">
        <f t="shared" si="22"/>
        <v>29.543837263514341</v>
      </c>
      <c r="BN27" s="18">
        <f t="shared" si="23"/>
        <v>6.1099796334012222</v>
      </c>
      <c r="BO27" s="17"/>
      <c r="BP27" s="176"/>
      <c r="BQ27" s="176"/>
      <c r="BR27" s="176"/>
      <c r="BS27" s="19"/>
      <c r="BT27" s="13"/>
      <c r="BU27" s="13"/>
      <c r="BV27" s="13"/>
      <c r="BW27" s="13"/>
      <c r="BX27" s="13"/>
    </row>
    <row r="28" spans="1:76">
      <c r="A28" s="15">
        <v>1974</v>
      </c>
      <c r="B28" s="13">
        <v>22807969</v>
      </c>
      <c r="C28" s="13">
        <v>350650</v>
      </c>
      <c r="D28" s="13">
        <v>166794</v>
      </c>
      <c r="E28" s="16">
        <f t="shared" si="24"/>
        <v>15.374012477831762</v>
      </c>
      <c r="F28" s="16">
        <f t="shared" si="25"/>
        <v>7.3129703043703715</v>
      </c>
      <c r="G28" s="17">
        <v>549604</v>
      </c>
      <c r="H28" s="176">
        <v>11504</v>
      </c>
      <c r="I28" s="176">
        <v>3286</v>
      </c>
      <c r="J28" s="177">
        <f t="shared" si="0"/>
        <v>20.931434269037343</v>
      </c>
      <c r="K28" s="18">
        <f t="shared" si="1"/>
        <v>5.9788502267086852</v>
      </c>
      <c r="L28" s="13">
        <v>115962</v>
      </c>
      <c r="M28" s="13">
        <v>1939</v>
      </c>
      <c r="N28" s="13">
        <v>1088</v>
      </c>
      <c r="O28" s="16">
        <f t="shared" si="2"/>
        <v>16.72099480864421</v>
      </c>
      <c r="P28" s="16">
        <f t="shared" si="3"/>
        <v>9.3823838843759155</v>
      </c>
      <c r="Q28" s="17">
        <v>818751</v>
      </c>
      <c r="R28" s="176">
        <v>12941</v>
      </c>
      <c r="S28" s="176">
        <v>6899</v>
      </c>
      <c r="T28" s="177">
        <f t="shared" si="4"/>
        <v>15.805782221945378</v>
      </c>
      <c r="U28" s="18">
        <f t="shared" si="5"/>
        <v>8.426249250382595</v>
      </c>
      <c r="V28" s="13">
        <v>664744</v>
      </c>
      <c r="W28" s="13">
        <v>11444</v>
      </c>
      <c r="X28" s="13">
        <v>5205</v>
      </c>
      <c r="Y28" s="16">
        <f t="shared" si="6"/>
        <v>17.215649934410841</v>
      </c>
      <c r="Z28" s="16">
        <f t="shared" si="7"/>
        <v>7.8300819563621484</v>
      </c>
      <c r="AA28" s="17">
        <v>6268571</v>
      </c>
      <c r="AB28" s="176">
        <v>89364</v>
      </c>
      <c r="AC28" s="176">
        <v>42767</v>
      </c>
      <c r="AD28" s="177">
        <f t="shared" si="8"/>
        <v>14.255880646482268</v>
      </c>
      <c r="AE28" s="18">
        <f t="shared" si="9"/>
        <v>6.8224480507598937</v>
      </c>
      <c r="AF28" s="13">
        <v>8204275</v>
      </c>
      <c r="AG28" s="13">
        <v>124229</v>
      </c>
      <c r="AH28" s="13">
        <v>60556</v>
      </c>
      <c r="AI28" s="16">
        <f t="shared" si="10"/>
        <v>15.141983904732594</v>
      </c>
      <c r="AJ28" s="16">
        <f t="shared" si="11"/>
        <v>7.3810300117926326</v>
      </c>
      <c r="AK28" s="17">
        <v>1018206</v>
      </c>
      <c r="AL28" s="176">
        <v>17311</v>
      </c>
      <c r="AM28" s="176">
        <v>8430</v>
      </c>
      <c r="AN28" s="177">
        <f t="shared" si="12"/>
        <v>17.001471215058643</v>
      </c>
      <c r="AO28" s="18">
        <f t="shared" si="13"/>
        <v>8.2792676531075244</v>
      </c>
      <c r="AP28" s="17">
        <v>908457</v>
      </c>
      <c r="AQ28" s="176">
        <v>15118</v>
      </c>
      <c r="AR28" s="176">
        <v>7814</v>
      </c>
      <c r="AS28" s="177">
        <f t="shared" si="14"/>
        <v>16.641404051044795</v>
      </c>
      <c r="AT28" s="18">
        <f t="shared" si="15"/>
        <v>8.6013977546543199</v>
      </c>
      <c r="AU28" s="176">
        <v>1754621</v>
      </c>
      <c r="AV28" s="13">
        <v>29813</v>
      </c>
      <c r="AW28" s="13">
        <v>11252</v>
      </c>
      <c r="AX28" s="16">
        <f t="shared" si="16"/>
        <v>16.991133697818505</v>
      </c>
      <c r="AY28" s="177">
        <f t="shared" si="17"/>
        <v>6.4127808797455401</v>
      </c>
      <c r="AZ28" s="17">
        <v>2442578</v>
      </c>
      <c r="BA28" s="176">
        <v>35450</v>
      </c>
      <c r="BB28" s="176">
        <v>19177</v>
      </c>
      <c r="BC28" s="177">
        <f t="shared" si="18"/>
        <v>14.5133543330039</v>
      </c>
      <c r="BD28" s="18">
        <f t="shared" si="19"/>
        <v>7.8511310590695569</v>
      </c>
      <c r="BE28" s="176">
        <v>21069</v>
      </c>
      <c r="BF28" s="13">
        <v>495</v>
      </c>
      <c r="BG28" s="13">
        <v>114</v>
      </c>
      <c r="BH28" s="16">
        <f t="shared" si="20"/>
        <v>23.494233233660829</v>
      </c>
      <c r="BI28" s="177">
        <f t="shared" si="21"/>
        <v>5.4107931083582512</v>
      </c>
      <c r="BJ28" s="17">
        <v>41131</v>
      </c>
      <c r="BK28" s="176">
        <v>1042</v>
      </c>
      <c r="BL28" s="176">
        <v>206</v>
      </c>
      <c r="BM28" s="177">
        <f t="shared" si="22"/>
        <v>25.333689917580415</v>
      </c>
      <c r="BN28" s="18">
        <f t="shared" si="23"/>
        <v>5.008387833993825</v>
      </c>
      <c r="BO28" s="17"/>
      <c r="BP28" s="176"/>
      <c r="BQ28" s="176"/>
      <c r="BR28" s="176"/>
      <c r="BS28" s="19"/>
      <c r="BT28" s="13"/>
      <c r="BU28" s="13"/>
      <c r="BV28" s="13"/>
      <c r="BW28" s="13"/>
      <c r="BX28" s="13"/>
    </row>
    <row r="29" spans="1:76">
      <c r="A29" s="15">
        <v>1975</v>
      </c>
      <c r="B29" s="13">
        <v>23143275</v>
      </c>
      <c r="C29" s="13">
        <v>359323</v>
      </c>
      <c r="D29" s="13">
        <v>167176</v>
      </c>
      <c r="E29" s="16">
        <f t="shared" si="24"/>
        <v>15.526022138180529</v>
      </c>
      <c r="F29" s="16">
        <f t="shared" si="25"/>
        <v>7.2235238962506383</v>
      </c>
      <c r="G29" s="17">
        <v>556496</v>
      </c>
      <c r="H29" s="176">
        <v>11213</v>
      </c>
      <c r="I29" s="176">
        <v>3219</v>
      </c>
      <c r="J29" s="177">
        <f t="shared" si="0"/>
        <v>20.149291279721687</v>
      </c>
      <c r="K29" s="18">
        <f t="shared" si="1"/>
        <v>5.7844081538771164</v>
      </c>
      <c r="L29" s="13">
        <v>117724</v>
      </c>
      <c r="M29" s="13">
        <v>1928</v>
      </c>
      <c r="N29" s="13">
        <v>1057</v>
      </c>
      <c r="O29" s="16">
        <f t="shared" si="2"/>
        <v>16.37728925282865</v>
      </c>
      <c r="P29" s="16">
        <f t="shared" si="3"/>
        <v>8.9786279773028443</v>
      </c>
      <c r="Q29" s="17">
        <v>826549</v>
      </c>
      <c r="R29" s="176">
        <v>13123</v>
      </c>
      <c r="S29" s="176">
        <v>6799</v>
      </c>
      <c r="T29" s="177">
        <f t="shared" si="4"/>
        <v>15.876856665485047</v>
      </c>
      <c r="U29" s="18">
        <f t="shared" si="5"/>
        <v>8.2257676193425926</v>
      </c>
      <c r="V29" s="13">
        <v>677008</v>
      </c>
      <c r="W29" s="13">
        <v>11789</v>
      </c>
      <c r="X29" s="13">
        <v>5150</v>
      </c>
      <c r="Y29" s="16">
        <f t="shared" si="6"/>
        <v>17.413383593694608</v>
      </c>
      <c r="Z29" s="16">
        <f t="shared" si="7"/>
        <v>7.6070002127005889</v>
      </c>
      <c r="AA29" s="17">
        <v>6330303</v>
      </c>
      <c r="AB29" s="176">
        <v>93597</v>
      </c>
      <c r="AC29" s="176">
        <v>43414</v>
      </c>
      <c r="AD29" s="177">
        <f t="shared" si="8"/>
        <v>14.785548179921246</v>
      </c>
      <c r="AE29" s="18">
        <f t="shared" si="9"/>
        <v>6.8581235368986286</v>
      </c>
      <c r="AF29" s="13">
        <v>8319795</v>
      </c>
      <c r="AG29" s="13">
        <v>125775</v>
      </c>
      <c r="AH29" s="13">
        <v>60604</v>
      </c>
      <c r="AI29" s="16">
        <f t="shared" si="10"/>
        <v>15.117559987956435</v>
      </c>
      <c r="AJ29" s="16">
        <f t="shared" si="11"/>
        <v>7.2843140966814683</v>
      </c>
      <c r="AK29" s="17">
        <v>1024975</v>
      </c>
      <c r="AL29" s="176">
        <v>17145</v>
      </c>
      <c r="AM29" s="176">
        <v>8385</v>
      </c>
      <c r="AN29" s="177">
        <f t="shared" si="12"/>
        <v>16.727237249689018</v>
      </c>
      <c r="AO29" s="18">
        <f t="shared" si="13"/>
        <v>8.18068733383741</v>
      </c>
      <c r="AP29" s="17">
        <v>917415</v>
      </c>
      <c r="AQ29" s="176">
        <v>15265</v>
      </c>
      <c r="AR29" s="176">
        <v>7672</v>
      </c>
      <c r="AS29" s="177">
        <f t="shared" si="14"/>
        <v>16.639143680885969</v>
      </c>
      <c r="AT29" s="18">
        <f t="shared" si="15"/>
        <v>8.3626276003771469</v>
      </c>
      <c r="AU29" s="176">
        <v>1808689</v>
      </c>
      <c r="AV29" s="13">
        <v>31624</v>
      </c>
      <c r="AW29" s="13">
        <v>11397</v>
      </c>
      <c r="AX29" s="16">
        <f t="shared" si="16"/>
        <v>17.484487382850229</v>
      </c>
      <c r="AY29" s="177">
        <f t="shared" si="17"/>
        <v>6.3012491368057191</v>
      </c>
      <c r="AZ29" s="17">
        <v>2499564</v>
      </c>
      <c r="BA29" s="176">
        <v>36281</v>
      </c>
      <c r="BB29" s="176">
        <v>19151</v>
      </c>
      <c r="BC29" s="177">
        <f t="shared" si="18"/>
        <v>14.514931404036863</v>
      </c>
      <c r="BD29" s="18">
        <f t="shared" si="19"/>
        <v>7.6617362067944645</v>
      </c>
      <c r="BE29" s="176">
        <v>21908</v>
      </c>
      <c r="BF29" s="13">
        <v>408</v>
      </c>
      <c r="BG29" s="13">
        <v>112</v>
      </c>
      <c r="BH29" s="16">
        <f t="shared" si="20"/>
        <v>18.623333941939016</v>
      </c>
      <c r="BI29" s="177">
        <f t="shared" si="21"/>
        <v>5.1122877487675735</v>
      </c>
      <c r="BJ29" s="17">
        <v>42849</v>
      </c>
      <c r="BK29" s="176">
        <v>1175</v>
      </c>
      <c r="BL29" s="176">
        <v>216</v>
      </c>
      <c r="BM29" s="177">
        <f t="shared" si="22"/>
        <v>27.421876823263087</v>
      </c>
      <c r="BN29" s="18">
        <f t="shared" si="23"/>
        <v>5.0409577819785758</v>
      </c>
      <c r="BO29" s="17"/>
      <c r="BP29" s="176"/>
      <c r="BQ29" s="176"/>
      <c r="BR29" s="176"/>
      <c r="BS29" s="19"/>
      <c r="BT29" s="13"/>
      <c r="BU29" s="13"/>
      <c r="BV29" s="13"/>
      <c r="BW29" s="13"/>
      <c r="BX29" s="13"/>
    </row>
    <row r="30" spans="1:76">
      <c r="A30" s="15">
        <v>1976</v>
      </c>
      <c r="B30" s="13">
        <v>23449808</v>
      </c>
      <c r="C30" s="13">
        <v>359987</v>
      </c>
      <c r="D30" s="13">
        <v>167009</v>
      </c>
      <c r="E30" s="16">
        <f t="shared" si="24"/>
        <v>15.351383687235307</v>
      </c>
      <c r="F30" s="16">
        <f t="shared" si="25"/>
        <v>7.1219772886839845</v>
      </c>
      <c r="G30" s="17">
        <v>562639</v>
      </c>
      <c r="H30" s="176">
        <v>11130</v>
      </c>
      <c r="I30" s="176">
        <v>3323</v>
      </c>
      <c r="J30" s="177">
        <f t="shared" si="0"/>
        <v>19.781778369434043</v>
      </c>
      <c r="K30" s="18">
        <f t="shared" si="1"/>
        <v>5.9060960935875402</v>
      </c>
      <c r="L30" s="13">
        <v>118648</v>
      </c>
      <c r="M30" s="13">
        <v>1941</v>
      </c>
      <c r="N30" s="13">
        <v>1095</v>
      </c>
      <c r="O30" s="16">
        <f t="shared" si="2"/>
        <v>16.359314948418852</v>
      </c>
      <c r="P30" s="16">
        <f t="shared" si="3"/>
        <v>9.2289798395253193</v>
      </c>
      <c r="Q30" s="17">
        <v>835166</v>
      </c>
      <c r="R30" s="176">
        <v>12821</v>
      </c>
      <c r="S30" s="176">
        <v>6955</v>
      </c>
      <c r="T30" s="177">
        <f t="shared" si="4"/>
        <v>15.351439115098076</v>
      </c>
      <c r="U30" s="18">
        <f t="shared" si="5"/>
        <v>8.3276857534909219</v>
      </c>
      <c r="V30" s="13">
        <v>689494</v>
      </c>
      <c r="W30" s="13">
        <v>11811</v>
      </c>
      <c r="X30" s="13">
        <v>5202</v>
      </c>
      <c r="Y30" s="16">
        <f t="shared" si="6"/>
        <v>17.129953270079216</v>
      </c>
      <c r="Z30" s="16">
        <f t="shared" si="7"/>
        <v>7.5446631877869859</v>
      </c>
      <c r="AA30" s="17">
        <v>6396761</v>
      </c>
      <c r="AB30" s="176">
        <v>96342</v>
      </c>
      <c r="AC30" s="176">
        <v>43011</v>
      </c>
      <c r="AD30" s="177">
        <f t="shared" si="8"/>
        <v>15.061059808237324</v>
      </c>
      <c r="AE30" s="18">
        <f t="shared" si="9"/>
        <v>6.7238716594226355</v>
      </c>
      <c r="AF30" s="13">
        <v>8413779</v>
      </c>
      <c r="AG30" s="13">
        <v>122700</v>
      </c>
      <c r="AH30" s="13">
        <v>60645</v>
      </c>
      <c r="AI30" s="16">
        <f t="shared" si="10"/>
        <v>14.583221166137118</v>
      </c>
      <c r="AJ30" s="16">
        <f t="shared" si="11"/>
        <v>7.2078194590088476</v>
      </c>
      <c r="AK30" s="17">
        <v>1031758</v>
      </c>
      <c r="AL30" s="176">
        <v>16731</v>
      </c>
      <c r="AM30" s="176">
        <v>8262</v>
      </c>
      <c r="AN30" s="177">
        <f t="shared" si="12"/>
        <v>16.216011894262028</v>
      </c>
      <c r="AO30" s="18">
        <f t="shared" si="13"/>
        <v>8.0076917261605924</v>
      </c>
      <c r="AP30" s="17">
        <v>931612</v>
      </c>
      <c r="AQ30" s="176">
        <v>15969</v>
      </c>
      <c r="AR30" s="176">
        <v>7809</v>
      </c>
      <c r="AS30" s="177">
        <f t="shared" si="14"/>
        <v>17.14125623113485</v>
      </c>
      <c r="AT30" s="18">
        <f t="shared" si="15"/>
        <v>8.3822449689355647</v>
      </c>
      <c r="AU30" s="176">
        <v>1869287</v>
      </c>
      <c r="AV30" s="13">
        <v>33063</v>
      </c>
      <c r="AW30" s="13">
        <v>11584</v>
      </c>
      <c r="AX30" s="16">
        <f t="shared" si="16"/>
        <v>17.687492610818992</v>
      </c>
      <c r="AY30" s="177">
        <f t="shared" si="17"/>
        <v>6.197015225591362</v>
      </c>
      <c r="AZ30" s="17">
        <v>2533899</v>
      </c>
      <c r="BA30" s="176">
        <v>35848</v>
      </c>
      <c r="BB30" s="176">
        <v>18788</v>
      </c>
      <c r="BC30" s="177">
        <f t="shared" si="18"/>
        <v>14.147367357578183</v>
      </c>
      <c r="BD30" s="18">
        <f t="shared" si="19"/>
        <v>7.4146601739059053</v>
      </c>
      <c r="BE30" s="176">
        <v>22441</v>
      </c>
      <c r="BF30" s="13">
        <v>448</v>
      </c>
      <c r="BG30" s="13">
        <v>123</v>
      </c>
      <c r="BH30" s="16">
        <f t="shared" si="20"/>
        <v>19.963459738870817</v>
      </c>
      <c r="BI30" s="177">
        <f t="shared" si="21"/>
        <v>5.4810391693774791</v>
      </c>
      <c r="BJ30" s="17">
        <v>44324</v>
      </c>
      <c r="BK30" s="176">
        <v>1183</v>
      </c>
      <c r="BL30" s="176">
        <v>212</v>
      </c>
      <c r="BM30" s="177">
        <f t="shared" si="22"/>
        <v>26.689829437776375</v>
      </c>
      <c r="BN30" s="18">
        <f t="shared" si="23"/>
        <v>4.7829618265499505</v>
      </c>
      <c r="BO30" s="17"/>
      <c r="BP30" s="176"/>
      <c r="BQ30" s="176"/>
      <c r="BR30" s="176"/>
      <c r="BS30" s="19"/>
      <c r="BT30" s="13"/>
      <c r="BU30" s="13"/>
      <c r="BV30" s="13"/>
      <c r="BW30" s="13"/>
      <c r="BX30" s="13"/>
    </row>
    <row r="31" spans="1:76">
      <c r="A31" s="15">
        <v>1977</v>
      </c>
      <c r="B31" s="13">
        <v>23725843</v>
      </c>
      <c r="C31" s="13">
        <v>361400</v>
      </c>
      <c r="D31" s="13">
        <v>167498</v>
      </c>
      <c r="E31" s="16">
        <f t="shared" si="24"/>
        <v>15.232335474865952</v>
      </c>
      <c r="F31" s="16">
        <f t="shared" si="25"/>
        <v>7.0597280779443752</v>
      </c>
      <c r="G31" s="17">
        <v>565348</v>
      </c>
      <c r="H31" s="176">
        <v>11110</v>
      </c>
      <c r="I31" s="176">
        <v>3138</v>
      </c>
      <c r="J31" s="177">
        <f t="shared" si="0"/>
        <v>19.651612811931766</v>
      </c>
      <c r="K31" s="18">
        <f t="shared" si="1"/>
        <v>5.5505635467004391</v>
      </c>
      <c r="L31" s="13">
        <v>119902</v>
      </c>
      <c r="M31" s="13">
        <v>1969</v>
      </c>
      <c r="N31" s="13">
        <v>1046</v>
      </c>
      <c r="O31" s="16">
        <f t="shared" si="2"/>
        <v>16.421744424613433</v>
      </c>
      <c r="P31" s="16">
        <f t="shared" si="3"/>
        <v>8.7237910960617846</v>
      </c>
      <c r="Q31" s="17">
        <v>840028</v>
      </c>
      <c r="R31" s="176">
        <v>12374</v>
      </c>
      <c r="S31" s="176">
        <v>6963</v>
      </c>
      <c r="T31" s="177">
        <f t="shared" si="4"/>
        <v>14.730461365573529</v>
      </c>
      <c r="U31" s="18">
        <f t="shared" si="5"/>
        <v>8.2890094139719146</v>
      </c>
      <c r="V31" s="13">
        <v>695843</v>
      </c>
      <c r="W31" s="13">
        <v>11515</v>
      </c>
      <c r="X31" s="13">
        <v>5185</v>
      </c>
      <c r="Y31" s="16">
        <f t="shared" si="6"/>
        <v>16.548273101834752</v>
      </c>
      <c r="Z31" s="16">
        <f t="shared" si="7"/>
        <v>7.4513934896233778</v>
      </c>
      <c r="AA31" s="17">
        <v>6433133</v>
      </c>
      <c r="AB31" s="176">
        <v>95690</v>
      </c>
      <c r="AC31" s="176">
        <v>43459</v>
      </c>
      <c r="AD31" s="177">
        <f t="shared" si="8"/>
        <v>14.874556456395352</v>
      </c>
      <c r="AE31" s="18">
        <f t="shared" si="9"/>
        <v>6.7554953395180855</v>
      </c>
      <c r="AF31" s="13">
        <v>8504080</v>
      </c>
      <c r="AG31" s="13">
        <v>122757</v>
      </c>
      <c r="AH31" s="13">
        <v>61425</v>
      </c>
      <c r="AI31" s="16">
        <f t="shared" si="10"/>
        <v>14.435071165840396</v>
      </c>
      <c r="AJ31" s="16">
        <f t="shared" si="11"/>
        <v>7.2230035465329587</v>
      </c>
      <c r="AK31" s="17">
        <v>1037369</v>
      </c>
      <c r="AL31" s="176">
        <v>16716</v>
      </c>
      <c r="AM31" s="176">
        <v>8178</v>
      </c>
      <c r="AN31" s="177">
        <f t="shared" si="12"/>
        <v>16.113841844126824</v>
      </c>
      <c r="AO31" s="18">
        <f t="shared" si="13"/>
        <v>7.8834050371661384</v>
      </c>
      <c r="AP31" s="17">
        <v>944621</v>
      </c>
      <c r="AQ31" s="176">
        <v>16547</v>
      </c>
      <c r="AR31" s="176">
        <v>7594</v>
      </c>
      <c r="AS31" s="177">
        <f t="shared" si="14"/>
        <v>17.517078277954862</v>
      </c>
      <c r="AT31" s="18">
        <f t="shared" si="15"/>
        <v>8.0392030242816954</v>
      </c>
      <c r="AU31" s="176">
        <v>1948263</v>
      </c>
      <c r="AV31" s="13">
        <v>34406</v>
      </c>
      <c r="AW31" s="13">
        <v>11609</v>
      </c>
      <c r="AX31" s="16">
        <f t="shared" si="16"/>
        <v>17.659833400316078</v>
      </c>
      <c r="AY31" s="177">
        <f t="shared" si="17"/>
        <v>5.9586411074890817</v>
      </c>
      <c r="AZ31" s="17">
        <v>2570315</v>
      </c>
      <c r="BA31" s="176">
        <v>36691</v>
      </c>
      <c r="BB31" s="176">
        <v>18596</v>
      </c>
      <c r="BC31" s="177">
        <f t="shared" si="18"/>
        <v>14.274904048725546</v>
      </c>
      <c r="BD31" s="18">
        <f t="shared" si="19"/>
        <v>7.2349108961352986</v>
      </c>
      <c r="BE31" s="176">
        <v>22462</v>
      </c>
      <c r="BF31" s="13">
        <v>433</v>
      </c>
      <c r="BG31" s="13">
        <v>105</v>
      </c>
      <c r="BH31" s="16">
        <f t="shared" si="20"/>
        <v>19.277001157510462</v>
      </c>
      <c r="BI31" s="177">
        <f t="shared" si="21"/>
        <v>4.6745614816133916</v>
      </c>
      <c r="BJ31" s="17">
        <v>44479</v>
      </c>
      <c r="BK31" s="176">
        <v>1192</v>
      </c>
      <c r="BL31" s="176">
        <v>200</v>
      </c>
      <c r="BM31" s="177">
        <f t="shared" si="22"/>
        <v>26.799163650261921</v>
      </c>
      <c r="BN31" s="18">
        <f t="shared" si="23"/>
        <v>4.4965039681647516</v>
      </c>
      <c r="BO31" s="17"/>
      <c r="BP31" s="176"/>
      <c r="BQ31" s="176"/>
      <c r="BR31" s="176"/>
      <c r="BS31" s="19"/>
      <c r="BT31" s="13"/>
      <c r="BU31" s="13"/>
      <c r="BV31" s="13"/>
      <c r="BW31" s="13"/>
      <c r="BX31" s="13"/>
    </row>
    <row r="32" spans="1:76">
      <c r="A32" s="15">
        <v>1978</v>
      </c>
      <c r="B32" s="13">
        <v>23963203</v>
      </c>
      <c r="C32" s="13">
        <v>358852</v>
      </c>
      <c r="D32" s="13">
        <v>168179</v>
      </c>
      <c r="E32" s="16">
        <f t="shared" si="24"/>
        <v>14.975126655647829</v>
      </c>
      <c r="F32" s="16">
        <f t="shared" si="25"/>
        <v>7.0182187247673022</v>
      </c>
      <c r="G32" s="17">
        <v>567639</v>
      </c>
      <c r="H32" s="176">
        <v>10480</v>
      </c>
      <c r="I32" s="176">
        <v>3115</v>
      </c>
      <c r="J32" s="177">
        <f t="shared" si="0"/>
        <v>18.462438275030433</v>
      </c>
      <c r="K32" s="18">
        <f t="shared" si="1"/>
        <v>5.4876426743053246</v>
      </c>
      <c r="L32" s="13">
        <v>121684</v>
      </c>
      <c r="M32" s="13">
        <v>1985</v>
      </c>
      <c r="N32" s="13">
        <v>994</v>
      </c>
      <c r="O32" s="16">
        <f t="shared" si="2"/>
        <v>16.312744485717104</v>
      </c>
      <c r="P32" s="16">
        <f t="shared" si="3"/>
        <v>8.1686992538049381</v>
      </c>
      <c r="Q32" s="17">
        <v>844628</v>
      </c>
      <c r="R32" s="176">
        <v>12548</v>
      </c>
      <c r="S32" s="176">
        <v>6877</v>
      </c>
      <c r="T32" s="177">
        <f t="shared" si="4"/>
        <v>14.856244405821261</v>
      </c>
      <c r="U32" s="18">
        <f t="shared" si="5"/>
        <v>8.1420459657979602</v>
      </c>
      <c r="V32" s="13">
        <v>699514</v>
      </c>
      <c r="W32" s="13">
        <v>10790</v>
      </c>
      <c r="X32" s="13">
        <v>5183</v>
      </c>
      <c r="Y32" s="16">
        <f t="shared" si="6"/>
        <v>15.424995068004357</v>
      </c>
      <c r="Z32" s="16">
        <f t="shared" si="7"/>
        <v>7.4094299756688216</v>
      </c>
      <c r="AA32" s="17">
        <v>6440459</v>
      </c>
      <c r="AB32" s="176">
        <v>94860</v>
      </c>
      <c r="AC32" s="176">
        <v>43552</v>
      </c>
      <c r="AD32" s="177">
        <f t="shared" si="8"/>
        <v>14.728763897107333</v>
      </c>
      <c r="AE32" s="18">
        <f t="shared" si="9"/>
        <v>6.7622509513685278</v>
      </c>
      <c r="AF32" s="13">
        <v>8590144</v>
      </c>
      <c r="AG32" s="13">
        <v>120964</v>
      </c>
      <c r="AH32" s="13">
        <v>61116</v>
      </c>
      <c r="AI32" s="16">
        <f t="shared" si="10"/>
        <v>14.081719701089993</v>
      </c>
      <c r="AJ32" s="16">
        <f t="shared" si="11"/>
        <v>7.1146653653303131</v>
      </c>
      <c r="AK32" s="17">
        <v>1040881</v>
      </c>
      <c r="AL32" s="176">
        <v>16397</v>
      </c>
      <c r="AM32" s="176">
        <v>8297</v>
      </c>
      <c r="AN32" s="177">
        <f t="shared" si="12"/>
        <v>15.753001543884459</v>
      </c>
      <c r="AO32" s="18">
        <f t="shared" si="13"/>
        <v>7.9711321467103344</v>
      </c>
      <c r="AP32" s="17">
        <v>952430</v>
      </c>
      <c r="AQ32" s="176">
        <v>16550</v>
      </c>
      <c r="AR32" s="176">
        <v>7749</v>
      </c>
      <c r="AS32" s="177">
        <f t="shared" si="14"/>
        <v>17.3766051048371</v>
      </c>
      <c r="AT32" s="18">
        <f t="shared" si="15"/>
        <v>8.1360309944037876</v>
      </c>
      <c r="AU32" s="176">
        <v>2022241</v>
      </c>
      <c r="AV32" s="13">
        <v>35396</v>
      </c>
      <c r="AW32" s="13">
        <v>11944</v>
      </c>
      <c r="AX32" s="16">
        <f t="shared" si="16"/>
        <v>17.503353952372642</v>
      </c>
      <c r="AY32" s="177">
        <f t="shared" si="17"/>
        <v>5.9063187819849361</v>
      </c>
      <c r="AZ32" s="17">
        <v>2615162</v>
      </c>
      <c r="BA32" s="176">
        <v>37231</v>
      </c>
      <c r="BB32" s="176">
        <v>19058</v>
      </c>
      <c r="BC32" s="177">
        <f t="shared" si="18"/>
        <v>14.236594138336363</v>
      </c>
      <c r="BD32" s="18">
        <f t="shared" si="19"/>
        <v>7.2875026480195109</v>
      </c>
      <c r="BE32" s="176">
        <v>23157</v>
      </c>
      <c r="BF32" s="13">
        <v>447</v>
      </c>
      <c r="BG32" s="13">
        <v>89</v>
      </c>
      <c r="BH32" s="16">
        <f t="shared" si="20"/>
        <v>19.303018525715768</v>
      </c>
      <c r="BI32" s="177">
        <f t="shared" si="21"/>
        <v>3.8433303104892689</v>
      </c>
      <c r="BJ32" s="17">
        <v>45264</v>
      </c>
      <c r="BK32" s="176">
        <v>1204</v>
      </c>
      <c r="BL32" s="176">
        <v>205</v>
      </c>
      <c r="BM32" s="177">
        <f t="shared" si="22"/>
        <v>26.599505125486036</v>
      </c>
      <c r="BN32" s="18">
        <f t="shared" si="23"/>
        <v>4.5289855072463769</v>
      </c>
      <c r="BO32" s="17"/>
      <c r="BP32" s="176"/>
      <c r="BQ32" s="176"/>
      <c r="BR32" s="176"/>
      <c r="BS32" s="19"/>
      <c r="BT32" s="13"/>
      <c r="BU32" s="13"/>
      <c r="BV32" s="13"/>
      <c r="BW32" s="13"/>
      <c r="BX32" s="13"/>
    </row>
    <row r="33" spans="1:76">
      <c r="A33" s="15">
        <v>1979</v>
      </c>
      <c r="B33" s="13">
        <v>24201544</v>
      </c>
      <c r="C33" s="13">
        <v>366064</v>
      </c>
      <c r="D33" s="13">
        <v>168183</v>
      </c>
      <c r="E33" s="16">
        <f t="shared" si="24"/>
        <v>15.125646528998315</v>
      </c>
      <c r="F33" s="16">
        <f t="shared" si="25"/>
        <v>6.9492673690571145</v>
      </c>
      <c r="G33" s="17">
        <v>570075</v>
      </c>
      <c r="H33" s="176">
        <v>10170</v>
      </c>
      <c r="I33" s="176">
        <v>3136</v>
      </c>
      <c r="J33" s="177">
        <f t="shared" si="0"/>
        <v>17.839757926588607</v>
      </c>
      <c r="K33" s="18">
        <f t="shared" si="1"/>
        <v>5.5010305661535766</v>
      </c>
      <c r="L33" s="13">
        <v>122885</v>
      </c>
      <c r="M33" s="13">
        <v>1934</v>
      </c>
      <c r="N33" s="13">
        <v>1022</v>
      </c>
      <c r="O33" s="16">
        <f t="shared" si="2"/>
        <v>15.738291898929894</v>
      </c>
      <c r="P33" s="16">
        <f t="shared" si="3"/>
        <v>8.3167188835089725</v>
      </c>
      <c r="Q33" s="17">
        <v>849396</v>
      </c>
      <c r="R33" s="176">
        <v>12406</v>
      </c>
      <c r="S33" s="176">
        <v>6843</v>
      </c>
      <c r="T33" s="177">
        <f t="shared" si="4"/>
        <v>14.605672736862429</v>
      </c>
      <c r="U33" s="18">
        <f t="shared" si="5"/>
        <v>8.0563129565008555</v>
      </c>
      <c r="V33" s="13">
        <v>703158</v>
      </c>
      <c r="W33" s="13">
        <v>10848</v>
      </c>
      <c r="X33" s="13">
        <v>5172</v>
      </c>
      <c r="Y33" s="16">
        <f t="shared" si="6"/>
        <v>15.427542600667275</v>
      </c>
      <c r="Z33" s="16">
        <f t="shared" si="7"/>
        <v>7.35538812045088</v>
      </c>
      <c r="AA33" s="17">
        <v>6465996</v>
      </c>
      <c r="AB33" s="176">
        <v>98646</v>
      </c>
      <c r="AC33" s="176">
        <v>43311</v>
      </c>
      <c r="AD33" s="177">
        <f t="shared" si="8"/>
        <v>15.256118314951015</v>
      </c>
      <c r="AE33" s="18">
        <f t="shared" si="9"/>
        <v>6.6982720063544736</v>
      </c>
      <c r="AF33" s="13">
        <v>8662088</v>
      </c>
      <c r="AG33" s="13">
        <v>121655</v>
      </c>
      <c r="AH33" s="13">
        <v>61468</v>
      </c>
      <c r="AI33" s="16">
        <f t="shared" si="10"/>
        <v>14.044535220607317</v>
      </c>
      <c r="AJ33" s="16">
        <f t="shared" si="11"/>
        <v>7.0962105210660527</v>
      </c>
      <c r="AK33" s="17">
        <v>1037272</v>
      </c>
      <c r="AL33" s="176">
        <v>16242</v>
      </c>
      <c r="AM33" s="176">
        <v>8217</v>
      </c>
      <c r="AN33" s="177">
        <f t="shared" si="12"/>
        <v>15.658380829714867</v>
      </c>
      <c r="AO33" s="18">
        <f t="shared" si="13"/>
        <v>7.921740874139088</v>
      </c>
      <c r="AP33" s="17">
        <v>959735</v>
      </c>
      <c r="AQ33" s="176">
        <v>16944</v>
      </c>
      <c r="AR33" s="176">
        <v>7369</v>
      </c>
      <c r="AS33" s="177">
        <f t="shared" si="14"/>
        <v>17.654873480700402</v>
      </c>
      <c r="AT33" s="18">
        <f t="shared" si="15"/>
        <v>7.6781611590699512</v>
      </c>
      <c r="AU33" s="176">
        <v>2096966</v>
      </c>
      <c r="AV33" s="13">
        <v>37003</v>
      </c>
      <c r="AW33" s="13">
        <v>12109</v>
      </c>
      <c r="AX33" s="16">
        <f t="shared" si="16"/>
        <v>17.645970416306227</v>
      </c>
      <c r="AY33" s="177">
        <f t="shared" si="17"/>
        <v>5.7745333019228733</v>
      </c>
      <c r="AZ33" s="17">
        <v>2665238</v>
      </c>
      <c r="BA33" s="176">
        <v>38432</v>
      </c>
      <c r="BB33" s="176">
        <v>19204</v>
      </c>
      <c r="BC33" s="177">
        <f t="shared" si="18"/>
        <v>14.419725367865833</v>
      </c>
      <c r="BD33" s="18">
        <f t="shared" si="19"/>
        <v>7.2053602717655982</v>
      </c>
      <c r="BE33" s="176">
        <v>22972</v>
      </c>
      <c r="BF33" s="13">
        <v>501</v>
      </c>
      <c r="BG33" s="13">
        <v>127</v>
      </c>
      <c r="BH33" s="16">
        <f t="shared" si="20"/>
        <v>21.809158976144872</v>
      </c>
      <c r="BI33" s="177">
        <f t="shared" si="21"/>
        <v>5.5284694410586805</v>
      </c>
      <c r="BJ33" s="17">
        <v>45763</v>
      </c>
      <c r="BK33" s="176">
        <v>1283</v>
      </c>
      <c r="BL33" s="176">
        <v>205</v>
      </c>
      <c r="BM33" s="177">
        <f t="shared" si="22"/>
        <v>28.035749404540788</v>
      </c>
      <c r="BN33" s="18">
        <f t="shared" si="23"/>
        <v>4.4796014247317704</v>
      </c>
      <c r="BO33" s="17"/>
      <c r="BP33" s="176"/>
      <c r="BQ33" s="176"/>
      <c r="BR33" s="176"/>
      <c r="BS33" s="19"/>
      <c r="BT33" s="13"/>
      <c r="BU33" s="13"/>
      <c r="BV33" s="13"/>
      <c r="BW33" s="13"/>
      <c r="BX33" s="13"/>
    </row>
    <row r="34" spans="1:76">
      <c r="A34" s="15">
        <v>1980</v>
      </c>
      <c r="B34" s="13">
        <v>24515667</v>
      </c>
      <c r="C34" s="13">
        <v>370709</v>
      </c>
      <c r="D34" s="13">
        <v>171473</v>
      </c>
      <c r="E34" s="16">
        <f t="shared" si="24"/>
        <v>15.121309977003685</v>
      </c>
      <c r="F34" s="16">
        <f t="shared" si="25"/>
        <v>6.9944252383588017</v>
      </c>
      <c r="G34" s="17">
        <v>572759</v>
      </c>
      <c r="H34" s="176">
        <v>10332</v>
      </c>
      <c r="I34" s="176">
        <v>3345</v>
      </c>
      <c r="J34" s="177">
        <f t="shared" si="0"/>
        <v>18.039000696628076</v>
      </c>
      <c r="K34" s="18">
        <f t="shared" si="1"/>
        <v>5.8401526645587412</v>
      </c>
      <c r="L34" s="13">
        <v>123735</v>
      </c>
      <c r="M34" s="13">
        <v>1958</v>
      </c>
      <c r="N34" s="13">
        <v>1035</v>
      </c>
      <c r="O34" s="16">
        <f t="shared" si="2"/>
        <v>15.824140299834323</v>
      </c>
      <c r="P34" s="16">
        <f t="shared" si="3"/>
        <v>8.3646502606376529</v>
      </c>
      <c r="Q34" s="17">
        <v>852659</v>
      </c>
      <c r="R34" s="176">
        <v>12369</v>
      </c>
      <c r="S34" s="176">
        <v>7004</v>
      </c>
      <c r="T34" s="177">
        <f t="shared" si="4"/>
        <v>14.506385319336335</v>
      </c>
      <c r="U34" s="18">
        <f t="shared" si="5"/>
        <v>8.2143037251703195</v>
      </c>
      <c r="V34" s="13">
        <v>706219</v>
      </c>
      <c r="W34" s="13">
        <v>10636</v>
      </c>
      <c r="X34" s="13">
        <v>5297</v>
      </c>
      <c r="Y34" s="16">
        <f t="shared" si="6"/>
        <v>15.060484070805233</v>
      </c>
      <c r="Z34" s="16">
        <f t="shared" si="7"/>
        <v>7.5005062169100523</v>
      </c>
      <c r="AA34" s="17">
        <v>6505997</v>
      </c>
      <c r="AB34" s="176">
        <v>97421</v>
      </c>
      <c r="AC34" s="176">
        <v>43512</v>
      </c>
      <c r="AD34" s="177">
        <f t="shared" si="8"/>
        <v>14.974030882584175</v>
      </c>
      <c r="AE34" s="18">
        <f t="shared" si="9"/>
        <v>6.6879834097679414</v>
      </c>
      <c r="AF34" s="13">
        <v>8746013</v>
      </c>
      <c r="AG34" s="13">
        <v>123316</v>
      </c>
      <c r="AH34" s="13">
        <v>62746</v>
      </c>
      <c r="AI34" s="16">
        <f t="shared" si="10"/>
        <v>14.099681763564723</v>
      </c>
      <c r="AJ34" s="16">
        <f t="shared" si="11"/>
        <v>7.1742404224644991</v>
      </c>
      <c r="AK34" s="17">
        <v>1034435</v>
      </c>
      <c r="AL34" s="176">
        <v>15989</v>
      </c>
      <c r="AM34" s="176">
        <v>8436</v>
      </c>
      <c r="AN34" s="177">
        <f t="shared" si="12"/>
        <v>15.456746919816132</v>
      </c>
      <c r="AO34" s="18">
        <f t="shared" si="13"/>
        <v>8.1551764973149599</v>
      </c>
      <c r="AP34" s="17">
        <v>967548</v>
      </c>
      <c r="AQ34" s="176">
        <v>17057</v>
      </c>
      <c r="AR34" s="176">
        <v>7651</v>
      </c>
      <c r="AS34" s="177">
        <f t="shared" si="14"/>
        <v>17.629099538214124</v>
      </c>
      <c r="AT34" s="18">
        <f t="shared" si="15"/>
        <v>7.9076180199845378</v>
      </c>
      <c r="AU34" s="176">
        <v>2191029</v>
      </c>
      <c r="AV34" s="13">
        <v>39749</v>
      </c>
      <c r="AW34" s="13">
        <v>12710</v>
      </c>
      <c r="AX34" s="16">
        <f t="shared" si="16"/>
        <v>18.141704194695734</v>
      </c>
      <c r="AY34" s="177">
        <f t="shared" si="17"/>
        <v>5.8009273268404939</v>
      </c>
      <c r="AZ34" s="17">
        <v>2745861</v>
      </c>
      <c r="BA34" s="176">
        <v>40104</v>
      </c>
      <c r="BB34" s="176">
        <v>19371</v>
      </c>
      <c r="BC34" s="177">
        <f t="shared" si="18"/>
        <v>14.605254963743613</v>
      </c>
      <c r="BD34" s="18">
        <f t="shared" si="19"/>
        <v>7.0546178411798701</v>
      </c>
      <c r="BE34" s="176">
        <v>23019</v>
      </c>
      <c r="BF34" s="13">
        <v>476</v>
      </c>
      <c r="BG34" s="13">
        <v>128</v>
      </c>
      <c r="BH34" s="16">
        <f t="shared" si="20"/>
        <v>20.678569877058081</v>
      </c>
      <c r="BI34" s="177">
        <f t="shared" si="21"/>
        <v>5.5606238324862067</v>
      </c>
      <c r="BJ34" s="17">
        <v>46393</v>
      </c>
      <c r="BK34" s="176">
        <v>1302</v>
      </c>
      <c r="BL34" s="176">
        <v>238</v>
      </c>
      <c r="BM34" s="177">
        <f t="shared" si="22"/>
        <v>28.064578707994741</v>
      </c>
      <c r="BN34" s="18">
        <f t="shared" si="23"/>
        <v>5.1300842799560282</v>
      </c>
      <c r="BO34" s="17"/>
      <c r="BP34" s="176"/>
      <c r="BQ34" s="176"/>
      <c r="BR34" s="176"/>
      <c r="BS34" s="19"/>
      <c r="BT34" s="13"/>
      <c r="BU34" s="13"/>
      <c r="BV34" s="13"/>
      <c r="BW34" s="13"/>
      <c r="BX34" s="13"/>
    </row>
    <row r="35" spans="1:76">
      <c r="A35" s="15">
        <v>1981</v>
      </c>
      <c r="B35" s="13">
        <v>24819915</v>
      </c>
      <c r="C35" s="13">
        <v>371346</v>
      </c>
      <c r="D35" s="13">
        <v>171029</v>
      </c>
      <c r="E35" s="16">
        <f t="shared" si="24"/>
        <v>14.961614493844962</v>
      </c>
      <c r="F35" s="16">
        <f t="shared" si="25"/>
        <v>6.8907971683222931</v>
      </c>
      <c r="G35" s="17">
        <v>575302</v>
      </c>
      <c r="H35" s="176">
        <v>10130</v>
      </c>
      <c r="I35" s="176">
        <v>3230</v>
      </c>
      <c r="J35" s="177">
        <f t="shared" si="0"/>
        <v>17.608143201309922</v>
      </c>
      <c r="K35" s="18">
        <f t="shared" si="1"/>
        <v>5.6144425015035582</v>
      </c>
      <c r="L35" s="13">
        <v>123551</v>
      </c>
      <c r="M35" s="13">
        <v>1897</v>
      </c>
      <c r="N35" s="13">
        <v>992</v>
      </c>
      <c r="O35" s="16">
        <f t="shared" si="2"/>
        <v>15.353983375286319</v>
      </c>
      <c r="P35" s="16">
        <f t="shared" si="3"/>
        <v>8.0290730143827247</v>
      </c>
      <c r="Q35" s="17">
        <v>854871</v>
      </c>
      <c r="R35" s="176">
        <v>12079</v>
      </c>
      <c r="S35" s="176">
        <v>6958</v>
      </c>
      <c r="T35" s="177">
        <f t="shared" si="4"/>
        <v>14.129617217100591</v>
      </c>
      <c r="U35" s="18">
        <f t="shared" si="5"/>
        <v>8.1392397215486305</v>
      </c>
      <c r="V35" s="13">
        <v>706438</v>
      </c>
      <c r="W35" s="13">
        <v>10503</v>
      </c>
      <c r="X35" s="13">
        <v>5139</v>
      </c>
      <c r="Y35" s="16">
        <f t="shared" si="6"/>
        <v>14.867546762773237</v>
      </c>
      <c r="Z35" s="16">
        <f t="shared" si="7"/>
        <v>7.2745237373980451</v>
      </c>
      <c r="AA35" s="17">
        <v>6547207</v>
      </c>
      <c r="AB35" s="176">
        <v>95322</v>
      </c>
      <c r="AC35" s="176">
        <v>42684</v>
      </c>
      <c r="AD35" s="177">
        <f t="shared" si="8"/>
        <v>14.559185313676503</v>
      </c>
      <c r="AE35" s="18">
        <f t="shared" si="9"/>
        <v>6.5194211821926507</v>
      </c>
      <c r="AF35" s="13">
        <v>8812286</v>
      </c>
      <c r="AG35" s="13">
        <v>122183</v>
      </c>
      <c r="AH35" s="13">
        <v>62838</v>
      </c>
      <c r="AI35" s="16">
        <f t="shared" si="10"/>
        <v>13.865074283789699</v>
      </c>
      <c r="AJ35" s="16">
        <f t="shared" si="11"/>
        <v>7.130726351822898</v>
      </c>
      <c r="AK35" s="17">
        <v>1035545</v>
      </c>
      <c r="AL35" s="176">
        <v>16073</v>
      </c>
      <c r="AM35" s="176">
        <v>8648</v>
      </c>
      <c r="AN35" s="177">
        <f t="shared" si="12"/>
        <v>15.521295549686396</v>
      </c>
      <c r="AO35" s="18">
        <f t="shared" si="13"/>
        <v>8.3511580858388577</v>
      </c>
      <c r="AP35" s="17">
        <v>975759</v>
      </c>
      <c r="AQ35" s="176">
        <v>17209</v>
      </c>
      <c r="AR35" s="176">
        <v>7523</v>
      </c>
      <c r="AS35" s="177">
        <f t="shared" si="14"/>
        <v>17.636527052274179</v>
      </c>
      <c r="AT35" s="18">
        <f t="shared" si="15"/>
        <v>7.7098955787238443</v>
      </c>
      <c r="AU35" s="176">
        <v>2291104</v>
      </c>
      <c r="AV35" s="13">
        <v>42638</v>
      </c>
      <c r="AW35" s="13">
        <v>12823</v>
      </c>
      <c r="AX35" s="16">
        <f t="shared" si="16"/>
        <v>18.610242049247873</v>
      </c>
      <c r="AY35" s="177">
        <f t="shared" si="17"/>
        <v>5.5968650921127976</v>
      </c>
      <c r="AZ35" s="17">
        <v>2826558</v>
      </c>
      <c r="BA35" s="176">
        <v>41474</v>
      </c>
      <c r="BB35" s="176">
        <v>19857</v>
      </c>
      <c r="BC35" s="177">
        <f t="shared" si="18"/>
        <v>14.672969739166859</v>
      </c>
      <c r="BD35" s="18">
        <f t="shared" si="19"/>
        <v>7.0251521461792041</v>
      </c>
      <c r="BE35" s="176">
        <v>23880</v>
      </c>
      <c r="BF35" s="13">
        <v>536</v>
      </c>
      <c r="BG35" s="13">
        <v>141</v>
      </c>
      <c r="BH35" s="16">
        <f t="shared" si="20"/>
        <v>22.445561139028477</v>
      </c>
      <c r="BI35" s="177">
        <f t="shared" si="21"/>
        <v>5.9045226130653266</v>
      </c>
      <c r="BJ35" s="17">
        <v>47414</v>
      </c>
      <c r="BK35" s="176">
        <v>1302</v>
      </c>
      <c r="BL35" s="176">
        <v>196</v>
      </c>
      <c r="BM35" s="177">
        <f t="shared" si="22"/>
        <v>27.460243809845192</v>
      </c>
      <c r="BN35" s="18">
        <f t="shared" si="23"/>
        <v>4.133800143417556</v>
      </c>
      <c r="BO35" s="17"/>
      <c r="BP35" s="176"/>
      <c r="BQ35" s="176"/>
      <c r="BR35" s="176"/>
      <c r="BS35" s="19"/>
      <c r="BT35" s="13"/>
      <c r="BU35" s="13"/>
      <c r="BV35" s="13"/>
      <c r="BW35" s="13"/>
      <c r="BX35" s="13"/>
    </row>
    <row r="36" spans="1:76">
      <c r="A36" s="15">
        <v>1982</v>
      </c>
      <c r="B36" s="13">
        <v>25116942</v>
      </c>
      <c r="C36" s="13">
        <v>373082</v>
      </c>
      <c r="D36" s="13">
        <v>174413</v>
      </c>
      <c r="E36" s="16">
        <f t="shared" si="24"/>
        <v>14.853798682976613</v>
      </c>
      <c r="F36" s="16">
        <f t="shared" si="25"/>
        <v>6.9440380122707612</v>
      </c>
      <c r="G36" s="17">
        <v>573795</v>
      </c>
      <c r="H36" s="176">
        <v>9173</v>
      </c>
      <c r="I36" s="176">
        <v>3385</v>
      </c>
      <c r="J36" s="177">
        <f t="shared" si="0"/>
        <v>15.986545717547207</v>
      </c>
      <c r="K36" s="18">
        <f t="shared" si="1"/>
        <v>5.8993194433552052</v>
      </c>
      <c r="L36" s="13">
        <v>123588</v>
      </c>
      <c r="M36" s="13">
        <v>1924</v>
      </c>
      <c r="N36" s="13">
        <v>980</v>
      </c>
      <c r="O36" s="16">
        <f t="shared" si="2"/>
        <v>15.567854484254134</v>
      </c>
      <c r="P36" s="16">
        <f t="shared" si="3"/>
        <v>7.9295724503997151</v>
      </c>
      <c r="Q36" s="17">
        <v>859038</v>
      </c>
      <c r="R36" s="176">
        <v>12325</v>
      </c>
      <c r="S36" s="176">
        <v>6941</v>
      </c>
      <c r="T36" s="177">
        <f t="shared" si="4"/>
        <v>14.34744446695024</v>
      </c>
      <c r="U36" s="18">
        <f t="shared" si="5"/>
        <v>8.0799685229291374</v>
      </c>
      <c r="V36" s="13">
        <v>707457</v>
      </c>
      <c r="W36" s="13">
        <v>10489</v>
      </c>
      <c r="X36" s="13">
        <v>5197</v>
      </c>
      <c r="Y36" s="16">
        <f t="shared" si="6"/>
        <v>14.826342802460079</v>
      </c>
      <c r="Z36" s="16">
        <f t="shared" si="7"/>
        <v>7.3460295113342582</v>
      </c>
      <c r="AA36" s="17">
        <v>6580631</v>
      </c>
      <c r="AB36" s="176">
        <v>90800</v>
      </c>
      <c r="AC36" s="176">
        <v>43497</v>
      </c>
      <c r="AD36" s="177">
        <f t="shared" si="8"/>
        <v>13.798068908589466</v>
      </c>
      <c r="AE36" s="18">
        <f t="shared" si="9"/>
        <v>6.6098524594374002</v>
      </c>
      <c r="AF36" s="13">
        <v>8920288</v>
      </c>
      <c r="AG36" s="13">
        <v>124856</v>
      </c>
      <c r="AH36" s="13">
        <v>63696</v>
      </c>
      <c r="AI36" s="16">
        <f t="shared" si="10"/>
        <v>13.996857500565005</v>
      </c>
      <c r="AJ36" s="16">
        <f t="shared" si="11"/>
        <v>7.1405766271223534</v>
      </c>
      <c r="AK36" s="17">
        <v>1045224</v>
      </c>
      <c r="AL36" s="176">
        <v>16123</v>
      </c>
      <c r="AM36" s="176">
        <v>8490</v>
      </c>
      <c r="AN36" s="177">
        <f t="shared" si="12"/>
        <v>15.425401636395643</v>
      </c>
      <c r="AO36" s="18">
        <f t="shared" si="13"/>
        <v>8.1226607885008377</v>
      </c>
      <c r="AP36" s="17">
        <v>986582</v>
      </c>
      <c r="AQ36" s="176">
        <v>17722</v>
      </c>
      <c r="AR36" s="176">
        <v>8202</v>
      </c>
      <c r="AS36" s="177">
        <f t="shared" si="14"/>
        <v>17.963027908475929</v>
      </c>
      <c r="AT36" s="18">
        <f t="shared" si="15"/>
        <v>8.3135512304096366</v>
      </c>
      <c r="AU36" s="176">
        <v>2369827</v>
      </c>
      <c r="AV36" s="13">
        <v>45036</v>
      </c>
      <c r="AW36" s="13">
        <v>12968</v>
      </c>
      <c r="AX36" s="16">
        <f t="shared" si="16"/>
        <v>19.003918851460465</v>
      </c>
      <c r="AY36" s="177">
        <f t="shared" si="17"/>
        <v>5.4721294001629657</v>
      </c>
      <c r="AZ36" s="17">
        <v>2876513</v>
      </c>
      <c r="BA36" s="176">
        <v>42747</v>
      </c>
      <c r="BB36" s="176">
        <v>20707</v>
      </c>
      <c r="BC36" s="177">
        <f t="shared" si="18"/>
        <v>14.860701133629503</v>
      </c>
      <c r="BD36" s="18">
        <f t="shared" si="19"/>
        <v>7.198646416685758</v>
      </c>
      <c r="BE36" s="176">
        <v>24668</v>
      </c>
      <c r="BF36" s="13">
        <v>525</v>
      </c>
      <c r="BG36" s="13">
        <v>118</v>
      </c>
      <c r="BH36" s="16">
        <f t="shared" si="20"/>
        <v>21.282633371169126</v>
      </c>
      <c r="BI36" s="177">
        <f t="shared" si="21"/>
        <v>4.7835252148532508</v>
      </c>
      <c r="BJ36" s="17">
        <v>49331</v>
      </c>
      <c r="BK36" s="176">
        <v>1362</v>
      </c>
      <c r="BL36" s="176">
        <v>232</v>
      </c>
      <c r="BM36" s="177">
        <f t="shared" si="22"/>
        <v>27.609413958768322</v>
      </c>
      <c r="BN36" s="18">
        <f t="shared" si="23"/>
        <v>4.7029251383511381</v>
      </c>
      <c r="BO36" s="17"/>
      <c r="BP36" s="176"/>
      <c r="BQ36" s="176"/>
      <c r="BR36" s="176"/>
      <c r="BS36" s="19"/>
      <c r="BT36" s="13"/>
      <c r="BU36" s="13"/>
      <c r="BV36" s="13"/>
      <c r="BW36" s="13"/>
      <c r="BX36" s="13"/>
    </row>
    <row r="37" spans="1:76">
      <c r="A37" s="15">
        <v>1983</v>
      </c>
      <c r="B37" s="13">
        <v>25366451</v>
      </c>
      <c r="C37" s="13">
        <v>373689</v>
      </c>
      <c r="D37" s="13">
        <v>174484</v>
      </c>
      <c r="E37" s="16">
        <f t="shared" si="24"/>
        <v>14.731623276744548</v>
      </c>
      <c r="F37" s="16">
        <f t="shared" si="25"/>
        <v>6.8785341709804024</v>
      </c>
      <c r="G37" s="17">
        <v>579164</v>
      </c>
      <c r="H37" s="176">
        <v>8929</v>
      </c>
      <c r="I37" s="176">
        <v>3498</v>
      </c>
      <c r="J37" s="177">
        <f t="shared" si="0"/>
        <v>15.417049402241853</v>
      </c>
      <c r="K37" s="18">
        <f t="shared" si="1"/>
        <v>6.0397400390908276</v>
      </c>
      <c r="L37" s="13">
        <v>125102</v>
      </c>
      <c r="M37" s="13">
        <v>1907</v>
      </c>
      <c r="N37" s="13">
        <v>1050</v>
      </c>
      <c r="O37" s="16">
        <f t="shared" si="2"/>
        <v>15.243561254016722</v>
      </c>
      <c r="P37" s="16">
        <f t="shared" si="3"/>
        <v>8.3931511886300783</v>
      </c>
      <c r="Q37" s="17">
        <v>868289</v>
      </c>
      <c r="R37" s="176">
        <v>12401</v>
      </c>
      <c r="S37" s="176">
        <v>7047</v>
      </c>
      <c r="T37" s="177">
        <f t="shared" si="4"/>
        <v>14.28211114041523</v>
      </c>
      <c r="U37" s="18">
        <f t="shared" si="5"/>
        <v>8.1159613907351122</v>
      </c>
      <c r="V37" s="13">
        <v>714842</v>
      </c>
      <c r="W37" s="13">
        <v>10518</v>
      </c>
      <c r="X37" s="13">
        <v>5206</v>
      </c>
      <c r="Y37" s="16">
        <f t="shared" si="6"/>
        <v>14.713740938557052</v>
      </c>
      <c r="Z37" s="16">
        <f t="shared" si="7"/>
        <v>7.2827282112690632</v>
      </c>
      <c r="AA37" s="17">
        <v>6602976</v>
      </c>
      <c r="AB37" s="176">
        <v>88154</v>
      </c>
      <c r="AC37" s="176">
        <v>44275</v>
      </c>
      <c r="AD37" s="177">
        <f t="shared" si="8"/>
        <v>13.350646738682679</v>
      </c>
      <c r="AE37" s="18">
        <f t="shared" si="9"/>
        <v>6.7053098481654336</v>
      </c>
      <c r="AF37" s="13">
        <v>9039564</v>
      </c>
      <c r="AG37" s="13">
        <v>126826</v>
      </c>
      <c r="AH37" s="13">
        <v>64507</v>
      </c>
      <c r="AI37" s="16">
        <f t="shared" si="10"/>
        <v>14.030101451795684</v>
      </c>
      <c r="AJ37" s="16">
        <f t="shared" si="11"/>
        <v>7.1360742619887416</v>
      </c>
      <c r="AK37" s="17">
        <v>1059752</v>
      </c>
      <c r="AL37" s="176">
        <v>16602</v>
      </c>
      <c r="AM37" s="176">
        <v>8521</v>
      </c>
      <c r="AN37" s="177">
        <f t="shared" si="12"/>
        <v>15.665929387252866</v>
      </c>
      <c r="AO37" s="18">
        <f t="shared" si="13"/>
        <v>8.0405604330069682</v>
      </c>
      <c r="AP37" s="17">
        <v>1001249</v>
      </c>
      <c r="AQ37" s="176">
        <v>17847</v>
      </c>
      <c r="AR37" s="176">
        <v>7611</v>
      </c>
      <c r="AS37" s="177">
        <f t="shared" si="14"/>
        <v>17.824736903607395</v>
      </c>
      <c r="AT37" s="18">
        <f t="shared" si="15"/>
        <v>7.6015057193565241</v>
      </c>
      <c r="AU37" s="176">
        <v>2393587</v>
      </c>
      <c r="AV37" s="13">
        <v>45555</v>
      </c>
      <c r="AW37" s="13">
        <v>12588</v>
      </c>
      <c r="AX37" s="16">
        <f t="shared" si="16"/>
        <v>19.032105371561592</v>
      </c>
      <c r="AY37" s="177">
        <f t="shared" si="17"/>
        <v>5.259052626873391</v>
      </c>
      <c r="AZ37" s="17">
        <v>2907502</v>
      </c>
      <c r="BA37" s="176">
        <v>42919</v>
      </c>
      <c r="BB37" s="176">
        <v>19827</v>
      </c>
      <c r="BC37" s="177">
        <f t="shared" si="18"/>
        <v>14.761468779729128</v>
      </c>
      <c r="BD37" s="18">
        <f t="shared" si="19"/>
        <v>6.8192558423003664</v>
      </c>
      <c r="BE37" s="176">
        <v>23664</v>
      </c>
      <c r="BF37" s="13">
        <v>540</v>
      </c>
      <c r="BG37" s="13">
        <v>113</v>
      </c>
      <c r="BH37" s="16">
        <f t="shared" si="20"/>
        <v>22.819472616632861</v>
      </c>
      <c r="BI37" s="177">
        <f t="shared" si="21"/>
        <v>4.7751859364435427</v>
      </c>
      <c r="BJ37" s="17">
        <v>50760</v>
      </c>
      <c r="BK37" s="176">
        <v>1491</v>
      </c>
      <c r="BL37" s="176">
        <v>241</v>
      </c>
      <c r="BM37" s="177">
        <f t="shared" si="22"/>
        <v>29.373522458628841</v>
      </c>
      <c r="BN37" s="18">
        <f t="shared" si="23"/>
        <v>4.7478329393223007</v>
      </c>
      <c r="BO37" s="17"/>
      <c r="BP37" s="176"/>
      <c r="BQ37" s="176"/>
      <c r="BR37" s="176"/>
      <c r="BS37" s="19"/>
      <c r="BT37" s="13"/>
      <c r="BU37" s="13"/>
      <c r="BV37" s="13"/>
      <c r="BW37" s="13"/>
      <c r="BX37" s="13"/>
    </row>
    <row r="38" spans="1:76">
      <c r="A38" s="15">
        <v>1984</v>
      </c>
      <c r="B38" s="13">
        <v>25607053</v>
      </c>
      <c r="C38" s="13">
        <v>377031</v>
      </c>
      <c r="D38" s="13">
        <v>175727</v>
      </c>
      <c r="E38" s="16">
        <f t="shared" si="24"/>
        <v>14.723716938454418</v>
      </c>
      <c r="F38" s="16">
        <f t="shared" si="25"/>
        <v>6.862445280212448</v>
      </c>
      <c r="G38" s="17">
        <v>580065</v>
      </c>
      <c r="H38" s="176">
        <v>8560</v>
      </c>
      <c r="I38" s="176">
        <v>3520</v>
      </c>
      <c r="J38" s="177">
        <f t="shared" si="0"/>
        <v>14.756966891641454</v>
      </c>
      <c r="K38" s="18">
        <f t="shared" si="1"/>
        <v>6.0682854507684487</v>
      </c>
      <c r="L38" s="13">
        <v>126563</v>
      </c>
      <c r="M38" s="13">
        <v>1954</v>
      </c>
      <c r="N38" s="13">
        <v>1109</v>
      </c>
      <c r="O38" s="16">
        <f t="shared" si="2"/>
        <v>15.438951352290953</v>
      </c>
      <c r="P38" s="16">
        <f t="shared" si="3"/>
        <v>8.7624345187772104</v>
      </c>
      <c r="Q38" s="17">
        <v>877471</v>
      </c>
      <c r="R38" s="176">
        <v>12378</v>
      </c>
      <c r="S38" s="176">
        <v>6913</v>
      </c>
      <c r="T38" s="177">
        <f t="shared" si="4"/>
        <v>14.106449102021605</v>
      </c>
      <c r="U38" s="18">
        <f t="shared" si="5"/>
        <v>7.8783230442943415</v>
      </c>
      <c r="V38" s="13">
        <v>720488</v>
      </c>
      <c r="W38" s="13">
        <v>10360</v>
      </c>
      <c r="X38" s="13">
        <v>5272</v>
      </c>
      <c r="Y38" s="16">
        <f t="shared" si="6"/>
        <v>14.379143025282865</v>
      </c>
      <c r="Z38" s="16">
        <f t="shared" si="7"/>
        <v>7.3172627441400833</v>
      </c>
      <c r="AA38" s="17">
        <v>6631220</v>
      </c>
      <c r="AB38" s="176">
        <v>87839</v>
      </c>
      <c r="AC38" s="176">
        <v>44449</v>
      </c>
      <c r="AD38" s="177">
        <f t="shared" si="8"/>
        <v>13.246280473276411</v>
      </c>
      <c r="AE38" s="18">
        <f t="shared" si="9"/>
        <v>6.7029897967493159</v>
      </c>
      <c r="AF38" s="13">
        <v>9167484</v>
      </c>
      <c r="AG38" s="13">
        <v>131296</v>
      </c>
      <c r="AH38" s="13">
        <v>64703</v>
      </c>
      <c r="AI38" s="16">
        <f t="shared" si="10"/>
        <v>14.321923005265131</v>
      </c>
      <c r="AJ38" s="16">
        <f t="shared" si="11"/>
        <v>7.0578797846824708</v>
      </c>
      <c r="AK38" s="17">
        <v>1071810</v>
      </c>
      <c r="AL38" s="176">
        <v>16651</v>
      </c>
      <c r="AM38" s="176">
        <v>8290</v>
      </c>
      <c r="AN38" s="177">
        <f t="shared" si="12"/>
        <v>15.535402729961467</v>
      </c>
      <c r="AO38" s="18">
        <f t="shared" si="13"/>
        <v>7.7345798229163751</v>
      </c>
      <c r="AP38" s="17">
        <v>1014615</v>
      </c>
      <c r="AQ38" s="176">
        <v>18014</v>
      </c>
      <c r="AR38" s="176">
        <v>7710</v>
      </c>
      <c r="AS38" s="177">
        <f t="shared" si="14"/>
        <v>17.754517723471466</v>
      </c>
      <c r="AT38" s="18">
        <f t="shared" si="15"/>
        <v>7.598941470409958</v>
      </c>
      <c r="AU38" s="176">
        <v>2393907</v>
      </c>
      <c r="AV38" s="13">
        <v>44105</v>
      </c>
      <c r="AW38" s="13">
        <v>12730</v>
      </c>
      <c r="AX38" s="16">
        <f t="shared" si="16"/>
        <v>18.423856900038306</v>
      </c>
      <c r="AY38" s="177">
        <f t="shared" si="17"/>
        <v>5.3176668934925209</v>
      </c>
      <c r="AZ38" s="17">
        <v>2947181</v>
      </c>
      <c r="BA38" s="176">
        <v>43911</v>
      </c>
      <c r="BB38" s="176">
        <v>20686</v>
      </c>
      <c r="BC38" s="177">
        <f t="shared" si="18"/>
        <v>14.899322437271413</v>
      </c>
      <c r="BD38" s="18">
        <f t="shared" si="19"/>
        <v>7.018910613226673</v>
      </c>
      <c r="BE38" s="176">
        <v>23921</v>
      </c>
      <c r="BF38" s="13">
        <v>519</v>
      </c>
      <c r="BG38" s="13">
        <v>108</v>
      </c>
      <c r="BH38" s="16">
        <f t="shared" si="20"/>
        <v>21.696417373855606</v>
      </c>
      <c r="BI38" s="177">
        <f t="shared" si="21"/>
        <v>4.5148614188370049</v>
      </c>
      <c r="BJ38" s="17">
        <v>52328</v>
      </c>
      <c r="BK38" s="176">
        <v>1444</v>
      </c>
      <c r="BL38" s="176">
        <v>237</v>
      </c>
      <c r="BM38" s="177">
        <f t="shared" si="22"/>
        <v>27.595168934413699</v>
      </c>
      <c r="BN38" s="18">
        <f t="shared" si="23"/>
        <v>4.5291239871579272</v>
      </c>
      <c r="BO38" s="17"/>
      <c r="BP38" s="176"/>
      <c r="BQ38" s="176"/>
      <c r="BR38" s="176"/>
      <c r="BS38" s="19"/>
      <c r="BT38" s="13"/>
      <c r="BU38" s="13"/>
      <c r="BV38" s="13"/>
      <c r="BW38" s="13"/>
      <c r="BX38" s="13"/>
    </row>
    <row r="39" spans="1:76">
      <c r="A39" s="15">
        <v>1985</v>
      </c>
      <c r="B39" s="13">
        <v>25842116</v>
      </c>
      <c r="C39" s="13">
        <v>375727</v>
      </c>
      <c r="D39" s="13">
        <v>181323</v>
      </c>
      <c r="E39" s="16">
        <f t="shared" si="24"/>
        <v>14.539327971440109</v>
      </c>
      <c r="F39" s="16">
        <f t="shared" si="25"/>
        <v>7.0165693861911311</v>
      </c>
      <c r="G39" s="17">
        <v>579275</v>
      </c>
      <c r="H39" s="176">
        <v>8500</v>
      </c>
      <c r="I39" s="176">
        <v>3557</v>
      </c>
      <c r="J39" s="177">
        <f t="shared" si="0"/>
        <v>14.673514306676449</v>
      </c>
      <c r="K39" s="18">
        <f t="shared" si="1"/>
        <v>6.1404341633938975</v>
      </c>
      <c r="L39" s="13">
        <v>127619</v>
      </c>
      <c r="M39" s="13">
        <v>2008</v>
      </c>
      <c r="N39" s="13">
        <v>1110</v>
      </c>
      <c r="O39" s="16">
        <f t="shared" si="2"/>
        <v>15.734334229229191</v>
      </c>
      <c r="P39" s="16">
        <f t="shared" si="3"/>
        <v>8.6977644394643434</v>
      </c>
      <c r="Q39" s="17">
        <v>885848</v>
      </c>
      <c r="R39" s="176">
        <v>12450</v>
      </c>
      <c r="S39" s="176">
        <v>7315</v>
      </c>
      <c r="T39" s="177">
        <f t="shared" si="4"/>
        <v>14.054329862459474</v>
      </c>
      <c r="U39" s="18">
        <f t="shared" si="5"/>
        <v>8.2576243328426546</v>
      </c>
      <c r="V39" s="13">
        <v>723287</v>
      </c>
      <c r="W39" s="13">
        <v>10121</v>
      </c>
      <c r="X39" s="13">
        <v>5230</v>
      </c>
      <c r="Y39" s="16">
        <f t="shared" si="6"/>
        <v>13.993062228410023</v>
      </c>
      <c r="Z39" s="16">
        <f t="shared" si="7"/>
        <v>7.2308779225950417</v>
      </c>
      <c r="AA39" s="17">
        <v>6665802</v>
      </c>
      <c r="AB39" s="176">
        <v>86340</v>
      </c>
      <c r="AC39" s="176">
        <v>45707</v>
      </c>
      <c r="AD39" s="177">
        <f t="shared" si="8"/>
        <v>12.952679962591148</v>
      </c>
      <c r="AE39" s="18">
        <f t="shared" si="9"/>
        <v>6.8569393450330507</v>
      </c>
      <c r="AF39" s="13">
        <v>9294657</v>
      </c>
      <c r="AG39" s="13">
        <v>132208</v>
      </c>
      <c r="AH39" s="13">
        <v>66747</v>
      </c>
      <c r="AI39" s="16">
        <f t="shared" si="10"/>
        <v>14.224085945290934</v>
      </c>
      <c r="AJ39" s="16">
        <f t="shared" si="11"/>
        <v>7.1812225023473166</v>
      </c>
      <c r="AK39" s="17">
        <v>1082495</v>
      </c>
      <c r="AL39" s="176">
        <v>17097</v>
      </c>
      <c r="AM39" s="176">
        <v>8756</v>
      </c>
      <c r="AN39" s="177">
        <f t="shared" si="12"/>
        <v>15.794068332879135</v>
      </c>
      <c r="AO39" s="18">
        <f t="shared" si="13"/>
        <v>8.0887209640691182</v>
      </c>
      <c r="AP39" s="17">
        <v>1024928</v>
      </c>
      <c r="AQ39" s="176">
        <v>18162</v>
      </c>
      <c r="AR39" s="176">
        <v>8031</v>
      </c>
      <c r="AS39" s="177">
        <f t="shared" si="14"/>
        <v>17.72026913109994</v>
      </c>
      <c r="AT39" s="18">
        <f t="shared" si="15"/>
        <v>7.8356723594242714</v>
      </c>
      <c r="AU39" s="176">
        <v>2404490</v>
      </c>
      <c r="AV39" s="13">
        <v>43813</v>
      </c>
      <c r="AW39" s="13">
        <v>13231</v>
      </c>
      <c r="AX39" s="16">
        <f t="shared" si="16"/>
        <v>18.221327599615719</v>
      </c>
      <c r="AY39" s="177">
        <f t="shared" si="17"/>
        <v>5.5026221776759314</v>
      </c>
      <c r="AZ39" s="17">
        <v>2975131</v>
      </c>
      <c r="BA39" s="176">
        <v>43127</v>
      </c>
      <c r="BB39" s="176">
        <v>21302</v>
      </c>
      <c r="BC39" s="177">
        <f t="shared" si="18"/>
        <v>14.495832284359915</v>
      </c>
      <c r="BD39" s="18">
        <f t="shared" si="19"/>
        <v>7.160020852863286</v>
      </c>
      <c r="BE39" s="176">
        <v>24375</v>
      </c>
      <c r="BF39" s="13">
        <v>464</v>
      </c>
      <c r="BG39" s="13">
        <v>123</v>
      </c>
      <c r="BH39" s="16">
        <f t="shared" si="20"/>
        <v>19.035897435897436</v>
      </c>
      <c r="BI39" s="177">
        <f t="shared" si="21"/>
        <v>5.046153846153846</v>
      </c>
      <c r="BJ39" s="17">
        <v>54209</v>
      </c>
      <c r="BK39" s="176">
        <v>1437</v>
      </c>
      <c r="BL39" s="176">
        <v>214</v>
      </c>
      <c r="BM39" s="177">
        <f t="shared" si="22"/>
        <v>26.508513346492279</v>
      </c>
      <c r="BN39" s="18">
        <f t="shared" si="23"/>
        <v>3.9476839639174308</v>
      </c>
      <c r="BO39" s="17"/>
      <c r="BP39" s="176"/>
      <c r="BQ39" s="176"/>
      <c r="BR39" s="176"/>
      <c r="BS39" s="19"/>
      <c r="BT39" s="13"/>
      <c r="BU39" s="13"/>
      <c r="BV39" s="13"/>
      <c r="BW39" s="13"/>
      <c r="BX39" s="13"/>
    </row>
    <row r="40" spans="1:76">
      <c r="A40" s="15">
        <v>1986</v>
      </c>
      <c r="B40" s="13">
        <v>26100278</v>
      </c>
      <c r="C40" s="13">
        <v>372913</v>
      </c>
      <c r="D40" s="13">
        <v>184224</v>
      </c>
      <c r="E40" s="16">
        <f t="shared" si="24"/>
        <v>14.28770222294184</v>
      </c>
      <c r="F40" s="16">
        <f t="shared" si="25"/>
        <v>7.0583156240711302</v>
      </c>
      <c r="G40" s="17">
        <v>576306</v>
      </c>
      <c r="H40" s="176">
        <v>8100</v>
      </c>
      <c r="I40" s="176">
        <v>3540</v>
      </c>
      <c r="J40" s="177">
        <f t="shared" si="0"/>
        <v>14.055033263578723</v>
      </c>
      <c r="K40" s="18">
        <f t="shared" si="1"/>
        <v>6.1425700929714422</v>
      </c>
      <c r="L40" s="13">
        <v>128436</v>
      </c>
      <c r="M40" s="13">
        <v>1928</v>
      </c>
      <c r="N40" s="13">
        <v>1121</v>
      </c>
      <c r="O40" s="16">
        <f t="shared" si="2"/>
        <v>15.011367529353141</v>
      </c>
      <c r="P40" s="16">
        <f t="shared" si="3"/>
        <v>8.7280824690896637</v>
      </c>
      <c r="Q40" s="17">
        <v>889087</v>
      </c>
      <c r="R40" s="176">
        <v>12358</v>
      </c>
      <c r="S40" s="176">
        <v>7255</v>
      </c>
      <c r="T40" s="177">
        <f t="shared" si="4"/>
        <v>13.899652115034861</v>
      </c>
      <c r="U40" s="18">
        <f t="shared" si="5"/>
        <v>8.1600563274460196</v>
      </c>
      <c r="V40" s="13">
        <v>725019</v>
      </c>
      <c r="W40" s="13">
        <v>9788</v>
      </c>
      <c r="X40" s="13">
        <v>5458</v>
      </c>
      <c r="Y40" s="16">
        <f t="shared" si="6"/>
        <v>13.500335853267293</v>
      </c>
      <c r="Z40" s="16">
        <f t="shared" si="7"/>
        <v>7.5280785744925307</v>
      </c>
      <c r="AA40" s="17">
        <v>6708170</v>
      </c>
      <c r="AB40" s="176">
        <v>84634</v>
      </c>
      <c r="AC40" s="176">
        <v>46892</v>
      </c>
      <c r="AD40" s="177">
        <f t="shared" si="8"/>
        <v>12.616555632907335</v>
      </c>
      <c r="AE40" s="18">
        <f t="shared" si="9"/>
        <v>6.9902819994126562</v>
      </c>
      <c r="AF40" s="13">
        <v>9437359</v>
      </c>
      <c r="AG40" s="13">
        <v>133882</v>
      </c>
      <c r="AH40" s="13">
        <v>67865</v>
      </c>
      <c r="AI40" s="16">
        <f t="shared" si="10"/>
        <v>14.186384135646424</v>
      </c>
      <c r="AJ40" s="16">
        <f t="shared" si="11"/>
        <v>7.1911008153870171</v>
      </c>
      <c r="AK40" s="17">
        <v>1091552</v>
      </c>
      <c r="AL40" s="176">
        <v>17009</v>
      </c>
      <c r="AM40" s="176">
        <v>8911</v>
      </c>
      <c r="AN40" s="177">
        <f t="shared" si="12"/>
        <v>15.582400105537802</v>
      </c>
      <c r="AO40" s="18">
        <f t="shared" si="13"/>
        <v>8.1636055817771389</v>
      </c>
      <c r="AP40" s="17">
        <v>1028717</v>
      </c>
      <c r="AQ40" s="176">
        <v>17513</v>
      </c>
      <c r="AR40" s="176">
        <v>8061</v>
      </c>
      <c r="AS40" s="177">
        <f t="shared" si="14"/>
        <v>17.024118392133115</v>
      </c>
      <c r="AT40" s="18">
        <f t="shared" si="15"/>
        <v>7.8359743253003495</v>
      </c>
      <c r="AU40" s="176">
        <v>2432930</v>
      </c>
      <c r="AV40" s="13">
        <v>43744</v>
      </c>
      <c r="AW40" s="13">
        <v>13560</v>
      </c>
      <c r="AX40" s="16">
        <f t="shared" si="16"/>
        <v>17.979966542399495</v>
      </c>
      <c r="AY40" s="177">
        <f t="shared" si="17"/>
        <v>5.5735265708425645</v>
      </c>
      <c r="AZ40" s="17">
        <v>3003621</v>
      </c>
      <c r="BA40" s="176">
        <v>41967</v>
      </c>
      <c r="BB40" s="176">
        <v>21213</v>
      </c>
      <c r="BC40" s="177">
        <f t="shared" si="18"/>
        <v>13.972135632291824</v>
      </c>
      <c r="BD40" s="18">
        <f t="shared" si="19"/>
        <v>7.0624755919605038</v>
      </c>
      <c r="BE40" s="176">
        <v>24430</v>
      </c>
      <c r="BF40" s="13">
        <v>483</v>
      </c>
      <c r="BG40" s="13">
        <v>113</v>
      </c>
      <c r="BH40" s="16">
        <f t="shared" si="20"/>
        <v>19.770773638968482</v>
      </c>
      <c r="BI40" s="177">
        <f t="shared" si="21"/>
        <v>4.6254604993860005</v>
      </c>
      <c r="BJ40" s="17">
        <v>54651</v>
      </c>
      <c r="BK40" s="176">
        <v>1507</v>
      </c>
      <c r="BL40" s="176">
        <v>235</v>
      </c>
      <c r="BM40" s="177">
        <f t="shared" si="22"/>
        <v>27.574975755246932</v>
      </c>
      <c r="BN40" s="18">
        <f t="shared" si="23"/>
        <v>4.3000128085487912</v>
      </c>
      <c r="BO40" s="17"/>
      <c r="BP40" s="176"/>
      <c r="BQ40" s="176"/>
      <c r="BR40" s="176"/>
      <c r="BS40" s="19"/>
      <c r="BT40" s="13"/>
      <c r="BU40" s="13"/>
      <c r="BV40" s="13"/>
      <c r="BW40" s="13"/>
      <c r="BX40" s="13"/>
    </row>
    <row r="41" spans="1:76">
      <c r="A41" s="15">
        <v>1987</v>
      </c>
      <c r="B41" s="13">
        <v>26446601</v>
      </c>
      <c r="C41" s="13">
        <v>369742</v>
      </c>
      <c r="D41" s="13">
        <v>184953</v>
      </c>
      <c r="E41" s="16">
        <f t="shared" si="24"/>
        <v>13.980700204158561</v>
      </c>
      <c r="F41" s="16">
        <f t="shared" si="25"/>
        <v>6.993450689561203</v>
      </c>
      <c r="G41" s="17">
        <v>575242</v>
      </c>
      <c r="H41" s="176">
        <v>7769</v>
      </c>
      <c r="I41" s="176">
        <v>3629</v>
      </c>
      <c r="J41" s="177">
        <f t="shared" si="0"/>
        <v>13.505620243306295</v>
      </c>
      <c r="K41" s="18">
        <f t="shared" si="1"/>
        <v>6.3086492293678136</v>
      </c>
      <c r="L41" s="13">
        <v>128641</v>
      </c>
      <c r="M41" s="13">
        <v>1955</v>
      </c>
      <c r="N41" s="13">
        <v>1116</v>
      </c>
      <c r="O41" s="16">
        <f t="shared" si="2"/>
        <v>15.19733211029143</v>
      </c>
      <c r="P41" s="16">
        <f t="shared" si="3"/>
        <v>8.6753056956957728</v>
      </c>
      <c r="Q41" s="17">
        <v>893606</v>
      </c>
      <c r="R41" s="176">
        <v>12110</v>
      </c>
      <c r="S41" s="176">
        <v>7112</v>
      </c>
      <c r="T41" s="177">
        <f t="shared" si="4"/>
        <v>13.551833805950274</v>
      </c>
      <c r="U41" s="18">
        <f t="shared" si="5"/>
        <v>7.9587648247661722</v>
      </c>
      <c r="V41" s="13">
        <v>727768</v>
      </c>
      <c r="W41" s="13">
        <v>9588</v>
      </c>
      <c r="X41" s="13">
        <v>5408</v>
      </c>
      <c r="Y41" s="16">
        <f t="shared" si="6"/>
        <v>13.174528146332348</v>
      </c>
      <c r="Z41" s="16">
        <f t="shared" si="7"/>
        <v>7.4309395301799475</v>
      </c>
      <c r="AA41" s="17">
        <v>6781984</v>
      </c>
      <c r="AB41" s="176">
        <v>83791</v>
      </c>
      <c r="AC41" s="176">
        <v>47616</v>
      </c>
      <c r="AD41" s="177">
        <f t="shared" si="8"/>
        <v>12.354939203631268</v>
      </c>
      <c r="AE41" s="18">
        <f t="shared" si="9"/>
        <v>7.020954340204872</v>
      </c>
      <c r="AF41" s="13">
        <v>9637945</v>
      </c>
      <c r="AG41" s="13">
        <v>134617</v>
      </c>
      <c r="AH41" s="13">
        <v>68119</v>
      </c>
      <c r="AI41" s="16">
        <f t="shared" si="10"/>
        <v>13.96739657675988</v>
      </c>
      <c r="AJ41" s="16">
        <f t="shared" si="11"/>
        <v>7.0677929786899591</v>
      </c>
      <c r="AK41" s="17">
        <v>1098373</v>
      </c>
      <c r="AL41" s="176">
        <v>16953</v>
      </c>
      <c r="AM41" s="176">
        <v>8710</v>
      </c>
      <c r="AN41" s="177">
        <f t="shared" si="12"/>
        <v>15.434647428514721</v>
      </c>
      <c r="AO41" s="18">
        <f t="shared" si="13"/>
        <v>7.9299108772702898</v>
      </c>
      <c r="AP41" s="17">
        <v>1032799</v>
      </c>
      <c r="AQ41" s="176">
        <v>17034</v>
      </c>
      <c r="AR41" s="176">
        <v>7808</v>
      </c>
      <c r="AS41" s="177">
        <f t="shared" si="14"/>
        <v>16.493044629206651</v>
      </c>
      <c r="AT41" s="18">
        <f t="shared" si="15"/>
        <v>7.5600383036776755</v>
      </c>
      <c r="AU41" s="176">
        <v>2440877</v>
      </c>
      <c r="AV41" s="13">
        <v>42110</v>
      </c>
      <c r="AW41" s="13">
        <v>13316</v>
      </c>
      <c r="AX41" s="16">
        <f t="shared" si="16"/>
        <v>17.251995901473119</v>
      </c>
      <c r="AY41" s="177">
        <f t="shared" si="17"/>
        <v>5.4554162294945625</v>
      </c>
      <c r="AZ41" s="17">
        <v>3048651</v>
      </c>
      <c r="BA41" s="176">
        <v>41814</v>
      </c>
      <c r="BB41" s="176">
        <v>21814</v>
      </c>
      <c r="BC41" s="177">
        <f t="shared" si="18"/>
        <v>13.715574527881348</v>
      </c>
      <c r="BD41" s="18">
        <f t="shared" si="19"/>
        <v>7.1552958997274532</v>
      </c>
      <c r="BE41" s="176">
        <v>25706</v>
      </c>
      <c r="BF41" s="13">
        <v>478</v>
      </c>
      <c r="BG41" s="13">
        <v>108</v>
      </c>
      <c r="BH41" s="16">
        <f t="shared" si="20"/>
        <v>18.594880572628959</v>
      </c>
      <c r="BI41" s="177">
        <f t="shared" si="21"/>
        <v>4.201353769547965</v>
      </c>
      <c r="BJ41" s="17">
        <v>55009</v>
      </c>
      <c r="BK41" s="176">
        <v>1523</v>
      </c>
      <c r="BL41" s="176">
        <v>197</v>
      </c>
      <c r="BM41" s="177">
        <f t="shared" si="22"/>
        <v>27.68637859259394</v>
      </c>
      <c r="BN41" s="18">
        <f t="shared" si="23"/>
        <v>3.5812321620098531</v>
      </c>
      <c r="BO41" s="17"/>
      <c r="BP41" s="176"/>
      <c r="BQ41" s="176"/>
      <c r="BR41" s="176"/>
      <c r="BS41" s="19"/>
      <c r="BT41" s="13"/>
      <c r="BU41" s="13"/>
      <c r="BV41" s="13"/>
      <c r="BW41" s="13"/>
      <c r="BX41" s="13"/>
    </row>
    <row r="42" spans="1:76">
      <c r="A42" s="15">
        <v>1988</v>
      </c>
      <c r="B42" s="13">
        <v>26791747</v>
      </c>
      <c r="C42" s="13">
        <v>376795</v>
      </c>
      <c r="D42" s="13">
        <v>190011</v>
      </c>
      <c r="E42" s="16">
        <f t="shared" si="24"/>
        <v>14.063845855218027</v>
      </c>
      <c r="F42" s="16">
        <f t="shared" si="25"/>
        <v>7.0921466972646465</v>
      </c>
      <c r="G42" s="17">
        <v>574982</v>
      </c>
      <c r="H42" s="176">
        <v>7487</v>
      </c>
      <c r="I42" s="176">
        <v>3591</v>
      </c>
      <c r="J42" s="177">
        <f t="shared" si="0"/>
        <v>13.021277187807618</v>
      </c>
      <c r="K42" s="18">
        <f t="shared" si="1"/>
        <v>6.2454128998820835</v>
      </c>
      <c r="L42" s="13">
        <v>129289</v>
      </c>
      <c r="M42" s="13">
        <v>1977</v>
      </c>
      <c r="N42" s="13">
        <v>1112</v>
      </c>
      <c r="O42" s="16">
        <f t="shared" si="2"/>
        <v>15.291324087896109</v>
      </c>
      <c r="P42" s="16">
        <f t="shared" si="3"/>
        <v>8.6008863863128333</v>
      </c>
      <c r="Q42" s="17">
        <v>897216</v>
      </c>
      <c r="R42" s="176">
        <v>12182</v>
      </c>
      <c r="S42" s="176">
        <v>7412</v>
      </c>
      <c r="T42" s="177">
        <f t="shared" si="4"/>
        <v>13.577555460446536</v>
      </c>
      <c r="U42" s="18">
        <f t="shared" si="5"/>
        <v>8.2611099222483766</v>
      </c>
      <c r="V42" s="13">
        <v>730349</v>
      </c>
      <c r="W42" s="13">
        <v>9617</v>
      </c>
      <c r="X42" s="13">
        <v>5450</v>
      </c>
      <c r="Y42" s="16">
        <f t="shared" si="6"/>
        <v>13.167677370681687</v>
      </c>
      <c r="Z42" s="16">
        <f t="shared" si="7"/>
        <v>7.4621858864734527</v>
      </c>
      <c r="AA42" s="17">
        <v>6837077</v>
      </c>
      <c r="AB42" s="176">
        <v>86612</v>
      </c>
      <c r="AC42" s="176">
        <v>47771</v>
      </c>
      <c r="AD42" s="177">
        <f t="shared" si="8"/>
        <v>12.6679866264487</v>
      </c>
      <c r="AE42" s="18">
        <f t="shared" si="9"/>
        <v>6.9870501677836891</v>
      </c>
      <c r="AF42" s="13">
        <v>9838620</v>
      </c>
      <c r="AG42" s="13">
        <v>138066</v>
      </c>
      <c r="AH42" s="13">
        <v>70679</v>
      </c>
      <c r="AI42" s="16">
        <f t="shared" si="10"/>
        <v>14.033065612860341</v>
      </c>
      <c r="AJ42" s="16">
        <f t="shared" si="11"/>
        <v>7.1838326919832252</v>
      </c>
      <c r="AK42" s="17">
        <v>1102152</v>
      </c>
      <c r="AL42" s="176">
        <v>17030</v>
      </c>
      <c r="AM42" s="176">
        <v>9100</v>
      </c>
      <c r="AN42" s="177">
        <f t="shared" si="12"/>
        <v>15.451589254476696</v>
      </c>
      <c r="AO42" s="18">
        <f t="shared" si="13"/>
        <v>8.2565744107890744</v>
      </c>
      <c r="AP42" s="17">
        <v>1028225</v>
      </c>
      <c r="AQ42" s="176">
        <v>16763</v>
      </c>
      <c r="AR42" s="176">
        <v>8100</v>
      </c>
      <c r="AS42" s="177">
        <f t="shared" si="14"/>
        <v>16.302852002236865</v>
      </c>
      <c r="AT42" s="18">
        <f t="shared" si="15"/>
        <v>7.877653237375088</v>
      </c>
      <c r="AU42" s="176">
        <v>2456614</v>
      </c>
      <c r="AV42" s="13">
        <v>42055</v>
      </c>
      <c r="AW42" s="13">
        <v>13894</v>
      </c>
      <c r="AX42" s="16">
        <f t="shared" si="16"/>
        <v>17.119091562614233</v>
      </c>
      <c r="AY42" s="177">
        <f t="shared" si="17"/>
        <v>5.6557521857320685</v>
      </c>
      <c r="AZ42" s="17">
        <v>3114761</v>
      </c>
      <c r="BA42" s="176">
        <v>42930</v>
      </c>
      <c r="BB42" s="176">
        <v>22546</v>
      </c>
      <c r="BC42" s="177">
        <f t="shared" si="18"/>
        <v>13.782758933992046</v>
      </c>
      <c r="BD42" s="18">
        <f t="shared" si="19"/>
        <v>7.2384365927273393</v>
      </c>
      <c r="BE42" s="176">
        <v>26653</v>
      </c>
      <c r="BF42" s="13">
        <v>521</v>
      </c>
      <c r="BG42" s="13">
        <v>136</v>
      </c>
      <c r="BH42" s="16">
        <f t="shared" si="20"/>
        <v>19.547518103027802</v>
      </c>
      <c r="BI42" s="177">
        <f t="shared" si="21"/>
        <v>5.102615090233745</v>
      </c>
      <c r="BJ42" s="17">
        <v>55809</v>
      </c>
      <c r="BK42" s="176">
        <v>1555</v>
      </c>
      <c r="BL42" s="176">
        <v>220</v>
      </c>
      <c r="BM42" s="177">
        <f t="shared" si="22"/>
        <v>27.862889498109624</v>
      </c>
      <c r="BN42" s="18">
        <f t="shared" si="23"/>
        <v>3.942016520632873</v>
      </c>
      <c r="BO42" s="17"/>
      <c r="BP42" s="176"/>
      <c r="BQ42" s="176"/>
      <c r="BR42" s="176"/>
      <c r="BS42" s="19"/>
      <c r="BT42" s="13"/>
      <c r="BU42" s="13"/>
      <c r="BV42" s="13"/>
      <c r="BW42" s="13"/>
      <c r="BX42" s="13"/>
    </row>
    <row r="43" spans="1:76">
      <c r="A43" s="15">
        <v>1989</v>
      </c>
      <c r="B43" s="13">
        <v>27276781</v>
      </c>
      <c r="C43" s="13">
        <v>392661</v>
      </c>
      <c r="D43" s="13">
        <v>190965</v>
      </c>
      <c r="E43" s="16">
        <f t="shared" si="24"/>
        <v>14.395430311223308</v>
      </c>
      <c r="F43" s="16">
        <f t="shared" si="25"/>
        <v>7.0010093933004782</v>
      </c>
      <c r="G43" s="17">
        <v>576551</v>
      </c>
      <c r="H43" s="176">
        <v>7762</v>
      </c>
      <c r="I43" s="176">
        <v>3718</v>
      </c>
      <c r="J43" s="177">
        <f t="shared" si="0"/>
        <v>13.462815952101375</v>
      </c>
      <c r="K43" s="18">
        <f t="shared" si="1"/>
        <v>6.4486923099604372</v>
      </c>
      <c r="L43" s="13">
        <v>130153</v>
      </c>
      <c r="M43" s="13">
        <v>1937</v>
      </c>
      <c r="N43" s="13">
        <v>1089</v>
      </c>
      <c r="O43" s="16">
        <f t="shared" si="2"/>
        <v>14.882484460596375</v>
      </c>
      <c r="P43" s="16">
        <f t="shared" si="3"/>
        <v>8.3670756724777764</v>
      </c>
      <c r="Q43" s="17">
        <v>903841</v>
      </c>
      <c r="R43" s="176">
        <v>12533</v>
      </c>
      <c r="S43" s="176">
        <v>7516</v>
      </c>
      <c r="T43" s="177">
        <f t="shared" si="4"/>
        <v>13.866376940191914</v>
      </c>
      <c r="U43" s="18">
        <f t="shared" si="5"/>
        <v>8.3156218848226615</v>
      </c>
      <c r="V43" s="13">
        <v>735129</v>
      </c>
      <c r="W43" s="13">
        <v>9667</v>
      </c>
      <c r="X43" s="13">
        <v>5496</v>
      </c>
      <c r="Y43" s="16">
        <f t="shared" si="6"/>
        <v>13.150072980388476</v>
      </c>
      <c r="Z43" s="16">
        <f t="shared" si="7"/>
        <v>7.4762388641993445</v>
      </c>
      <c r="AA43" s="17">
        <v>6925128</v>
      </c>
      <c r="AB43" s="176">
        <v>92373</v>
      </c>
      <c r="AC43" s="176">
        <v>48305</v>
      </c>
      <c r="AD43" s="177">
        <f t="shared" si="8"/>
        <v>13.338814820462524</v>
      </c>
      <c r="AE43" s="18">
        <f t="shared" si="9"/>
        <v>6.9753223333922492</v>
      </c>
      <c r="AF43" s="13">
        <v>10103305</v>
      </c>
      <c r="AG43" s="13">
        <v>145338</v>
      </c>
      <c r="AH43" s="13">
        <v>70907</v>
      </c>
      <c r="AI43" s="16">
        <f t="shared" si="10"/>
        <v>14.385193755904627</v>
      </c>
      <c r="AJ43" s="16">
        <f t="shared" si="11"/>
        <v>7.0181985003917031</v>
      </c>
      <c r="AK43" s="17">
        <v>1103792</v>
      </c>
      <c r="AL43" s="176">
        <v>17321</v>
      </c>
      <c r="AM43" s="176">
        <v>8819</v>
      </c>
      <c r="AN43" s="177">
        <f t="shared" si="12"/>
        <v>15.692268108484207</v>
      </c>
      <c r="AO43" s="18">
        <f t="shared" si="13"/>
        <v>7.9897299491208491</v>
      </c>
      <c r="AP43" s="17">
        <v>1019439</v>
      </c>
      <c r="AQ43" s="176">
        <v>16651</v>
      </c>
      <c r="AR43" s="176">
        <v>7920</v>
      </c>
      <c r="AS43" s="177">
        <f t="shared" si="14"/>
        <v>16.333493225195426</v>
      </c>
      <c r="AT43" s="18">
        <f t="shared" si="15"/>
        <v>7.7689788207043282</v>
      </c>
      <c r="AU43" s="176">
        <v>2498325</v>
      </c>
      <c r="AV43" s="13">
        <v>43351</v>
      </c>
      <c r="AW43" s="13">
        <v>13854</v>
      </c>
      <c r="AX43" s="16">
        <f t="shared" si="16"/>
        <v>17.352025857324406</v>
      </c>
      <c r="AY43" s="177">
        <f t="shared" si="17"/>
        <v>5.545315361292066</v>
      </c>
      <c r="AZ43" s="17">
        <v>3196725</v>
      </c>
      <c r="BA43" s="176">
        <v>43769</v>
      </c>
      <c r="BB43" s="176">
        <v>22997</v>
      </c>
      <c r="BC43" s="177">
        <f t="shared" si="18"/>
        <v>13.691825227381148</v>
      </c>
      <c r="BD43" s="18">
        <f t="shared" si="19"/>
        <v>7.1939250326506032</v>
      </c>
      <c r="BE43" s="176">
        <v>27167</v>
      </c>
      <c r="BF43" s="13">
        <v>480</v>
      </c>
      <c r="BG43" s="13">
        <v>95</v>
      </c>
      <c r="BH43" s="16">
        <f t="shared" si="20"/>
        <v>17.668494865093681</v>
      </c>
      <c r="BI43" s="177">
        <f t="shared" si="21"/>
        <v>3.4968896087164576</v>
      </c>
      <c r="BJ43" s="17">
        <v>57226</v>
      </c>
      <c r="BK43" s="176">
        <v>1479</v>
      </c>
      <c r="BL43" s="176">
        <v>249</v>
      </c>
      <c r="BM43" s="177">
        <f t="shared" si="22"/>
        <v>25.844895676790269</v>
      </c>
      <c r="BN43" s="18">
        <f t="shared" si="23"/>
        <v>4.3511690490336559</v>
      </c>
      <c r="BO43" s="17"/>
      <c r="BP43" s="176"/>
      <c r="BQ43" s="176"/>
      <c r="BR43" s="176"/>
      <c r="BS43" s="19"/>
      <c r="BT43" s="13"/>
      <c r="BU43" s="13"/>
      <c r="BV43" s="13"/>
      <c r="BW43" s="13"/>
      <c r="BX43" s="13"/>
    </row>
    <row r="44" spans="1:76">
      <c r="A44" s="15">
        <v>1990</v>
      </c>
      <c r="B44" s="13">
        <v>27691138</v>
      </c>
      <c r="C44" s="13">
        <v>405486</v>
      </c>
      <c r="D44" s="13">
        <v>191973</v>
      </c>
      <c r="E44" s="16">
        <f t="shared" si="24"/>
        <v>14.643168511167724</v>
      </c>
      <c r="F44" s="16">
        <f t="shared" si="25"/>
        <v>6.9326511608154204</v>
      </c>
      <c r="G44" s="17">
        <v>577368</v>
      </c>
      <c r="H44" s="176">
        <v>7604</v>
      </c>
      <c r="I44" s="176">
        <v>3884</v>
      </c>
      <c r="J44" s="177">
        <f t="shared" si="0"/>
        <v>13.170109877928809</v>
      </c>
      <c r="K44" s="18">
        <f t="shared" si="1"/>
        <v>6.7270787435396491</v>
      </c>
      <c r="L44" s="13">
        <v>130404</v>
      </c>
      <c r="M44" s="13">
        <v>2014</v>
      </c>
      <c r="N44" s="13">
        <v>1143</v>
      </c>
      <c r="O44" s="16">
        <f t="shared" si="2"/>
        <v>15.444311524186375</v>
      </c>
      <c r="P44" s="16">
        <f t="shared" si="3"/>
        <v>8.7650685561792585</v>
      </c>
      <c r="Q44" s="17">
        <v>910451</v>
      </c>
      <c r="R44" s="176">
        <v>12870</v>
      </c>
      <c r="S44" s="176">
        <v>7388</v>
      </c>
      <c r="T44" s="177">
        <f t="shared" si="4"/>
        <v>14.135851352791089</v>
      </c>
      <c r="U44" s="18">
        <f t="shared" si="5"/>
        <v>8.1146596576861363</v>
      </c>
      <c r="V44" s="13">
        <v>740156</v>
      </c>
      <c r="W44" s="13">
        <v>9824</v>
      </c>
      <c r="X44" s="13">
        <v>5426</v>
      </c>
      <c r="Y44" s="16">
        <f t="shared" si="6"/>
        <v>13.272877609585006</v>
      </c>
      <c r="Z44" s="16">
        <f t="shared" si="7"/>
        <v>7.3308870021995363</v>
      </c>
      <c r="AA44" s="17">
        <v>6996986</v>
      </c>
      <c r="AB44" s="176">
        <v>98048</v>
      </c>
      <c r="AC44" s="176">
        <v>48420</v>
      </c>
      <c r="AD44" s="177">
        <f t="shared" si="8"/>
        <v>14.012890693221339</v>
      </c>
      <c r="AE44" s="18">
        <f t="shared" si="9"/>
        <v>6.9201224641581387</v>
      </c>
      <c r="AF44" s="13">
        <v>10295832</v>
      </c>
      <c r="AG44" s="13">
        <v>150923</v>
      </c>
      <c r="AH44" s="13">
        <v>70818</v>
      </c>
      <c r="AI44" s="16">
        <f t="shared" si="10"/>
        <v>14.658650218845839</v>
      </c>
      <c r="AJ44" s="16">
        <f t="shared" si="11"/>
        <v>6.8783173618217548</v>
      </c>
      <c r="AK44" s="17">
        <v>1105421</v>
      </c>
      <c r="AL44" s="176">
        <v>17352</v>
      </c>
      <c r="AM44" s="176">
        <v>8863</v>
      </c>
      <c r="AN44" s="177">
        <f t="shared" si="12"/>
        <v>15.697186863647424</v>
      </c>
      <c r="AO44" s="18">
        <f t="shared" si="13"/>
        <v>8.0177597494529227</v>
      </c>
      <c r="AP44" s="17">
        <v>1007727</v>
      </c>
      <c r="AQ44" s="176">
        <v>16090</v>
      </c>
      <c r="AR44" s="176">
        <v>8044</v>
      </c>
      <c r="AS44" s="177">
        <f t="shared" si="14"/>
        <v>15.966625881811245</v>
      </c>
      <c r="AT44" s="18">
        <f t="shared" si="15"/>
        <v>7.9823206086569085</v>
      </c>
      <c r="AU44" s="176">
        <v>2547788</v>
      </c>
      <c r="AV44" s="13">
        <v>43004</v>
      </c>
      <c r="AW44" s="13">
        <v>14068</v>
      </c>
      <c r="AX44" s="16">
        <f t="shared" si="16"/>
        <v>16.878955391892887</v>
      </c>
      <c r="AY44" s="177">
        <f t="shared" si="17"/>
        <v>5.5216525079794705</v>
      </c>
      <c r="AZ44" s="17">
        <v>3292111</v>
      </c>
      <c r="BA44" s="176">
        <v>45617</v>
      </c>
      <c r="BB44" s="176">
        <v>23577</v>
      </c>
      <c r="BC44" s="177">
        <f t="shared" si="18"/>
        <v>13.856458667402162</v>
      </c>
      <c r="BD44" s="18">
        <f t="shared" si="19"/>
        <v>7.1616661771124974</v>
      </c>
      <c r="BE44" s="176">
        <v>27957</v>
      </c>
      <c r="BF44" s="13">
        <v>556</v>
      </c>
      <c r="BG44" s="13">
        <v>115</v>
      </c>
      <c r="BH44" s="16">
        <f t="shared" si="20"/>
        <v>19.887684658582824</v>
      </c>
      <c r="BI44" s="177">
        <f t="shared" si="21"/>
        <v>4.113459956361555</v>
      </c>
      <c r="BJ44" s="17">
        <v>58937</v>
      </c>
      <c r="BK44" s="176">
        <v>1584</v>
      </c>
      <c r="BL44" s="176">
        <v>227</v>
      </c>
      <c r="BM44" s="177">
        <f t="shared" si="22"/>
        <v>26.876155895278007</v>
      </c>
      <c r="BN44" s="18">
        <f t="shared" si="23"/>
        <v>3.8515703208510783</v>
      </c>
      <c r="BO44" s="17"/>
      <c r="BP44" s="176"/>
      <c r="BQ44" s="176"/>
      <c r="BR44" s="176"/>
      <c r="BS44" s="19"/>
      <c r="BT44" s="13"/>
      <c r="BU44" s="13"/>
      <c r="BV44" s="13"/>
      <c r="BW44" s="13"/>
      <c r="BX44" s="13"/>
    </row>
    <row r="45" spans="1:76">
      <c r="A45" s="15">
        <v>1991</v>
      </c>
      <c r="B45" s="13">
        <v>28037420</v>
      </c>
      <c r="C45" s="13">
        <v>402533</v>
      </c>
      <c r="D45" s="13">
        <v>195569</v>
      </c>
      <c r="E45" s="16">
        <f t="shared" si="24"/>
        <v>14.356991477817859</v>
      </c>
      <c r="F45" s="16">
        <f t="shared" si="25"/>
        <v>6.9752851724588067</v>
      </c>
      <c r="G45" s="17">
        <v>579644</v>
      </c>
      <c r="H45" s="176">
        <v>7166</v>
      </c>
      <c r="I45" s="176">
        <v>3798</v>
      </c>
      <c r="J45" s="177">
        <f t="shared" si="0"/>
        <v>12.362760590983431</v>
      </c>
      <c r="K45" s="18">
        <f t="shared" si="1"/>
        <v>6.5522976171581178</v>
      </c>
      <c r="L45" s="13">
        <v>130369</v>
      </c>
      <c r="M45" s="13">
        <v>1885</v>
      </c>
      <c r="N45" s="13">
        <v>1188</v>
      </c>
      <c r="O45" s="16">
        <f t="shared" si="2"/>
        <v>14.458958801555584</v>
      </c>
      <c r="P45" s="16">
        <f t="shared" si="3"/>
        <v>9.1125957858079758</v>
      </c>
      <c r="Q45" s="17">
        <v>914969</v>
      </c>
      <c r="R45" s="176">
        <v>12016</v>
      </c>
      <c r="S45" s="176">
        <v>7255</v>
      </c>
      <c r="T45" s="177">
        <f t="shared" si="4"/>
        <v>13.132685369668263</v>
      </c>
      <c r="U45" s="18">
        <f t="shared" si="5"/>
        <v>7.9292303892263014</v>
      </c>
      <c r="V45" s="13">
        <v>745567</v>
      </c>
      <c r="W45" s="13">
        <v>9497</v>
      </c>
      <c r="X45" s="13">
        <v>5469</v>
      </c>
      <c r="Y45" s="16">
        <f t="shared" si="6"/>
        <v>12.737956481442982</v>
      </c>
      <c r="Z45" s="16">
        <f t="shared" si="7"/>
        <v>7.3353568492167707</v>
      </c>
      <c r="AA45" s="17">
        <v>7067396</v>
      </c>
      <c r="AB45" s="176">
        <v>97312</v>
      </c>
      <c r="AC45" s="176">
        <v>49121</v>
      </c>
      <c r="AD45" s="177">
        <f t="shared" si="8"/>
        <v>13.769144958058103</v>
      </c>
      <c r="AE45" s="18">
        <f t="shared" si="9"/>
        <v>6.950367575271005</v>
      </c>
      <c r="AF45" s="13">
        <v>10431316</v>
      </c>
      <c r="AG45" s="13">
        <v>151481</v>
      </c>
      <c r="AH45" s="13">
        <v>72918</v>
      </c>
      <c r="AI45" s="16">
        <f t="shared" si="10"/>
        <v>14.521753535220292</v>
      </c>
      <c r="AJ45" s="16">
        <f t="shared" si="11"/>
        <v>6.9902972932657779</v>
      </c>
      <c r="AK45" s="17">
        <v>1109604</v>
      </c>
      <c r="AL45" s="176">
        <v>17282</v>
      </c>
      <c r="AM45" s="176">
        <v>8943</v>
      </c>
      <c r="AN45" s="177">
        <f t="shared" si="12"/>
        <v>15.574925829394992</v>
      </c>
      <c r="AO45" s="18">
        <f t="shared" si="13"/>
        <v>8.0596320849600396</v>
      </c>
      <c r="AP45" s="17">
        <v>1002713</v>
      </c>
      <c r="AQ45" s="176">
        <v>15304</v>
      </c>
      <c r="AR45" s="176">
        <v>8098</v>
      </c>
      <c r="AS45" s="177">
        <f t="shared" si="14"/>
        <v>15.262592586313332</v>
      </c>
      <c r="AT45" s="18">
        <f t="shared" si="15"/>
        <v>8.0760895689993042</v>
      </c>
      <c r="AU45" s="176">
        <v>2592306</v>
      </c>
      <c r="AV45" s="13">
        <v>42776</v>
      </c>
      <c r="AW45" s="13">
        <v>14451</v>
      </c>
      <c r="AX45" s="16">
        <f t="shared" si="16"/>
        <v>16.501138368695671</v>
      </c>
      <c r="AY45" s="177">
        <f t="shared" si="17"/>
        <v>5.5745733721250499</v>
      </c>
      <c r="AZ45" s="17">
        <v>3373787</v>
      </c>
      <c r="BA45" s="176">
        <v>45612</v>
      </c>
      <c r="BB45" s="176">
        <v>23977</v>
      </c>
      <c r="BC45" s="177">
        <f t="shared" si="18"/>
        <v>13.519525684342254</v>
      </c>
      <c r="BD45" s="18">
        <f t="shared" si="19"/>
        <v>7.1068505510276729</v>
      </c>
      <c r="BE45" s="176">
        <v>28871</v>
      </c>
      <c r="BF45" s="13">
        <v>568</v>
      </c>
      <c r="BG45" s="13">
        <v>114</v>
      </c>
      <c r="BH45" s="16">
        <f t="shared" si="20"/>
        <v>19.673721034948564</v>
      </c>
      <c r="BI45" s="177">
        <f t="shared" si="21"/>
        <v>3.948598940112916</v>
      </c>
      <c r="BJ45" s="17">
        <v>60878</v>
      </c>
      <c r="BK45" s="176">
        <v>866</v>
      </c>
      <c r="BL45" s="176">
        <v>92</v>
      </c>
      <c r="BM45" s="177">
        <f t="shared" si="22"/>
        <v>14.22517165478498</v>
      </c>
      <c r="BN45" s="18">
        <f t="shared" si="23"/>
        <v>1.5112191596307369</v>
      </c>
      <c r="BO45" s="17">
        <v>38724</v>
      </c>
      <c r="BP45" s="176">
        <v>413</v>
      </c>
      <c r="BQ45" s="176">
        <v>82</v>
      </c>
      <c r="BR45" s="177">
        <f t="shared" ref="BR45:BR74" si="26">1000*BP45/BO45</f>
        <v>10.665220535068691</v>
      </c>
      <c r="BS45" s="18">
        <f t="shared" ref="BS45:BS74" si="27">1000*BQ45/BO45</f>
        <v>2.1175498398925732</v>
      </c>
      <c r="BT45" s="13">
        <v>22154</v>
      </c>
      <c r="BU45" s="13">
        <v>355</v>
      </c>
      <c r="BV45" s="13">
        <v>63</v>
      </c>
      <c r="BW45" s="16">
        <f t="shared" ref="BW45:BW74" si="28">1000*BU45/BT45</f>
        <v>16.024194276428634</v>
      </c>
      <c r="BX45" s="16">
        <f t="shared" ref="BX45:BX74" si="29">1000*BV45/BT45</f>
        <v>2.843730251873251</v>
      </c>
    </row>
    <row r="46" spans="1:76">
      <c r="A46" s="15">
        <v>1992</v>
      </c>
      <c r="B46" s="13">
        <v>28371264</v>
      </c>
      <c r="C46" s="13">
        <v>398643</v>
      </c>
      <c r="D46" s="13">
        <v>196535</v>
      </c>
      <c r="E46" s="16">
        <f t="shared" si="24"/>
        <v>14.050942531147008</v>
      </c>
      <c r="F46" s="16">
        <f t="shared" si="25"/>
        <v>6.9272556908285789</v>
      </c>
      <c r="G46" s="17">
        <v>580109</v>
      </c>
      <c r="H46" s="176">
        <v>6918</v>
      </c>
      <c r="I46" s="176">
        <v>3798</v>
      </c>
      <c r="J46" s="177">
        <f t="shared" si="0"/>
        <v>11.925345064462023</v>
      </c>
      <c r="K46" s="18">
        <f t="shared" si="1"/>
        <v>6.547045469041163</v>
      </c>
      <c r="L46" s="13">
        <v>130827</v>
      </c>
      <c r="M46" s="13">
        <v>1850</v>
      </c>
      <c r="N46" s="13">
        <v>1114</v>
      </c>
      <c r="O46" s="16">
        <f t="shared" si="2"/>
        <v>14.140811911914207</v>
      </c>
      <c r="P46" s="16">
        <f t="shared" si="3"/>
        <v>8.5150618756067171</v>
      </c>
      <c r="Q46" s="17">
        <v>919451</v>
      </c>
      <c r="R46" s="176">
        <v>11874</v>
      </c>
      <c r="S46" s="176">
        <v>7544</v>
      </c>
      <c r="T46" s="177">
        <f t="shared" si="4"/>
        <v>12.914228164415505</v>
      </c>
      <c r="U46" s="18">
        <f t="shared" si="5"/>
        <v>8.2048961826133198</v>
      </c>
      <c r="V46" s="13">
        <v>748121</v>
      </c>
      <c r="W46" s="13">
        <v>9389</v>
      </c>
      <c r="X46" s="13">
        <v>5609</v>
      </c>
      <c r="Y46" s="16">
        <f t="shared" si="6"/>
        <v>12.550108872762561</v>
      </c>
      <c r="Z46" s="16">
        <f t="shared" si="7"/>
        <v>7.4974502787650659</v>
      </c>
      <c r="AA46" s="17">
        <v>7110010</v>
      </c>
      <c r="AB46" s="176">
        <v>96146</v>
      </c>
      <c r="AC46" s="176">
        <v>48824</v>
      </c>
      <c r="AD46" s="177">
        <f t="shared" si="8"/>
        <v>13.52262514398714</v>
      </c>
      <c r="AE46" s="18">
        <f t="shared" si="9"/>
        <v>6.8669383024777746</v>
      </c>
      <c r="AF46" s="13">
        <v>10572205</v>
      </c>
      <c r="AG46" s="13">
        <v>150594</v>
      </c>
      <c r="AH46" s="13">
        <v>73206</v>
      </c>
      <c r="AI46" s="16">
        <f t="shared" si="10"/>
        <v>14.244332189926322</v>
      </c>
      <c r="AJ46" s="16">
        <f t="shared" si="11"/>
        <v>6.9243833240085682</v>
      </c>
      <c r="AK46" s="17">
        <v>1112689</v>
      </c>
      <c r="AL46" s="176">
        <v>16590</v>
      </c>
      <c r="AM46" s="176">
        <v>8980</v>
      </c>
      <c r="AN46" s="177">
        <f t="shared" si="12"/>
        <v>14.909826555308806</v>
      </c>
      <c r="AO46" s="18">
        <f t="shared" si="13"/>
        <v>8.0705390275270084</v>
      </c>
      <c r="AP46" s="17">
        <v>1003995</v>
      </c>
      <c r="AQ46" s="176">
        <v>15004</v>
      </c>
      <c r="AR46" s="176">
        <v>7793</v>
      </c>
      <c r="AS46" s="177">
        <f t="shared" si="14"/>
        <v>14.944297531362208</v>
      </c>
      <c r="AT46" s="18">
        <f t="shared" si="15"/>
        <v>7.7619908465679606</v>
      </c>
      <c r="AU46" s="176">
        <v>2632672</v>
      </c>
      <c r="AV46" s="13">
        <v>42039</v>
      </c>
      <c r="AW46" s="13">
        <v>14679</v>
      </c>
      <c r="AX46" s="16">
        <f t="shared" si="16"/>
        <v>15.968187453659247</v>
      </c>
      <c r="AY46" s="177">
        <f t="shared" si="17"/>
        <v>5.5757040755551772</v>
      </c>
      <c r="AZ46" s="17">
        <v>3468802</v>
      </c>
      <c r="BA46" s="176">
        <v>46156</v>
      </c>
      <c r="BB46" s="176">
        <v>24615</v>
      </c>
      <c r="BC46" s="177">
        <f t="shared" si="18"/>
        <v>13.306034763586968</v>
      </c>
      <c r="BD46" s="18">
        <f t="shared" si="19"/>
        <v>7.0961098384975561</v>
      </c>
      <c r="BE46" s="176">
        <v>30084</v>
      </c>
      <c r="BF46" s="13">
        <v>529</v>
      </c>
      <c r="BG46" s="13">
        <v>117</v>
      </c>
      <c r="BH46" s="16">
        <f t="shared" si="20"/>
        <v>17.584097859327215</v>
      </c>
      <c r="BI46" s="177">
        <f t="shared" si="21"/>
        <v>3.8891104906262464</v>
      </c>
      <c r="BJ46" s="17"/>
      <c r="BK46" s="176"/>
      <c r="BL46" s="176"/>
      <c r="BM46" s="176"/>
      <c r="BN46" s="19"/>
      <c r="BO46" s="17">
        <v>39416</v>
      </c>
      <c r="BP46" s="176">
        <v>852</v>
      </c>
      <c r="BQ46" s="176">
        <v>144</v>
      </c>
      <c r="BR46" s="177">
        <f t="shared" si="26"/>
        <v>21.615587578648263</v>
      </c>
      <c r="BS46" s="18">
        <f t="shared" si="27"/>
        <v>3.6533387456870305</v>
      </c>
      <c r="BT46" s="13">
        <v>22883</v>
      </c>
      <c r="BU46" s="13">
        <v>702</v>
      </c>
      <c r="BV46" s="13">
        <v>112</v>
      </c>
      <c r="BW46" s="16">
        <f t="shared" si="28"/>
        <v>30.677795743565092</v>
      </c>
      <c r="BX46" s="16">
        <f t="shared" si="29"/>
        <v>4.8944631385744879</v>
      </c>
    </row>
    <row r="47" spans="1:76">
      <c r="A47" s="15">
        <v>1993</v>
      </c>
      <c r="B47" s="13">
        <v>28684764</v>
      </c>
      <c r="C47" s="13">
        <v>388394</v>
      </c>
      <c r="D47" s="13">
        <v>204912</v>
      </c>
      <c r="E47" s="16">
        <f t="shared" si="24"/>
        <v>13.540080022969684</v>
      </c>
      <c r="F47" s="16">
        <f t="shared" si="25"/>
        <v>7.1435832625291953</v>
      </c>
      <c r="G47" s="17">
        <v>579977</v>
      </c>
      <c r="H47" s="176">
        <v>6421</v>
      </c>
      <c r="I47" s="176">
        <v>3890</v>
      </c>
      <c r="J47" s="177">
        <f t="shared" si="0"/>
        <v>11.071128682689141</v>
      </c>
      <c r="K47" s="18">
        <f t="shared" si="1"/>
        <v>6.7071625254104905</v>
      </c>
      <c r="L47" s="13">
        <v>132177</v>
      </c>
      <c r="M47" s="13">
        <v>1754</v>
      </c>
      <c r="N47" s="13">
        <v>1145</v>
      </c>
      <c r="O47" s="16">
        <f t="shared" si="2"/>
        <v>13.270084810519228</v>
      </c>
      <c r="P47" s="16">
        <f t="shared" si="3"/>
        <v>8.6626266294438512</v>
      </c>
      <c r="Q47" s="17">
        <v>923925</v>
      </c>
      <c r="R47" s="176">
        <v>11568</v>
      </c>
      <c r="S47" s="176">
        <v>7559</v>
      </c>
      <c r="T47" s="177">
        <f t="shared" si="4"/>
        <v>12.520496793570906</v>
      </c>
      <c r="U47" s="18">
        <f t="shared" si="5"/>
        <v>8.1814000054116942</v>
      </c>
      <c r="V47" s="13">
        <v>748812</v>
      </c>
      <c r="W47" s="13">
        <v>9049</v>
      </c>
      <c r="X47" s="13">
        <v>5806</v>
      </c>
      <c r="Y47" s="16">
        <f t="shared" si="6"/>
        <v>12.084475141958196</v>
      </c>
      <c r="Z47" s="16">
        <f t="shared" si="7"/>
        <v>7.7536150595877205</v>
      </c>
      <c r="AA47" s="17">
        <v>7156537</v>
      </c>
      <c r="AB47" s="176">
        <v>92391</v>
      </c>
      <c r="AC47" s="176">
        <v>51711</v>
      </c>
      <c r="AD47" s="177">
        <f t="shared" si="8"/>
        <v>12.910014997477132</v>
      </c>
      <c r="AE47" s="18">
        <f t="shared" si="9"/>
        <v>7.2257014810375466</v>
      </c>
      <c r="AF47" s="13">
        <v>10690038</v>
      </c>
      <c r="AG47" s="13">
        <v>147848</v>
      </c>
      <c r="AH47" s="13">
        <v>75853</v>
      </c>
      <c r="AI47" s="16">
        <f t="shared" si="10"/>
        <v>13.830446627037247</v>
      </c>
      <c r="AJ47" s="16">
        <f t="shared" si="11"/>
        <v>7.0956716898480625</v>
      </c>
      <c r="AK47" s="17">
        <v>1117618</v>
      </c>
      <c r="AL47" s="176">
        <v>16709</v>
      </c>
      <c r="AM47" s="176">
        <v>9299</v>
      </c>
      <c r="AN47" s="177">
        <f t="shared" si="12"/>
        <v>14.950546608948676</v>
      </c>
      <c r="AO47" s="18">
        <f t="shared" si="13"/>
        <v>8.3203742244666774</v>
      </c>
      <c r="AP47" s="17">
        <v>1006900</v>
      </c>
      <c r="AQ47" s="176">
        <v>14269</v>
      </c>
      <c r="AR47" s="176">
        <v>8164</v>
      </c>
      <c r="AS47" s="177">
        <f t="shared" si="14"/>
        <v>14.171218591717151</v>
      </c>
      <c r="AT47" s="18">
        <f t="shared" si="15"/>
        <v>8.108054424471149</v>
      </c>
      <c r="AU47" s="176">
        <v>2667292</v>
      </c>
      <c r="AV47" s="13">
        <v>40292</v>
      </c>
      <c r="AW47" s="13">
        <v>15338</v>
      </c>
      <c r="AX47" s="16">
        <f t="shared" si="16"/>
        <v>15.105957652930387</v>
      </c>
      <c r="AY47" s="177">
        <f t="shared" si="17"/>
        <v>5.7504015308410175</v>
      </c>
      <c r="AZ47" s="17">
        <v>3567772</v>
      </c>
      <c r="BA47" s="176">
        <v>46026</v>
      </c>
      <c r="BB47" s="176">
        <v>25764</v>
      </c>
      <c r="BC47" s="177">
        <f t="shared" si="18"/>
        <v>12.90048803567044</v>
      </c>
      <c r="BD47" s="18">
        <f t="shared" si="19"/>
        <v>7.2213134695826975</v>
      </c>
      <c r="BE47" s="176">
        <v>30337</v>
      </c>
      <c r="BF47" s="13">
        <v>508</v>
      </c>
      <c r="BG47" s="13">
        <v>123</v>
      </c>
      <c r="BH47" s="16">
        <f t="shared" si="20"/>
        <v>16.745228598740812</v>
      </c>
      <c r="BI47" s="177">
        <f t="shared" si="21"/>
        <v>4.0544549559943306</v>
      </c>
      <c r="BJ47" s="17"/>
      <c r="BK47" s="176"/>
      <c r="BL47" s="176"/>
      <c r="BM47" s="176"/>
      <c r="BN47" s="19"/>
      <c r="BO47" s="17">
        <v>39820</v>
      </c>
      <c r="BP47" s="176">
        <v>834</v>
      </c>
      <c r="BQ47" s="176">
        <v>143</v>
      </c>
      <c r="BR47" s="177">
        <f t="shared" si="26"/>
        <v>20.944249121044702</v>
      </c>
      <c r="BS47" s="18">
        <f t="shared" si="27"/>
        <v>3.5911602209944751</v>
      </c>
      <c r="BT47" s="13">
        <v>23559</v>
      </c>
      <c r="BU47" s="13">
        <v>725</v>
      </c>
      <c r="BV47" s="13">
        <v>117</v>
      </c>
      <c r="BW47" s="16">
        <f t="shared" si="28"/>
        <v>30.77380194405535</v>
      </c>
      <c r="BX47" s="16">
        <f t="shared" si="29"/>
        <v>4.9662549344199665</v>
      </c>
    </row>
    <row r="48" spans="1:76">
      <c r="A48" s="15">
        <v>1993</v>
      </c>
      <c r="B48" s="13">
        <v>29000663</v>
      </c>
      <c r="C48" s="13">
        <v>385114</v>
      </c>
      <c r="D48" s="13">
        <v>207077</v>
      </c>
      <c r="E48" s="16">
        <f t="shared" si="24"/>
        <v>13.279489506843344</v>
      </c>
      <c r="F48" s="16">
        <f t="shared" si="25"/>
        <v>7.14042296205435</v>
      </c>
      <c r="G48" s="17">
        <v>574466</v>
      </c>
      <c r="H48" s="176">
        <v>6339</v>
      </c>
      <c r="I48" s="176">
        <v>4050</v>
      </c>
      <c r="J48" s="177">
        <f t="shared" si="0"/>
        <v>11.034595607050722</v>
      </c>
      <c r="K48" s="18">
        <f t="shared" si="1"/>
        <v>7.0500255889817671</v>
      </c>
      <c r="L48" s="13">
        <v>133437</v>
      </c>
      <c r="M48" s="13">
        <v>1716</v>
      </c>
      <c r="N48" s="13">
        <v>1114</v>
      </c>
      <c r="O48" s="16">
        <f t="shared" si="2"/>
        <v>12.86000134895119</v>
      </c>
      <c r="P48" s="16">
        <f t="shared" si="3"/>
        <v>8.3485090342258896</v>
      </c>
      <c r="Q48" s="17">
        <v>926871</v>
      </c>
      <c r="R48" s="176">
        <v>11099</v>
      </c>
      <c r="S48" s="176">
        <v>7770</v>
      </c>
      <c r="T48" s="177">
        <f t="shared" si="4"/>
        <v>11.974697665586689</v>
      </c>
      <c r="U48" s="18">
        <f t="shared" si="5"/>
        <v>8.3830435950633913</v>
      </c>
      <c r="V48" s="13">
        <v>750185</v>
      </c>
      <c r="W48" s="13">
        <v>8978</v>
      </c>
      <c r="X48" s="13">
        <v>5917</v>
      </c>
      <c r="Y48" s="16">
        <f t="shared" si="6"/>
        <v>11.967714630391169</v>
      </c>
      <c r="Z48" s="16">
        <f t="shared" si="7"/>
        <v>7.8873877776815053</v>
      </c>
      <c r="AA48" s="17">
        <v>7192403</v>
      </c>
      <c r="AB48" s="176">
        <v>90578</v>
      </c>
      <c r="AC48" s="176">
        <v>51365</v>
      </c>
      <c r="AD48" s="177">
        <f t="shared" si="8"/>
        <v>12.5935657387385</v>
      </c>
      <c r="AE48" s="18">
        <f t="shared" si="9"/>
        <v>7.1415631187518276</v>
      </c>
      <c r="AF48" s="13">
        <v>10819146</v>
      </c>
      <c r="AG48" s="13">
        <v>147070</v>
      </c>
      <c r="AH48" s="13">
        <v>77488</v>
      </c>
      <c r="AI48" s="16">
        <f t="shared" si="10"/>
        <v>13.593494347890305</v>
      </c>
      <c r="AJ48" s="16">
        <f t="shared" si="11"/>
        <v>7.162117971233589</v>
      </c>
      <c r="AK48" s="17">
        <v>1123230</v>
      </c>
      <c r="AL48" s="176">
        <v>16480</v>
      </c>
      <c r="AM48" s="176">
        <v>9148</v>
      </c>
      <c r="AN48" s="177">
        <f t="shared" si="12"/>
        <v>14.671972792749481</v>
      </c>
      <c r="AO48" s="18">
        <f t="shared" si="13"/>
        <v>8.1443693633538992</v>
      </c>
      <c r="AP48" s="17">
        <v>1009575</v>
      </c>
      <c r="AQ48" s="176">
        <v>14038</v>
      </c>
      <c r="AR48" s="176">
        <v>8308</v>
      </c>
      <c r="AS48" s="177">
        <f t="shared" si="14"/>
        <v>13.904860956343015</v>
      </c>
      <c r="AT48" s="18">
        <f t="shared" si="15"/>
        <v>8.2292053586905389</v>
      </c>
      <c r="AU48" s="176">
        <v>2700606</v>
      </c>
      <c r="AV48" s="13">
        <v>39796</v>
      </c>
      <c r="AW48" s="13">
        <v>15613</v>
      </c>
      <c r="AX48" s="16">
        <f t="shared" si="16"/>
        <v>14.735951856731415</v>
      </c>
      <c r="AY48" s="177">
        <f t="shared" si="17"/>
        <v>5.7812950130452201</v>
      </c>
      <c r="AZ48" s="17">
        <v>3676075</v>
      </c>
      <c r="BA48" s="176">
        <v>46998</v>
      </c>
      <c r="BB48" s="176">
        <v>25939</v>
      </c>
      <c r="BC48" s="177">
        <f t="shared" si="18"/>
        <v>12.784831647885312</v>
      </c>
      <c r="BD48" s="18">
        <f t="shared" si="19"/>
        <v>7.0561672435954108</v>
      </c>
      <c r="BE48" s="176">
        <v>29684</v>
      </c>
      <c r="BF48" s="13">
        <v>442</v>
      </c>
      <c r="BG48" s="13">
        <v>124</v>
      </c>
      <c r="BH48" s="16">
        <f t="shared" si="20"/>
        <v>14.890176526074653</v>
      </c>
      <c r="BI48" s="177">
        <f t="shared" si="21"/>
        <v>4.1773345910254687</v>
      </c>
      <c r="BJ48" s="17"/>
      <c r="BK48" s="176"/>
      <c r="BL48" s="176"/>
      <c r="BM48" s="176"/>
      <c r="BN48" s="19"/>
      <c r="BO48" s="17">
        <v>40578</v>
      </c>
      <c r="BP48" s="176">
        <v>824</v>
      </c>
      <c r="BQ48" s="176">
        <v>143</v>
      </c>
      <c r="BR48" s="177">
        <f t="shared" si="26"/>
        <v>20.306570062595494</v>
      </c>
      <c r="BS48" s="18">
        <f t="shared" si="27"/>
        <v>3.5240770861057715</v>
      </c>
      <c r="BT48" s="13">
        <v>24407</v>
      </c>
      <c r="BU48" s="13">
        <v>756</v>
      </c>
      <c r="BV48" s="13">
        <v>98</v>
      </c>
      <c r="BW48" s="16">
        <f t="shared" si="28"/>
        <v>30.974720367107796</v>
      </c>
      <c r="BX48" s="16">
        <f t="shared" si="29"/>
        <v>4.0152415290695291</v>
      </c>
    </row>
    <row r="49" spans="1:76">
      <c r="A49" s="15">
        <v>1995</v>
      </c>
      <c r="B49" s="13">
        <v>29302311</v>
      </c>
      <c r="C49" s="13">
        <v>378016</v>
      </c>
      <c r="D49" s="13">
        <v>210733</v>
      </c>
      <c r="E49" s="16">
        <f t="shared" si="24"/>
        <v>12.900552451306657</v>
      </c>
      <c r="F49" s="16">
        <f t="shared" si="25"/>
        <v>7.1916853247513481</v>
      </c>
      <c r="G49" s="17">
        <v>567397</v>
      </c>
      <c r="H49" s="176">
        <v>5859</v>
      </c>
      <c r="I49" s="176">
        <v>3935</v>
      </c>
      <c r="J49" s="177">
        <f t="shared" si="0"/>
        <v>10.326103239883185</v>
      </c>
      <c r="K49" s="18">
        <f t="shared" si="1"/>
        <v>6.9351794246356606</v>
      </c>
      <c r="L49" s="13">
        <v>134415</v>
      </c>
      <c r="M49" s="13">
        <v>1754</v>
      </c>
      <c r="N49" s="13">
        <v>1153</v>
      </c>
      <c r="O49" s="16">
        <f t="shared" si="2"/>
        <v>13.049138860990217</v>
      </c>
      <c r="P49" s="16">
        <f t="shared" si="3"/>
        <v>8.5779116914034894</v>
      </c>
      <c r="Q49" s="17">
        <v>928120</v>
      </c>
      <c r="R49" s="176">
        <v>10726</v>
      </c>
      <c r="S49" s="176">
        <v>7687</v>
      </c>
      <c r="T49" s="177">
        <f t="shared" si="4"/>
        <v>11.556695254923932</v>
      </c>
      <c r="U49" s="18">
        <f t="shared" si="5"/>
        <v>8.2823341809248809</v>
      </c>
      <c r="V49" s="13">
        <v>750943</v>
      </c>
      <c r="W49" s="13">
        <v>8563</v>
      </c>
      <c r="X49" s="13">
        <v>5938</v>
      </c>
      <c r="Y49" s="16">
        <f t="shared" si="6"/>
        <v>11.402995966404907</v>
      </c>
      <c r="Z49" s="16">
        <f t="shared" si="7"/>
        <v>7.9073911069149059</v>
      </c>
      <c r="AA49" s="17">
        <v>7219219</v>
      </c>
      <c r="AB49" s="176">
        <v>87417</v>
      </c>
      <c r="AC49" s="176">
        <v>52734</v>
      </c>
      <c r="AD49" s="177">
        <f t="shared" si="8"/>
        <v>12.108927572359281</v>
      </c>
      <c r="AE49" s="18">
        <f t="shared" si="9"/>
        <v>7.3046682750585621</v>
      </c>
      <c r="AF49" s="13">
        <v>10950119</v>
      </c>
      <c r="AG49" s="13">
        <v>146268</v>
      </c>
      <c r="AH49" s="13">
        <v>78479</v>
      </c>
      <c r="AI49" s="16">
        <f t="shared" si="10"/>
        <v>13.357663053707453</v>
      </c>
      <c r="AJ49" s="16">
        <f t="shared" si="11"/>
        <v>7.1669540760241963</v>
      </c>
      <c r="AK49" s="17">
        <v>1129150</v>
      </c>
      <c r="AL49" s="176">
        <v>16113</v>
      </c>
      <c r="AM49" s="176">
        <v>9658</v>
      </c>
      <c r="AN49" s="177">
        <f t="shared" si="12"/>
        <v>14.270026125846876</v>
      </c>
      <c r="AO49" s="18">
        <f t="shared" si="13"/>
        <v>8.5533365806137365</v>
      </c>
      <c r="AP49" s="17">
        <v>1014187</v>
      </c>
      <c r="AQ49" s="176">
        <v>13499</v>
      </c>
      <c r="AR49" s="176">
        <v>8495</v>
      </c>
      <c r="AS49" s="177">
        <f t="shared" si="14"/>
        <v>13.310168637539231</v>
      </c>
      <c r="AT49" s="18">
        <f t="shared" si="15"/>
        <v>8.3761673143118571</v>
      </c>
      <c r="AU49" s="176">
        <v>2734519</v>
      </c>
      <c r="AV49" s="13">
        <v>38914</v>
      </c>
      <c r="AW49" s="13">
        <v>15895</v>
      </c>
      <c r="AX49" s="16">
        <f t="shared" si="16"/>
        <v>14.230656287266608</v>
      </c>
      <c r="AY49" s="177">
        <f t="shared" si="17"/>
        <v>5.812722456856215</v>
      </c>
      <c r="AZ49" s="17">
        <v>3777390</v>
      </c>
      <c r="BA49" s="176">
        <v>46820</v>
      </c>
      <c r="BB49" s="176">
        <v>26375</v>
      </c>
      <c r="BC49" s="177">
        <f t="shared" si="18"/>
        <v>12.394801701704086</v>
      </c>
      <c r="BD49" s="18">
        <f t="shared" si="19"/>
        <v>6.9823343631449228</v>
      </c>
      <c r="BE49" s="176">
        <v>30442</v>
      </c>
      <c r="BF49" s="13">
        <v>470</v>
      </c>
      <c r="BG49" s="13">
        <v>157</v>
      </c>
      <c r="BH49" s="16">
        <f t="shared" si="20"/>
        <v>15.439195847841798</v>
      </c>
      <c r="BI49" s="177">
        <f t="shared" si="21"/>
        <v>5.1573484002365158</v>
      </c>
      <c r="BJ49" s="17"/>
      <c r="BK49" s="176"/>
      <c r="BL49" s="176"/>
      <c r="BM49" s="176"/>
      <c r="BN49" s="19"/>
      <c r="BO49" s="17">
        <v>41432</v>
      </c>
      <c r="BP49" s="176">
        <v>874</v>
      </c>
      <c r="BQ49" s="176">
        <v>131</v>
      </c>
      <c r="BR49" s="177">
        <f t="shared" si="26"/>
        <v>21.094805947094034</v>
      </c>
      <c r="BS49" s="18">
        <f t="shared" si="27"/>
        <v>3.1618072987063139</v>
      </c>
      <c r="BT49" s="13">
        <v>24978</v>
      </c>
      <c r="BU49" s="13">
        <v>739</v>
      </c>
      <c r="BV49" s="13">
        <v>96</v>
      </c>
      <c r="BW49" s="16">
        <f t="shared" si="28"/>
        <v>29.586035711426057</v>
      </c>
      <c r="BX49" s="16">
        <f t="shared" si="29"/>
        <v>3.8433821763151572</v>
      </c>
    </row>
    <row r="50" spans="1:76">
      <c r="A50" s="15">
        <v>1996</v>
      </c>
      <c r="B50" s="13">
        <v>29610218</v>
      </c>
      <c r="C50" s="13">
        <v>366200</v>
      </c>
      <c r="D50" s="13">
        <v>212880</v>
      </c>
      <c r="E50" s="16">
        <f t="shared" si="24"/>
        <v>12.367352378155406</v>
      </c>
      <c r="F50" s="16">
        <f t="shared" si="25"/>
        <v>7.1894100880986418</v>
      </c>
      <c r="G50" s="17">
        <v>559698</v>
      </c>
      <c r="H50" s="176">
        <v>5747</v>
      </c>
      <c r="I50" s="176">
        <v>3928</v>
      </c>
      <c r="J50" s="177">
        <f t="shared" si="0"/>
        <v>10.268037405886746</v>
      </c>
      <c r="K50" s="18">
        <f t="shared" si="1"/>
        <v>7.0180704594263332</v>
      </c>
      <c r="L50" s="13">
        <v>135737</v>
      </c>
      <c r="M50" s="13">
        <v>1694</v>
      </c>
      <c r="N50" s="13">
        <v>1268</v>
      </c>
      <c r="O50" s="16">
        <f t="shared" si="2"/>
        <v>12.48001650250116</v>
      </c>
      <c r="P50" s="16">
        <f t="shared" si="3"/>
        <v>9.3415944068308558</v>
      </c>
      <c r="Q50" s="17">
        <v>931327</v>
      </c>
      <c r="R50" s="176">
        <v>10573</v>
      </c>
      <c r="S50" s="176">
        <v>7751</v>
      </c>
      <c r="T50" s="177">
        <f t="shared" si="4"/>
        <v>11.352618360683197</v>
      </c>
      <c r="U50" s="18">
        <f t="shared" si="5"/>
        <v>8.3225333314721901</v>
      </c>
      <c r="V50" s="13">
        <v>752268</v>
      </c>
      <c r="W50" s="13">
        <v>8176</v>
      </c>
      <c r="X50" s="13">
        <v>5896</v>
      </c>
      <c r="Y50" s="16">
        <f t="shared" si="6"/>
        <v>10.868467088856631</v>
      </c>
      <c r="Z50" s="16">
        <f t="shared" si="7"/>
        <v>7.8376323331578641</v>
      </c>
      <c r="AA50" s="17">
        <v>7246897</v>
      </c>
      <c r="AB50" s="176">
        <v>85226</v>
      </c>
      <c r="AC50" s="176">
        <v>52341</v>
      </c>
      <c r="AD50" s="177">
        <f t="shared" si="8"/>
        <v>11.760343771961987</v>
      </c>
      <c r="AE50" s="18">
        <f t="shared" si="9"/>
        <v>7.2225395227778177</v>
      </c>
      <c r="AF50" s="13">
        <v>11082903</v>
      </c>
      <c r="AG50" s="13">
        <v>140012</v>
      </c>
      <c r="AH50" s="13">
        <v>79111</v>
      </c>
      <c r="AI50" s="16">
        <f t="shared" si="10"/>
        <v>12.633152162389223</v>
      </c>
      <c r="AJ50" s="16">
        <f t="shared" si="11"/>
        <v>7.138111738413663</v>
      </c>
      <c r="AK50" s="17">
        <v>1134196</v>
      </c>
      <c r="AL50" s="176">
        <v>15478</v>
      </c>
      <c r="AM50" s="176">
        <v>9498</v>
      </c>
      <c r="AN50" s="177">
        <f t="shared" si="12"/>
        <v>13.646671298435191</v>
      </c>
      <c r="AO50" s="18">
        <f t="shared" si="13"/>
        <v>8.3742139806523745</v>
      </c>
      <c r="AP50" s="17">
        <v>1018945</v>
      </c>
      <c r="AQ50" s="176">
        <v>13300</v>
      </c>
      <c r="AR50" s="176">
        <v>8765</v>
      </c>
      <c r="AS50" s="177">
        <f t="shared" si="14"/>
        <v>13.052716289888071</v>
      </c>
      <c r="AT50" s="18">
        <f t="shared" si="15"/>
        <v>8.602034457208191</v>
      </c>
      <c r="AU50" s="176">
        <v>2775133</v>
      </c>
      <c r="AV50" s="13">
        <v>37851</v>
      </c>
      <c r="AW50" s="13">
        <v>16392</v>
      </c>
      <c r="AX50" s="16">
        <f t="shared" si="16"/>
        <v>13.639346294393818</v>
      </c>
      <c r="AY50" s="177">
        <f t="shared" si="17"/>
        <v>5.9067439290297079</v>
      </c>
      <c r="AZ50" s="17">
        <v>3874317</v>
      </c>
      <c r="BA50" s="176">
        <v>46138</v>
      </c>
      <c r="BB50" s="176">
        <v>27538</v>
      </c>
      <c r="BC50" s="177">
        <f t="shared" si="18"/>
        <v>11.908679645986634</v>
      </c>
      <c r="BD50" s="18">
        <f t="shared" si="19"/>
        <v>7.1078334581295231</v>
      </c>
      <c r="BE50" s="176">
        <v>31387</v>
      </c>
      <c r="BF50" s="13">
        <v>443</v>
      </c>
      <c r="BG50" s="13">
        <v>120</v>
      </c>
      <c r="BH50" s="16">
        <f t="shared" si="20"/>
        <v>14.11412368177908</v>
      </c>
      <c r="BI50" s="177">
        <f t="shared" si="21"/>
        <v>3.8232389205722113</v>
      </c>
      <c r="BJ50" s="17"/>
      <c r="BK50" s="176"/>
      <c r="BL50" s="176"/>
      <c r="BM50" s="176"/>
      <c r="BN50" s="19"/>
      <c r="BO50" s="17">
        <v>41741</v>
      </c>
      <c r="BP50" s="176">
        <v>815</v>
      </c>
      <c r="BQ50" s="176">
        <v>152</v>
      </c>
      <c r="BR50" s="177">
        <f t="shared" si="26"/>
        <v>19.525167101890229</v>
      </c>
      <c r="BS50" s="18">
        <f t="shared" si="27"/>
        <v>3.6415035576531469</v>
      </c>
      <c r="BT50" s="13">
        <v>25669</v>
      </c>
      <c r="BU50" s="13">
        <v>747</v>
      </c>
      <c r="BV50" s="13">
        <v>120</v>
      </c>
      <c r="BW50" s="16">
        <f t="shared" si="28"/>
        <v>29.101250535665589</v>
      </c>
      <c r="BX50" s="16">
        <f t="shared" si="29"/>
        <v>4.674899684444271</v>
      </c>
    </row>
    <row r="51" spans="1:76">
      <c r="A51" s="15">
        <v>1997</v>
      </c>
      <c r="B51" s="13">
        <v>29905948</v>
      </c>
      <c r="C51" s="13">
        <v>348598</v>
      </c>
      <c r="D51" s="13">
        <v>215669</v>
      </c>
      <c r="E51" s="16">
        <f t="shared" si="24"/>
        <v>11.656477166348314</v>
      </c>
      <c r="F51" s="16">
        <f t="shared" si="25"/>
        <v>7.2115754364315752</v>
      </c>
      <c r="G51" s="17">
        <v>550911</v>
      </c>
      <c r="H51" s="176">
        <v>5416</v>
      </c>
      <c r="I51" s="176">
        <v>4318</v>
      </c>
      <c r="J51" s="177">
        <f t="shared" si="0"/>
        <v>9.8309890345264481</v>
      </c>
      <c r="K51" s="18">
        <f t="shared" si="1"/>
        <v>7.837926634247637</v>
      </c>
      <c r="L51" s="13">
        <v>136095</v>
      </c>
      <c r="M51" s="13">
        <v>1591</v>
      </c>
      <c r="N51" s="13">
        <v>1030</v>
      </c>
      <c r="O51" s="16">
        <f t="shared" si="2"/>
        <v>11.690363349131122</v>
      </c>
      <c r="P51" s="16">
        <f t="shared" si="3"/>
        <v>7.568242771593372</v>
      </c>
      <c r="Q51" s="17">
        <v>932402</v>
      </c>
      <c r="R51" s="176">
        <v>9952</v>
      </c>
      <c r="S51" s="176">
        <v>8044</v>
      </c>
      <c r="T51" s="177">
        <f t="shared" si="4"/>
        <v>10.673507778833594</v>
      </c>
      <c r="U51" s="18">
        <f t="shared" si="5"/>
        <v>8.6271801218787605</v>
      </c>
      <c r="V51" s="13">
        <v>752511</v>
      </c>
      <c r="W51" s="13">
        <v>7922</v>
      </c>
      <c r="X51" s="13">
        <v>5944</v>
      </c>
      <c r="Y51" s="16">
        <f t="shared" si="6"/>
        <v>10.527420861621957</v>
      </c>
      <c r="Z51" s="16">
        <f t="shared" si="7"/>
        <v>7.8988878567888046</v>
      </c>
      <c r="AA51" s="17">
        <v>7274611</v>
      </c>
      <c r="AB51" s="176">
        <v>79774</v>
      </c>
      <c r="AC51" s="176">
        <v>54399</v>
      </c>
      <c r="AD51" s="177">
        <f t="shared" si="8"/>
        <v>10.966084647000368</v>
      </c>
      <c r="AE51" s="18">
        <f t="shared" si="9"/>
        <v>7.4779256237893685</v>
      </c>
      <c r="AF51" s="13">
        <v>11227651</v>
      </c>
      <c r="AG51" s="13">
        <v>133004</v>
      </c>
      <c r="AH51" s="13">
        <v>79541</v>
      </c>
      <c r="AI51" s="16">
        <f t="shared" si="10"/>
        <v>11.846110998640766</v>
      </c>
      <c r="AJ51" s="16">
        <f t="shared" si="11"/>
        <v>7.0843847925091366</v>
      </c>
      <c r="AK51" s="17">
        <v>1136128</v>
      </c>
      <c r="AL51" s="176">
        <v>14655</v>
      </c>
      <c r="AM51" s="176">
        <v>9511</v>
      </c>
      <c r="AN51" s="177">
        <f t="shared" si="12"/>
        <v>12.899074752140605</v>
      </c>
      <c r="AO51" s="18">
        <f t="shared" si="13"/>
        <v>8.3714158968003609</v>
      </c>
      <c r="AP51" s="17">
        <v>1017902</v>
      </c>
      <c r="AQ51" s="176">
        <v>12860</v>
      </c>
      <c r="AR51" s="176">
        <v>8637</v>
      </c>
      <c r="AS51" s="177">
        <f t="shared" si="14"/>
        <v>12.633829189843423</v>
      </c>
      <c r="AT51" s="18">
        <f t="shared" si="15"/>
        <v>8.4850997443761784</v>
      </c>
      <c r="AU51" s="176">
        <v>2829848</v>
      </c>
      <c r="AV51" s="13">
        <v>36905</v>
      </c>
      <c r="AW51" s="13">
        <v>16452</v>
      </c>
      <c r="AX51" s="16">
        <f t="shared" si="16"/>
        <v>13.041336495811789</v>
      </c>
      <c r="AY51" s="177">
        <f t="shared" si="17"/>
        <v>5.8137398192411744</v>
      </c>
      <c r="AZ51" s="17">
        <v>3948583</v>
      </c>
      <c r="BA51" s="176">
        <v>44577</v>
      </c>
      <c r="BB51" s="176">
        <v>27412</v>
      </c>
      <c r="BC51" s="177">
        <f t="shared" si="18"/>
        <v>11.289366337240473</v>
      </c>
      <c r="BD51" s="18">
        <f t="shared" si="19"/>
        <v>6.9422372532121015</v>
      </c>
      <c r="BE51" s="176">
        <v>31797</v>
      </c>
      <c r="BF51" s="13">
        <v>474</v>
      </c>
      <c r="BG51" s="13">
        <v>123</v>
      </c>
      <c r="BH51" s="16">
        <f t="shared" si="20"/>
        <v>14.907066704406075</v>
      </c>
      <c r="BI51" s="177">
        <f t="shared" si="21"/>
        <v>3.868289461269931</v>
      </c>
      <c r="BJ51" s="17"/>
      <c r="BK51" s="176"/>
      <c r="BL51" s="176"/>
      <c r="BM51" s="176"/>
      <c r="BN51" s="19"/>
      <c r="BO51" s="17">
        <v>41625</v>
      </c>
      <c r="BP51" s="176">
        <v>723</v>
      </c>
      <c r="BQ51" s="176">
        <v>138</v>
      </c>
      <c r="BR51" s="177">
        <f t="shared" si="26"/>
        <v>17.36936936936937</v>
      </c>
      <c r="BS51" s="18">
        <f t="shared" si="27"/>
        <v>3.3153153153153152</v>
      </c>
      <c r="BT51" s="13">
        <v>25884</v>
      </c>
      <c r="BU51" s="13">
        <v>745</v>
      </c>
      <c r="BV51" s="13">
        <v>120</v>
      </c>
      <c r="BW51" s="16">
        <f t="shared" si="28"/>
        <v>28.782259310771131</v>
      </c>
      <c r="BX51" s="16">
        <f t="shared" si="29"/>
        <v>4.6360686138154845</v>
      </c>
    </row>
    <row r="52" spans="1:76">
      <c r="A52" s="15">
        <v>1998</v>
      </c>
      <c r="B52" s="13">
        <v>30155173</v>
      </c>
      <c r="C52" s="13">
        <v>342418</v>
      </c>
      <c r="D52" s="13">
        <v>218091</v>
      </c>
      <c r="E52" s="16">
        <f t="shared" si="24"/>
        <v>11.355199321854331</v>
      </c>
      <c r="F52" s="16">
        <f t="shared" si="25"/>
        <v>7.2322914546038257</v>
      </c>
      <c r="G52" s="17">
        <v>539843</v>
      </c>
      <c r="H52" s="176">
        <v>4994</v>
      </c>
      <c r="I52" s="176">
        <v>4230</v>
      </c>
      <c r="J52" s="177">
        <f t="shared" si="0"/>
        <v>9.2508377435661853</v>
      </c>
      <c r="K52" s="18">
        <f t="shared" si="1"/>
        <v>7.8356114648147699</v>
      </c>
      <c r="L52" s="13">
        <v>135804</v>
      </c>
      <c r="M52" s="13">
        <v>1504</v>
      </c>
      <c r="N52" s="13">
        <v>1207</v>
      </c>
      <c r="O52" s="16">
        <f t="shared" si="2"/>
        <v>11.07478424788666</v>
      </c>
      <c r="P52" s="16">
        <f t="shared" si="3"/>
        <v>8.8878089010632966</v>
      </c>
      <c r="Q52" s="17">
        <v>931836</v>
      </c>
      <c r="R52" s="176">
        <v>9595</v>
      </c>
      <c r="S52" s="176">
        <v>8068</v>
      </c>
      <c r="T52" s="177">
        <f t="shared" si="4"/>
        <v>10.296876274365875</v>
      </c>
      <c r="U52" s="18">
        <f t="shared" si="5"/>
        <v>8.6581759021973816</v>
      </c>
      <c r="V52" s="13">
        <v>750530</v>
      </c>
      <c r="W52" s="13">
        <v>7885</v>
      </c>
      <c r="X52" s="13">
        <v>6305</v>
      </c>
      <c r="Y52" s="16">
        <f t="shared" si="6"/>
        <v>10.505909157528679</v>
      </c>
      <c r="Z52" s="16">
        <f t="shared" si="7"/>
        <v>8.4007301506935104</v>
      </c>
      <c r="AA52" s="17">
        <v>7295935</v>
      </c>
      <c r="AB52" s="176">
        <v>75858</v>
      </c>
      <c r="AC52" s="176">
        <v>54181</v>
      </c>
      <c r="AD52" s="177">
        <f t="shared" si="8"/>
        <v>10.397296576792419</v>
      </c>
      <c r="AE52" s="18">
        <f t="shared" si="9"/>
        <v>7.4261900633709041</v>
      </c>
      <c r="AF52" s="13">
        <v>11365901</v>
      </c>
      <c r="AG52" s="13">
        <v>132623</v>
      </c>
      <c r="AH52" s="13">
        <v>80184</v>
      </c>
      <c r="AI52" s="16">
        <f t="shared" si="10"/>
        <v>11.66849860824936</v>
      </c>
      <c r="AJ52" s="16">
        <f t="shared" si="11"/>
        <v>7.0547860657945201</v>
      </c>
      <c r="AK52" s="17">
        <v>1137489</v>
      </c>
      <c r="AL52" s="176">
        <v>14461</v>
      </c>
      <c r="AM52" s="176">
        <v>9815</v>
      </c>
      <c r="AN52" s="177">
        <f t="shared" si="12"/>
        <v>12.713089972738198</v>
      </c>
      <c r="AO52" s="18">
        <f t="shared" si="13"/>
        <v>8.6286548705086386</v>
      </c>
      <c r="AP52" s="17">
        <v>1017332</v>
      </c>
      <c r="AQ52" s="176">
        <v>12777</v>
      </c>
      <c r="AR52" s="176">
        <v>8905</v>
      </c>
      <c r="AS52" s="177">
        <f t="shared" si="14"/>
        <v>12.55932183397357</v>
      </c>
      <c r="AT52" s="18">
        <f t="shared" si="15"/>
        <v>8.7532880121730177</v>
      </c>
      <c r="AU52" s="176">
        <v>2899066</v>
      </c>
      <c r="AV52" s="13">
        <v>37905</v>
      </c>
      <c r="AW52" s="13">
        <v>16795</v>
      </c>
      <c r="AX52" s="16">
        <f t="shared" si="16"/>
        <v>13.074900674907022</v>
      </c>
      <c r="AY52" s="177">
        <f t="shared" si="17"/>
        <v>5.7932451348123841</v>
      </c>
      <c r="AZ52" s="17">
        <v>3983113</v>
      </c>
      <c r="BA52" s="176">
        <v>43072</v>
      </c>
      <c r="BB52" s="176">
        <v>27978</v>
      </c>
      <c r="BC52" s="177">
        <f t="shared" si="18"/>
        <v>10.813652537600616</v>
      </c>
      <c r="BD52" s="18">
        <f t="shared" si="19"/>
        <v>7.0241542230913359</v>
      </c>
      <c r="BE52" s="176">
        <v>31149</v>
      </c>
      <c r="BF52" s="13">
        <v>396</v>
      </c>
      <c r="BG52" s="13">
        <v>135</v>
      </c>
      <c r="BH52" s="16">
        <f t="shared" si="20"/>
        <v>12.713088702687084</v>
      </c>
      <c r="BI52" s="177">
        <f t="shared" si="21"/>
        <v>4.3340075122796877</v>
      </c>
      <c r="BJ52" s="17"/>
      <c r="BK52" s="176"/>
      <c r="BL52" s="176"/>
      <c r="BM52" s="176"/>
      <c r="BN52" s="19"/>
      <c r="BO52" s="17">
        <v>40802</v>
      </c>
      <c r="BP52" s="176">
        <v>681</v>
      </c>
      <c r="BQ52" s="176">
        <v>146</v>
      </c>
      <c r="BR52" s="177">
        <f t="shared" si="26"/>
        <v>16.690358315768833</v>
      </c>
      <c r="BS52" s="18">
        <f t="shared" si="27"/>
        <v>3.5782559678447137</v>
      </c>
      <c r="BT52" s="13">
        <v>26373</v>
      </c>
      <c r="BU52" s="13">
        <v>667</v>
      </c>
      <c r="BV52" s="13">
        <v>142</v>
      </c>
      <c r="BW52" s="16">
        <f t="shared" si="28"/>
        <v>25.291017328328213</v>
      </c>
      <c r="BX52" s="16">
        <f t="shared" si="29"/>
        <v>5.3842945436620786</v>
      </c>
    </row>
    <row r="53" spans="1:76">
      <c r="A53" s="15">
        <v>1999</v>
      </c>
      <c r="B53" s="13">
        <v>30401286</v>
      </c>
      <c r="C53" s="13">
        <v>337249</v>
      </c>
      <c r="D53" s="13">
        <v>219530</v>
      </c>
      <c r="E53" s="16">
        <f t="shared" si="24"/>
        <v>11.093247831687121</v>
      </c>
      <c r="F53" s="16">
        <f t="shared" si="25"/>
        <v>7.2210761084251498</v>
      </c>
      <c r="G53" s="17">
        <v>533329</v>
      </c>
      <c r="H53" s="176">
        <v>5055</v>
      </c>
      <c r="I53" s="176">
        <v>4139</v>
      </c>
      <c r="J53" s="177">
        <f t="shared" si="0"/>
        <v>9.4782020103913336</v>
      </c>
      <c r="K53" s="18">
        <f t="shared" si="1"/>
        <v>7.7606880555904514</v>
      </c>
      <c r="L53" s="13">
        <v>136281</v>
      </c>
      <c r="M53" s="13">
        <v>1515</v>
      </c>
      <c r="N53" s="13">
        <v>1137</v>
      </c>
      <c r="O53" s="16">
        <f t="shared" si="2"/>
        <v>11.116736742465934</v>
      </c>
      <c r="P53" s="16">
        <f t="shared" si="3"/>
        <v>8.343055891870474</v>
      </c>
      <c r="Q53" s="17">
        <v>933784</v>
      </c>
      <c r="R53" s="176">
        <v>9575</v>
      </c>
      <c r="S53" s="176">
        <v>7640</v>
      </c>
      <c r="T53" s="177">
        <f t="shared" si="4"/>
        <v>10.253977365215082</v>
      </c>
      <c r="U53" s="18">
        <f t="shared" si="5"/>
        <v>8.1817636626885868</v>
      </c>
      <c r="V53" s="13">
        <v>750601</v>
      </c>
      <c r="W53" s="13">
        <v>7615</v>
      </c>
      <c r="X53" s="13">
        <v>6074</v>
      </c>
      <c r="Y53" s="16">
        <f t="shared" si="6"/>
        <v>10.145203643480357</v>
      </c>
      <c r="Z53" s="16">
        <f t="shared" si="7"/>
        <v>8.0921821313853837</v>
      </c>
      <c r="AA53" s="17">
        <v>7323250</v>
      </c>
      <c r="AB53" s="176">
        <v>73596</v>
      </c>
      <c r="AC53" s="176">
        <v>54592</v>
      </c>
      <c r="AD53" s="177">
        <f t="shared" si="8"/>
        <v>10.049636431912061</v>
      </c>
      <c r="AE53" s="18">
        <f t="shared" si="9"/>
        <v>7.4546137302427198</v>
      </c>
      <c r="AF53" s="13">
        <v>11504759</v>
      </c>
      <c r="AG53" s="13">
        <v>131085</v>
      </c>
      <c r="AH53" s="13">
        <v>81397</v>
      </c>
      <c r="AI53" s="16">
        <f t="shared" si="10"/>
        <v>11.393980525798064</v>
      </c>
      <c r="AJ53" s="16">
        <f t="shared" si="11"/>
        <v>7.0750721505769913</v>
      </c>
      <c r="AK53" s="17">
        <v>1142448</v>
      </c>
      <c r="AL53" s="176">
        <v>14315</v>
      </c>
      <c r="AM53" s="176">
        <v>9860</v>
      </c>
      <c r="AN53" s="177">
        <f t="shared" si="12"/>
        <v>12.530110779659118</v>
      </c>
      <c r="AO53" s="18">
        <f t="shared" si="13"/>
        <v>8.6305897511309055</v>
      </c>
      <c r="AP53" s="17">
        <v>1014524</v>
      </c>
      <c r="AQ53" s="176">
        <v>12604</v>
      </c>
      <c r="AR53" s="176">
        <v>9044</v>
      </c>
      <c r="AS53" s="177">
        <f t="shared" si="14"/>
        <v>12.423560211488343</v>
      </c>
      <c r="AT53" s="18">
        <f t="shared" si="15"/>
        <v>8.9145254326166761</v>
      </c>
      <c r="AU53" s="176">
        <v>2952692</v>
      </c>
      <c r="AV53" s="13">
        <v>38171</v>
      </c>
      <c r="AW53" s="13">
        <v>17206</v>
      </c>
      <c r="AX53" s="16">
        <f t="shared" si="16"/>
        <v>12.927525119450319</v>
      </c>
      <c r="AY53" s="177">
        <f t="shared" si="17"/>
        <v>5.8272247833502444</v>
      </c>
      <c r="AZ53" s="17">
        <v>4011375</v>
      </c>
      <c r="BA53" s="176">
        <v>41939</v>
      </c>
      <c r="BB53" s="176">
        <v>28017</v>
      </c>
      <c r="BC53" s="177">
        <f t="shared" si="18"/>
        <v>10.455018541023962</v>
      </c>
      <c r="BD53" s="18">
        <f t="shared" si="19"/>
        <v>6.9843881462092172</v>
      </c>
      <c r="BE53" s="176">
        <v>30785</v>
      </c>
      <c r="BF53" s="13">
        <v>383</v>
      </c>
      <c r="BG53" s="13">
        <v>135</v>
      </c>
      <c r="BH53" s="16">
        <f t="shared" si="20"/>
        <v>12.441123923988956</v>
      </c>
      <c r="BI53" s="177">
        <f t="shared" si="21"/>
        <v>4.3852525580639918</v>
      </c>
      <c r="BJ53" s="17"/>
      <c r="BK53" s="176"/>
      <c r="BL53" s="176"/>
      <c r="BM53" s="176"/>
      <c r="BN53" s="19"/>
      <c r="BO53" s="17">
        <v>40638</v>
      </c>
      <c r="BP53" s="176">
        <v>659</v>
      </c>
      <c r="BQ53" s="176">
        <v>162</v>
      </c>
      <c r="BR53" s="177">
        <f t="shared" si="26"/>
        <v>16.216349229784932</v>
      </c>
      <c r="BS53" s="18">
        <f t="shared" si="27"/>
        <v>3.9864166543629116</v>
      </c>
      <c r="BT53" s="13">
        <v>26820</v>
      </c>
      <c r="BU53" s="13">
        <v>737</v>
      </c>
      <c r="BV53" s="13">
        <v>127</v>
      </c>
      <c r="BW53" s="16">
        <f t="shared" si="28"/>
        <v>27.479492915734525</v>
      </c>
      <c r="BX53" s="16">
        <f t="shared" si="29"/>
        <v>4.7352721849366146</v>
      </c>
    </row>
    <row r="54" spans="1:76">
      <c r="A54" s="15">
        <v>2000</v>
      </c>
      <c r="B54" s="13">
        <v>30685730</v>
      </c>
      <c r="C54" s="13">
        <v>327882</v>
      </c>
      <c r="D54" s="13">
        <v>218062</v>
      </c>
      <c r="E54" s="16">
        <f t="shared" si="24"/>
        <v>10.685162125848073</v>
      </c>
      <c r="F54" s="16">
        <f t="shared" si="25"/>
        <v>7.1062998990084312</v>
      </c>
      <c r="G54" s="17">
        <v>527966</v>
      </c>
      <c r="H54" s="176">
        <v>4869</v>
      </c>
      <c r="I54" s="176">
        <v>4339</v>
      </c>
      <c r="J54" s="177">
        <f t="shared" si="0"/>
        <v>9.2221847618975463</v>
      </c>
      <c r="K54" s="18">
        <f t="shared" si="1"/>
        <v>8.2183322410912822</v>
      </c>
      <c r="L54" s="13">
        <v>136470</v>
      </c>
      <c r="M54" s="13">
        <v>1441</v>
      </c>
      <c r="N54" s="13">
        <v>1229</v>
      </c>
      <c r="O54" s="16">
        <f t="shared" si="2"/>
        <v>10.559097237488093</v>
      </c>
      <c r="P54" s="16">
        <f t="shared" si="3"/>
        <v>9.0056422656994215</v>
      </c>
      <c r="Q54" s="17">
        <v>933821</v>
      </c>
      <c r="R54" s="176">
        <v>9116</v>
      </c>
      <c r="S54" s="176">
        <v>7879</v>
      </c>
      <c r="T54" s="177">
        <f t="shared" si="4"/>
        <v>9.7620421900985299</v>
      </c>
      <c r="U54" s="18">
        <f t="shared" si="5"/>
        <v>8.4373771847067047</v>
      </c>
      <c r="V54" s="13">
        <v>750517</v>
      </c>
      <c r="W54" s="13">
        <v>7347</v>
      </c>
      <c r="X54" s="13">
        <v>6088</v>
      </c>
      <c r="Y54" s="16">
        <f t="shared" si="6"/>
        <v>9.7892519423277555</v>
      </c>
      <c r="Z54" s="16">
        <f t="shared" si="7"/>
        <v>8.1117416394298871</v>
      </c>
      <c r="AA54" s="17">
        <v>7356951</v>
      </c>
      <c r="AB54" s="176">
        <v>72009</v>
      </c>
      <c r="AC54" s="176">
        <v>53193</v>
      </c>
      <c r="AD54" s="177">
        <f t="shared" si="8"/>
        <v>9.7878863132294889</v>
      </c>
      <c r="AE54" s="18">
        <f t="shared" si="9"/>
        <v>7.2303050543628737</v>
      </c>
      <c r="AF54" s="13">
        <v>11683290</v>
      </c>
      <c r="AG54" s="13">
        <v>127422</v>
      </c>
      <c r="AH54" s="13">
        <v>81309</v>
      </c>
      <c r="AI54" s="16">
        <f t="shared" si="10"/>
        <v>10.906345729670324</v>
      </c>
      <c r="AJ54" s="16">
        <f t="shared" si="11"/>
        <v>6.9594266683442765</v>
      </c>
      <c r="AK54" s="17">
        <v>1147313</v>
      </c>
      <c r="AL54" s="176">
        <v>14090</v>
      </c>
      <c r="AM54" s="176">
        <v>9892</v>
      </c>
      <c r="AN54" s="177">
        <f t="shared" si="12"/>
        <v>12.28086842910348</v>
      </c>
      <c r="AO54" s="18">
        <f t="shared" si="13"/>
        <v>8.6218843506523495</v>
      </c>
      <c r="AP54" s="17">
        <v>1007565</v>
      </c>
      <c r="AQ54" s="176">
        <v>12140</v>
      </c>
      <c r="AR54" s="176">
        <v>8956</v>
      </c>
      <c r="AS54" s="177">
        <f t="shared" si="14"/>
        <v>12.048850446373187</v>
      </c>
      <c r="AT54" s="18">
        <f t="shared" si="15"/>
        <v>8.8887565566489499</v>
      </c>
      <c r="AU54" s="176">
        <v>3004198</v>
      </c>
      <c r="AV54" s="13">
        <v>37006</v>
      </c>
      <c r="AW54" s="13">
        <v>17273</v>
      </c>
      <c r="AX54" s="16">
        <f t="shared" si="16"/>
        <v>12.318096210702491</v>
      </c>
      <c r="AY54" s="177">
        <f t="shared" si="17"/>
        <v>5.7496210303049269</v>
      </c>
      <c r="AZ54" s="17">
        <v>4039230</v>
      </c>
      <c r="BA54" s="176">
        <v>40672</v>
      </c>
      <c r="BB54" s="176">
        <v>27461</v>
      </c>
      <c r="BC54" s="177">
        <f t="shared" si="18"/>
        <v>10.069245871119</v>
      </c>
      <c r="BD54" s="18">
        <f t="shared" si="19"/>
        <v>6.7985729953481231</v>
      </c>
      <c r="BE54" s="176">
        <v>30431</v>
      </c>
      <c r="BF54" s="13">
        <v>370</v>
      </c>
      <c r="BG54" s="13">
        <v>156</v>
      </c>
      <c r="BH54" s="16">
        <f t="shared" si="20"/>
        <v>12.158654004140514</v>
      </c>
      <c r="BI54" s="177">
        <f t="shared" si="21"/>
        <v>5.1263514179619465</v>
      </c>
      <c r="BJ54" s="17"/>
      <c r="BK54" s="176"/>
      <c r="BL54" s="176"/>
      <c r="BM54" s="176"/>
      <c r="BN54" s="19"/>
      <c r="BO54" s="17">
        <v>40480</v>
      </c>
      <c r="BP54" s="176">
        <v>673</v>
      </c>
      <c r="BQ54" s="176">
        <v>157</v>
      </c>
      <c r="BR54" s="177">
        <f t="shared" si="26"/>
        <v>16.625494071146246</v>
      </c>
      <c r="BS54" s="18">
        <f t="shared" si="27"/>
        <v>3.8784584980237153</v>
      </c>
      <c r="BT54" s="13">
        <v>27498</v>
      </c>
      <c r="BU54" s="13">
        <v>727</v>
      </c>
      <c r="BV54" s="13">
        <v>130</v>
      </c>
      <c r="BW54" s="16">
        <f t="shared" si="28"/>
        <v>26.438286420830607</v>
      </c>
      <c r="BX54" s="16">
        <f t="shared" si="29"/>
        <v>4.7276165539311954</v>
      </c>
    </row>
    <row r="55" spans="1:76">
      <c r="A55" s="15">
        <v>2001</v>
      </c>
      <c r="B55" s="13">
        <v>31020902</v>
      </c>
      <c r="C55" s="13">
        <v>333744</v>
      </c>
      <c r="D55" s="13">
        <v>219538</v>
      </c>
      <c r="E55" s="16">
        <f t="shared" si="24"/>
        <v>10.758681356202988</v>
      </c>
      <c r="F55" s="16">
        <f t="shared" si="25"/>
        <v>7.0770991765487672</v>
      </c>
      <c r="G55" s="17">
        <v>522046</v>
      </c>
      <c r="H55" s="176">
        <v>4716</v>
      </c>
      <c r="I55" s="176">
        <v>4151</v>
      </c>
      <c r="J55" s="177">
        <f t="shared" si="0"/>
        <v>9.033686686613823</v>
      </c>
      <c r="K55" s="18">
        <f t="shared" si="1"/>
        <v>7.951406581029258</v>
      </c>
      <c r="L55" s="13">
        <v>136665</v>
      </c>
      <c r="M55" s="13">
        <v>1380</v>
      </c>
      <c r="N55" s="13">
        <v>1160</v>
      </c>
      <c r="O55" s="16">
        <f t="shared" si="2"/>
        <v>10.097684118099002</v>
      </c>
      <c r="P55" s="16">
        <f t="shared" si="3"/>
        <v>8.4879083891266962</v>
      </c>
      <c r="Q55" s="17">
        <v>932494</v>
      </c>
      <c r="R55" s="176">
        <v>8909</v>
      </c>
      <c r="S55" s="176">
        <v>7879</v>
      </c>
      <c r="T55" s="177">
        <f t="shared" si="4"/>
        <v>9.5539488725932813</v>
      </c>
      <c r="U55" s="18">
        <f t="shared" si="5"/>
        <v>8.4493841247235899</v>
      </c>
      <c r="V55" s="13">
        <v>749820</v>
      </c>
      <c r="W55" s="13">
        <v>7195</v>
      </c>
      <c r="X55" s="13">
        <v>6062</v>
      </c>
      <c r="Y55" s="16">
        <f t="shared" si="6"/>
        <v>9.5956362860419837</v>
      </c>
      <c r="Z55" s="16">
        <f t="shared" si="7"/>
        <v>8.084606972340028</v>
      </c>
      <c r="AA55" s="17">
        <v>7396456</v>
      </c>
      <c r="AB55" s="176">
        <v>73696</v>
      </c>
      <c r="AC55" s="176">
        <v>54211</v>
      </c>
      <c r="AD55" s="177">
        <f t="shared" si="8"/>
        <v>9.9636907189064594</v>
      </c>
      <c r="AE55" s="18">
        <f t="shared" si="9"/>
        <v>7.3293209612819981</v>
      </c>
      <c r="AF55" s="13">
        <v>11897534</v>
      </c>
      <c r="AG55" s="13">
        <v>131710</v>
      </c>
      <c r="AH55" s="13">
        <v>81237</v>
      </c>
      <c r="AI55" s="16">
        <f t="shared" si="10"/>
        <v>11.070361303443217</v>
      </c>
      <c r="AJ55" s="16">
        <f t="shared" si="11"/>
        <v>6.8280536117820718</v>
      </c>
      <c r="AK55" s="17">
        <v>1151454</v>
      </c>
      <c r="AL55" s="176">
        <v>14002</v>
      </c>
      <c r="AM55" s="176">
        <v>9734</v>
      </c>
      <c r="AN55" s="177">
        <f t="shared" si="12"/>
        <v>12.160277353676308</v>
      </c>
      <c r="AO55" s="18">
        <f t="shared" si="13"/>
        <v>8.4536594601260671</v>
      </c>
      <c r="AP55" s="17">
        <v>1000239</v>
      </c>
      <c r="AQ55" s="176">
        <v>12275</v>
      </c>
      <c r="AR55" s="176">
        <v>8740</v>
      </c>
      <c r="AS55" s="177">
        <f t="shared" si="14"/>
        <v>12.272066975992738</v>
      </c>
      <c r="AT55" s="18">
        <f t="shared" si="15"/>
        <v>8.7379116391182503</v>
      </c>
      <c r="AU55" s="176">
        <v>3058108</v>
      </c>
      <c r="AV55" s="13">
        <v>37619</v>
      </c>
      <c r="AW55" s="13">
        <v>17582</v>
      </c>
      <c r="AX55" s="16">
        <f t="shared" si="16"/>
        <v>12.301396811361796</v>
      </c>
      <c r="AY55" s="177">
        <f t="shared" si="17"/>
        <v>5.7493064339127331</v>
      </c>
      <c r="AZ55" s="17">
        <v>4076950</v>
      </c>
      <c r="BA55" s="176">
        <v>40575</v>
      </c>
      <c r="BB55" s="176">
        <v>28362</v>
      </c>
      <c r="BC55" s="177">
        <f t="shared" si="18"/>
        <v>9.9522927678779478</v>
      </c>
      <c r="BD55" s="18">
        <f t="shared" si="19"/>
        <v>6.9566710408516172</v>
      </c>
      <c r="BE55" s="176">
        <v>30158</v>
      </c>
      <c r="BF55" s="13">
        <v>344</v>
      </c>
      <c r="BG55" s="13">
        <v>134</v>
      </c>
      <c r="BH55" s="16">
        <f t="shared" si="20"/>
        <v>11.406591949068241</v>
      </c>
      <c r="BI55" s="177">
        <f t="shared" si="21"/>
        <v>4.4432654685323962</v>
      </c>
      <c r="BJ55" s="17"/>
      <c r="BK55" s="176"/>
      <c r="BL55" s="176"/>
      <c r="BM55" s="176"/>
      <c r="BN55" s="19"/>
      <c r="BO55" s="17">
        <v>40845</v>
      </c>
      <c r="BP55" s="176">
        <v>613</v>
      </c>
      <c r="BQ55" s="176">
        <v>163</v>
      </c>
      <c r="BR55" s="177">
        <f t="shared" si="26"/>
        <v>15.007956910270535</v>
      </c>
      <c r="BS55" s="18">
        <f t="shared" si="27"/>
        <v>3.9906965356836821</v>
      </c>
      <c r="BT55" s="13">
        <v>28133</v>
      </c>
      <c r="BU55" s="13">
        <v>710</v>
      </c>
      <c r="BV55" s="13">
        <v>123</v>
      </c>
      <c r="BW55" s="16">
        <f t="shared" si="28"/>
        <v>25.237265844382044</v>
      </c>
      <c r="BX55" s="16">
        <f t="shared" si="29"/>
        <v>4.3720897167028046</v>
      </c>
    </row>
    <row r="56" spans="1:76">
      <c r="A56" s="15">
        <v>2002</v>
      </c>
      <c r="B56" s="13">
        <v>31360079</v>
      </c>
      <c r="C56" s="13">
        <v>328802</v>
      </c>
      <c r="D56" s="13">
        <v>223603</v>
      </c>
      <c r="E56" s="16">
        <f t="shared" si="24"/>
        <v>10.484731240632398</v>
      </c>
      <c r="F56" s="16">
        <f t="shared" si="25"/>
        <v>7.1301797422130218</v>
      </c>
      <c r="G56" s="17">
        <v>519481</v>
      </c>
      <c r="H56" s="176">
        <v>4651</v>
      </c>
      <c r="I56" s="176">
        <v>4183</v>
      </c>
      <c r="J56" s="177">
        <f t="shared" si="0"/>
        <v>8.9531667183207855</v>
      </c>
      <c r="K56" s="18">
        <f t="shared" si="1"/>
        <v>8.0522675516525144</v>
      </c>
      <c r="L56" s="13">
        <v>136880</v>
      </c>
      <c r="M56" s="13">
        <v>1328</v>
      </c>
      <c r="N56" s="13">
        <v>1236</v>
      </c>
      <c r="O56" s="16">
        <f t="shared" si="2"/>
        <v>9.7019286966686149</v>
      </c>
      <c r="P56" s="16">
        <f t="shared" si="3"/>
        <v>9.029807130333138</v>
      </c>
      <c r="Q56" s="17">
        <v>935179</v>
      </c>
      <c r="R56" s="176">
        <v>8663</v>
      </c>
      <c r="S56" s="176">
        <v>7997</v>
      </c>
      <c r="T56" s="177">
        <f t="shared" si="4"/>
        <v>9.2634672078821279</v>
      </c>
      <c r="U56" s="18">
        <f t="shared" si="5"/>
        <v>8.5513040818923436</v>
      </c>
      <c r="V56" s="13">
        <v>749372</v>
      </c>
      <c r="W56" s="13">
        <v>7046</v>
      </c>
      <c r="X56" s="13">
        <v>6096</v>
      </c>
      <c r="Y56" s="16">
        <f t="shared" si="6"/>
        <v>9.4025397265977375</v>
      </c>
      <c r="Z56" s="16">
        <f t="shared" si="7"/>
        <v>8.1348115488702533</v>
      </c>
      <c r="AA56" s="17">
        <v>7441656</v>
      </c>
      <c r="AB56" s="176">
        <v>72477</v>
      </c>
      <c r="AC56" s="176">
        <v>55535</v>
      </c>
      <c r="AD56" s="177">
        <f t="shared" si="8"/>
        <v>9.7393644640386494</v>
      </c>
      <c r="AE56" s="18">
        <f t="shared" si="9"/>
        <v>7.4627206632502228</v>
      </c>
      <c r="AF56" s="13">
        <v>12094174</v>
      </c>
      <c r="AG56" s="13">
        <v>128532</v>
      </c>
      <c r="AH56" s="13">
        <v>82240</v>
      </c>
      <c r="AI56" s="16">
        <f t="shared" si="10"/>
        <v>10.627596394759989</v>
      </c>
      <c r="AJ56" s="16">
        <f t="shared" si="11"/>
        <v>6.799968315322733</v>
      </c>
      <c r="AK56" s="17">
        <v>1156680</v>
      </c>
      <c r="AL56" s="176">
        <v>13888</v>
      </c>
      <c r="AM56" s="176">
        <v>9849</v>
      </c>
      <c r="AN56" s="177">
        <f t="shared" si="12"/>
        <v>12.006778019849916</v>
      </c>
      <c r="AO56" s="18">
        <f t="shared" si="13"/>
        <v>8.5148874364560641</v>
      </c>
      <c r="AP56" s="17">
        <v>996807</v>
      </c>
      <c r="AQ56" s="176">
        <v>11761</v>
      </c>
      <c r="AR56" s="176">
        <v>8906</v>
      </c>
      <c r="AS56" s="177">
        <f t="shared" si="14"/>
        <v>11.79867316341077</v>
      </c>
      <c r="AT56" s="18">
        <f t="shared" si="15"/>
        <v>8.9345279477371253</v>
      </c>
      <c r="AU56" s="176">
        <v>3128429</v>
      </c>
      <c r="AV56" s="13">
        <v>38691</v>
      </c>
      <c r="AW56" s="13">
        <v>18234</v>
      </c>
      <c r="AX56" s="16">
        <f t="shared" si="16"/>
        <v>12.367549335465181</v>
      </c>
      <c r="AY56" s="177">
        <f t="shared" si="17"/>
        <v>5.8284845205053397</v>
      </c>
      <c r="AZ56" s="17">
        <v>4100564</v>
      </c>
      <c r="BA56" s="176">
        <v>40065</v>
      </c>
      <c r="BB56" s="176">
        <v>28884</v>
      </c>
      <c r="BC56" s="177">
        <f t="shared" si="18"/>
        <v>9.7706071652582427</v>
      </c>
      <c r="BD56" s="18">
        <f t="shared" si="19"/>
        <v>7.0439090817750927</v>
      </c>
      <c r="BE56" s="176">
        <v>30336</v>
      </c>
      <c r="BF56" s="13">
        <v>339</v>
      </c>
      <c r="BG56" s="13">
        <v>147</v>
      </c>
      <c r="BH56" s="16">
        <f t="shared" si="20"/>
        <v>11.174841772151899</v>
      </c>
      <c r="BI56" s="177">
        <f t="shared" si="21"/>
        <v>4.8457278481012658</v>
      </c>
      <c r="BJ56" s="17"/>
      <c r="BK56" s="176"/>
      <c r="BL56" s="176"/>
      <c r="BM56" s="176"/>
      <c r="BN56" s="19"/>
      <c r="BO56" s="17">
        <v>41699</v>
      </c>
      <c r="BP56" s="176">
        <v>635</v>
      </c>
      <c r="BQ56" s="176">
        <v>169</v>
      </c>
      <c r="BR56" s="177">
        <f t="shared" si="26"/>
        <v>15.228182930046284</v>
      </c>
      <c r="BS56" s="18">
        <f t="shared" si="27"/>
        <v>4.0528549845320034</v>
      </c>
      <c r="BT56" s="13">
        <v>28822</v>
      </c>
      <c r="BU56" s="13">
        <v>726</v>
      </c>
      <c r="BV56" s="13">
        <v>127</v>
      </c>
      <c r="BW56" s="16">
        <f t="shared" si="28"/>
        <v>25.189091666088405</v>
      </c>
      <c r="BX56" s="16">
        <f t="shared" si="29"/>
        <v>4.4063562556380544</v>
      </c>
    </row>
    <row r="57" spans="1:76">
      <c r="A57" s="15">
        <v>2003</v>
      </c>
      <c r="B57" s="13">
        <v>31644028</v>
      </c>
      <c r="C57" s="13">
        <v>335202</v>
      </c>
      <c r="D57" s="13">
        <v>226169</v>
      </c>
      <c r="E57" s="16">
        <f t="shared" si="24"/>
        <v>10.592899235204824</v>
      </c>
      <c r="F57" s="16">
        <f t="shared" si="25"/>
        <v>7.1472885815927096</v>
      </c>
      <c r="G57" s="17">
        <v>518459</v>
      </c>
      <c r="H57" s="176">
        <v>4629</v>
      </c>
      <c r="I57" s="176">
        <v>4281</v>
      </c>
      <c r="J57" s="177">
        <f t="shared" si="0"/>
        <v>8.9283819935616897</v>
      </c>
      <c r="K57" s="18">
        <f t="shared" si="1"/>
        <v>8.2571620899627547</v>
      </c>
      <c r="L57" s="13">
        <v>137227</v>
      </c>
      <c r="M57" s="13">
        <v>1417</v>
      </c>
      <c r="N57" s="13">
        <v>1183</v>
      </c>
      <c r="O57" s="16">
        <f t="shared" si="2"/>
        <v>10.325956262251598</v>
      </c>
      <c r="P57" s="16">
        <f t="shared" si="3"/>
        <v>8.6207524758247285</v>
      </c>
      <c r="Q57" s="17">
        <v>937717</v>
      </c>
      <c r="R57" s="176">
        <v>8650</v>
      </c>
      <c r="S57" s="176">
        <v>8064</v>
      </c>
      <c r="T57" s="177">
        <f t="shared" si="4"/>
        <v>9.2245314951099324</v>
      </c>
      <c r="U57" s="18">
        <f t="shared" si="5"/>
        <v>8.59960947705971</v>
      </c>
      <c r="V57" s="13">
        <v>749441</v>
      </c>
      <c r="W57" s="13">
        <v>7117</v>
      </c>
      <c r="X57" s="13">
        <v>6257</v>
      </c>
      <c r="Y57" s="16">
        <f t="shared" si="6"/>
        <v>9.4964113252410804</v>
      </c>
      <c r="Z57" s="16">
        <f t="shared" si="7"/>
        <v>8.3488893722120885</v>
      </c>
      <c r="AA57" s="17">
        <v>7485753</v>
      </c>
      <c r="AB57" s="176">
        <v>73905</v>
      </c>
      <c r="AC57" s="176">
        <v>54927</v>
      </c>
      <c r="AD57" s="177">
        <f t="shared" si="8"/>
        <v>9.8727542840379581</v>
      </c>
      <c r="AE57" s="18">
        <f t="shared" si="9"/>
        <v>7.337538387921696</v>
      </c>
      <c r="AF57" s="13">
        <v>12245039</v>
      </c>
      <c r="AG57" s="13">
        <v>130928</v>
      </c>
      <c r="AH57" s="13">
        <v>84209</v>
      </c>
      <c r="AI57" s="16">
        <f t="shared" si="10"/>
        <v>10.692330175510262</v>
      </c>
      <c r="AJ57" s="16">
        <f t="shared" si="11"/>
        <v>6.8769891218802979</v>
      </c>
      <c r="AK57" s="17">
        <v>1163596</v>
      </c>
      <c r="AL57" s="176">
        <v>13940</v>
      </c>
      <c r="AM57" s="176">
        <v>9867</v>
      </c>
      <c r="AN57" s="177">
        <f t="shared" si="12"/>
        <v>11.980103059824888</v>
      </c>
      <c r="AO57" s="18">
        <f t="shared" si="13"/>
        <v>8.4797472662332982</v>
      </c>
      <c r="AP57" s="17">
        <v>996386</v>
      </c>
      <c r="AQ57" s="176">
        <v>12038</v>
      </c>
      <c r="AR57" s="176">
        <v>9007</v>
      </c>
      <c r="AS57" s="177">
        <f t="shared" si="14"/>
        <v>12.081663130553821</v>
      </c>
      <c r="AT57" s="18">
        <f t="shared" si="15"/>
        <v>9.0396693650854179</v>
      </c>
      <c r="AU57" s="176">
        <v>3183065</v>
      </c>
      <c r="AV57" s="13">
        <v>40287</v>
      </c>
      <c r="AW57" s="13">
        <v>18585</v>
      </c>
      <c r="AX57" s="16">
        <f t="shared" si="16"/>
        <v>12.656668965289745</v>
      </c>
      <c r="AY57" s="177">
        <f t="shared" si="17"/>
        <v>5.8387120589746049</v>
      </c>
      <c r="AZ57" s="17">
        <v>4124482</v>
      </c>
      <c r="BA57" s="176">
        <v>40497</v>
      </c>
      <c r="BB57" s="176">
        <v>29320</v>
      </c>
      <c r="BC57" s="177">
        <f t="shared" si="18"/>
        <v>9.8186875345800999</v>
      </c>
      <c r="BD57" s="18">
        <f t="shared" si="19"/>
        <v>7.1087714772424757</v>
      </c>
      <c r="BE57" s="176">
        <v>30941</v>
      </c>
      <c r="BF57" s="13">
        <v>335</v>
      </c>
      <c r="BG57" s="13">
        <v>133</v>
      </c>
      <c r="BH57" s="16">
        <f t="shared" si="20"/>
        <v>10.827057948999709</v>
      </c>
      <c r="BI57" s="177">
        <f t="shared" si="21"/>
        <v>4.29850360363272</v>
      </c>
      <c r="BJ57" s="17"/>
      <c r="BK57" s="176"/>
      <c r="BL57" s="176"/>
      <c r="BM57" s="176"/>
      <c r="BN57" s="19"/>
      <c r="BO57" s="17">
        <v>42600</v>
      </c>
      <c r="BP57" s="176">
        <v>701</v>
      </c>
      <c r="BQ57" s="176">
        <v>202</v>
      </c>
      <c r="BR57" s="177">
        <f t="shared" si="26"/>
        <v>16.455399061032864</v>
      </c>
      <c r="BS57" s="18">
        <f t="shared" si="27"/>
        <v>4.741784037558685</v>
      </c>
      <c r="BT57" s="13">
        <v>29322</v>
      </c>
      <c r="BU57" s="13">
        <v>758</v>
      </c>
      <c r="BV57" s="13">
        <v>134</v>
      </c>
      <c r="BW57" s="16">
        <f t="shared" si="28"/>
        <v>25.850896937453108</v>
      </c>
      <c r="BX57" s="16">
        <f t="shared" si="29"/>
        <v>4.5699474797080688</v>
      </c>
    </row>
    <row r="58" spans="1:76">
      <c r="A58" s="15">
        <v>2004</v>
      </c>
      <c r="B58" s="13">
        <v>31940655</v>
      </c>
      <c r="C58" s="13">
        <v>337072</v>
      </c>
      <c r="D58" s="13">
        <v>226584</v>
      </c>
      <c r="E58" s="16">
        <f t="shared" si="24"/>
        <v>10.553070999952881</v>
      </c>
      <c r="F58" s="16">
        <f t="shared" si="25"/>
        <v>7.0939058701206976</v>
      </c>
      <c r="G58" s="17">
        <v>517423</v>
      </c>
      <c r="H58" s="176">
        <v>4488</v>
      </c>
      <c r="I58" s="176">
        <v>4308</v>
      </c>
      <c r="J58" s="177">
        <f t="shared" si="0"/>
        <v>8.6737543557205612</v>
      </c>
      <c r="K58" s="18">
        <f t="shared" si="1"/>
        <v>8.3258765072290952</v>
      </c>
      <c r="L58" s="13">
        <v>137680</v>
      </c>
      <c r="M58" s="13">
        <v>1390</v>
      </c>
      <c r="N58" s="13">
        <v>1223</v>
      </c>
      <c r="O58" s="16">
        <f t="shared" si="2"/>
        <v>10.095874491574666</v>
      </c>
      <c r="P58" s="16">
        <f t="shared" si="3"/>
        <v>8.8829169087739679</v>
      </c>
      <c r="Q58" s="17">
        <v>939664</v>
      </c>
      <c r="R58" s="176">
        <v>8734</v>
      </c>
      <c r="S58" s="176">
        <v>8241</v>
      </c>
      <c r="T58" s="177">
        <f t="shared" si="4"/>
        <v>9.2948117625023414</v>
      </c>
      <c r="U58" s="18">
        <f t="shared" si="5"/>
        <v>8.7701561409184556</v>
      </c>
      <c r="V58" s="13">
        <v>749419</v>
      </c>
      <c r="W58" s="13">
        <v>6959</v>
      </c>
      <c r="X58" s="13">
        <v>6247</v>
      </c>
      <c r="Y58" s="16">
        <f t="shared" si="6"/>
        <v>9.2858601129675122</v>
      </c>
      <c r="Z58" s="16">
        <f t="shared" si="7"/>
        <v>8.3357907926006671</v>
      </c>
      <c r="AA58" s="17">
        <v>7535590</v>
      </c>
      <c r="AB58" s="176">
        <v>74072</v>
      </c>
      <c r="AC58" s="176">
        <v>55627</v>
      </c>
      <c r="AD58" s="177">
        <f t="shared" si="8"/>
        <v>9.8296218345212516</v>
      </c>
      <c r="AE58" s="18">
        <f t="shared" si="9"/>
        <v>7.3819037394550397</v>
      </c>
      <c r="AF58" s="13">
        <v>12391421</v>
      </c>
      <c r="AG58" s="13">
        <v>132556</v>
      </c>
      <c r="AH58" s="13">
        <v>83151</v>
      </c>
      <c r="AI58" s="16">
        <f t="shared" si="10"/>
        <v>10.697401048677145</v>
      </c>
      <c r="AJ58" s="16">
        <f t="shared" si="11"/>
        <v>6.7103684073037302</v>
      </c>
      <c r="AK58" s="17">
        <v>1173238</v>
      </c>
      <c r="AL58" s="176">
        <v>13811</v>
      </c>
      <c r="AM58" s="176">
        <v>9903</v>
      </c>
      <c r="AN58" s="177">
        <f t="shared" si="12"/>
        <v>11.771695086589421</v>
      </c>
      <c r="AO58" s="18">
        <f t="shared" si="13"/>
        <v>8.4407426285203861</v>
      </c>
      <c r="AP58" s="17">
        <v>997283</v>
      </c>
      <c r="AQ58" s="176">
        <v>11983</v>
      </c>
      <c r="AR58" s="176">
        <v>8844</v>
      </c>
      <c r="AS58" s="177">
        <f t="shared" si="14"/>
        <v>12.015646511571941</v>
      </c>
      <c r="AT58" s="18">
        <f t="shared" si="15"/>
        <v>8.8680946130636933</v>
      </c>
      <c r="AU58" s="176">
        <v>3238668</v>
      </c>
      <c r="AV58" s="13">
        <v>40779</v>
      </c>
      <c r="AW58" s="13">
        <v>18676</v>
      </c>
      <c r="AX58" s="16">
        <f t="shared" si="16"/>
        <v>12.591287529317608</v>
      </c>
      <c r="AY58" s="177">
        <f t="shared" si="17"/>
        <v>5.7665682311369979</v>
      </c>
      <c r="AZ58" s="17">
        <v>4155651</v>
      </c>
      <c r="BA58" s="176">
        <v>40490</v>
      </c>
      <c r="BB58" s="176">
        <v>29924</v>
      </c>
      <c r="BC58" s="177">
        <f t="shared" si="18"/>
        <v>9.7433591030623123</v>
      </c>
      <c r="BD58" s="18">
        <f t="shared" si="19"/>
        <v>7.2007971795514107</v>
      </c>
      <c r="BE58" s="176">
        <v>31455</v>
      </c>
      <c r="BF58" s="13">
        <v>365</v>
      </c>
      <c r="BG58" s="13">
        <v>166</v>
      </c>
      <c r="BH58" s="16">
        <f t="shared" si="20"/>
        <v>11.603878556668256</v>
      </c>
      <c r="BI58" s="177">
        <f t="shared" si="21"/>
        <v>5.2773803846765217</v>
      </c>
      <c r="BJ58" s="17"/>
      <c r="BK58" s="176"/>
      <c r="BL58" s="176"/>
      <c r="BM58" s="176"/>
      <c r="BN58" s="19"/>
      <c r="BO58" s="17">
        <v>43306</v>
      </c>
      <c r="BP58" s="176">
        <v>698</v>
      </c>
      <c r="BQ58" s="176">
        <v>153</v>
      </c>
      <c r="BR58" s="177">
        <f t="shared" si="26"/>
        <v>16.117858957188382</v>
      </c>
      <c r="BS58" s="18">
        <f t="shared" si="27"/>
        <v>3.5329977370341292</v>
      </c>
      <c r="BT58" s="13">
        <v>29857</v>
      </c>
      <c r="BU58" s="13">
        <v>747</v>
      </c>
      <c r="BV58" s="13">
        <v>121</v>
      </c>
      <c r="BW58" s="16">
        <f t="shared" si="28"/>
        <v>25.019258465351509</v>
      </c>
      <c r="BX58" s="16">
        <f t="shared" si="29"/>
        <v>4.0526509696218644</v>
      </c>
    </row>
    <row r="59" spans="1:76">
      <c r="A59" s="15">
        <v>2005</v>
      </c>
      <c r="B59" s="13">
        <v>32243753</v>
      </c>
      <c r="C59" s="13">
        <v>342176</v>
      </c>
      <c r="D59" s="13">
        <v>230132</v>
      </c>
      <c r="E59" s="16">
        <f t="shared" si="24"/>
        <v>10.612164160915139</v>
      </c>
      <c r="F59" s="16">
        <f t="shared" si="25"/>
        <v>7.1372584946919799</v>
      </c>
      <c r="G59" s="17">
        <v>514332</v>
      </c>
      <c r="H59" s="176">
        <v>4501</v>
      </c>
      <c r="I59" s="176">
        <v>4486</v>
      </c>
      <c r="J59" s="177">
        <f t="shared" si="0"/>
        <v>8.7511568403288145</v>
      </c>
      <c r="K59" s="18">
        <f t="shared" si="1"/>
        <v>8.7219927984259193</v>
      </c>
      <c r="L59" s="13">
        <v>138064</v>
      </c>
      <c r="M59" s="13">
        <v>1340</v>
      </c>
      <c r="N59" s="13">
        <v>1118</v>
      </c>
      <c r="O59" s="16">
        <f t="shared" si="2"/>
        <v>9.7056437594159224</v>
      </c>
      <c r="P59" s="16">
        <f t="shared" si="3"/>
        <v>8.0976938231544793</v>
      </c>
      <c r="Q59" s="17">
        <v>937926</v>
      </c>
      <c r="R59" s="176">
        <v>8557</v>
      </c>
      <c r="S59" s="176">
        <v>8273</v>
      </c>
      <c r="T59" s="177">
        <f t="shared" si="4"/>
        <v>9.1233210295908211</v>
      </c>
      <c r="U59" s="18">
        <f t="shared" si="5"/>
        <v>8.8205252866430826</v>
      </c>
      <c r="V59" s="13">
        <v>748057</v>
      </c>
      <c r="W59" s="13">
        <v>6892</v>
      </c>
      <c r="X59" s="13">
        <v>6175</v>
      </c>
      <c r="Y59" s="16">
        <f t="shared" si="6"/>
        <v>9.2132016677873469</v>
      </c>
      <c r="Z59" s="16">
        <f t="shared" si="7"/>
        <v>8.2547185575430753</v>
      </c>
      <c r="AA59" s="17">
        <v>7581476</v>
      </c>
      <c r="AB59" s="176">
        <v>76346</v>
      </c>
      <c r="AC59" s="176">
        <v>55803</v>
      </c>
      <c r="AD59" s="177">
        <f t="shared" si="8"/>
        <v>10.070070788326706</v>
      </c>
      <c r="AE59" s="18">
        <f t="shared" si="9"/>
        <v>7.3604401042752094</v>
      </c>
      <c r="AF59" s="13">
        <v>12528663</v>
      </c>
      <c r="AG59" s="13">
        <v>133760</v>
      </c>
      <c r="AH59" s="13">
        <v>85615</v>
      </c>
      <c r="AI59" s="16">
        <f t="shared" si="10"/>
        <v>10.676318773998471</v>
      </c>
      <c r="AJ59" s="16">
        <f t="shared" si="11"/>
        <v>6.8335304413567517</v>
      </c>
      <c r="AK59" s="17">
        <v>1178264</v>
      </c>
      <c r="AL59" s="176">
        <v>14145</v>
      </c>
      <c r="AM59" s="176">
        <v>9857</v>
      </c>
      <c r="AN59" s="177">
        <f t="shared" si="12"/>
        <v>12.004949654746305</v>
      </c>
      <c r="AO59" s="18">
        <f t="shared" si="13"/>
        <v>8.3656973309886418</v>
      </c>
      <c r="AP59" s="17">
        <v>993500</v>
      </c>
      <c r="AQ59" s="176">
        <v>11967</v>
      </c>
      <c r="AR59" s="176">
        <v>8850</v>
      </c>
      <c r="AS59" s="177">
        <f t="shared" si="14"/>
        <v>12.045294413688978</v>
      </c>
      <c r="AT59" s="18">
        <f t="shared" si="15"/>
        <v>8.9079013588324099</v>
      </c>
      <c r="AU59" s="176">
        <v>3321768</v>
      </c>
      <c r="AV59" s="13">
        <v>42110</v>
      </c>
      <c r="AW59" s="13">
        <v>19293</v>
      </c>
      <c r="AX59" s="16">
        <f t="shared" si="16"/>
        <v>12.676984063908135</v>
      </c>
      <c r="AY59" s="177">
        <f t="shared" si="17"/>
        <v>5.8080516158864794</v>
      </c>
      <c r="AZ59" s="17">
        <v>4196062</v>
      </c>
      <c r="BA59" s="176">
        <v>40827</v>
      </c>
      <c r="BB59" s="176">
        <v>30235</v>
      </c>
      <c r="BC59" s="177">
        <f t="shared" si="18"/>
        <v>9.7298371663717074</v>
      </c>
      <c r="BD59" s="18">
        <f t="shared" si="19"/>
        <v>7.2055655993643564</v>
      </c>
      <c r="BE59" s="176">
        <v>31902</v>
      </c>
      <c r="BF59" s="13">
        <v>320</v>
      </c>
      <c r="BG59" s="13">
        <v>164</v>
      </c>
      <c r="BH59" s="16">
        <f t="shared" si="20"/>
        <v>10.030719077173845</v>
      </c>
      <c r="BI59" s="177">
        <f t="shared" si="21"/>
        <v>5.1407435270515958</v>
      </c>
      <c r="BJ59" s="17"/>
      <c r="BK59" s="176"/>
      <c r="BL59" s="176"/>
      <c r="BM59" s="176"/>
      <c r="BN59" s="19"/>
      <c r="BO59" s="17">
        <v>43400</v>
      </c>
      <c r="BP59" s="176">
        <v>712</v>
      </c>
      <c r="BQ59" s="176">
        <v>148</v>
      </c>
      <c r="BR59" s="177">
        <f t="shared" si="26"/>
        <v>16.40552995391705</v>
      </c>
      <c r="BS59" s="18">
        <f t="shared" si="27"/>
        <v>3.4101382488479262</v>
      </c>
      <c r="BT59" s="13">
        <v>30339</v>
      </c>
      <c r="BU59" s="13">
        <v>699</v>
      </c>
      <c r="BV59" s="13">
        <v>115</v>
      </c>
      <c r="BW59" s="16">
        <f t="shared" si="28"/>
        <v>23.039651933155344</v>
      </c>
      <c r="BX59" s="16">
        <f t="shared" si="29"/>
        <v>3.7905006756979467</v>
      </c>
    </row>
    <row r="60" spans="1:76">
      <c r="A60" s="15">
        <v>2006</v>
      </c>
      <c r="B60" s="13">
        <v>32571174</v>
      </c>
      <c r="C60" s="13">
        <v>354617</v>
      </c>
      <c r="D60" s="13">
        <v>228079</v>
      </c>
      <c r="E60" s="16">
        <f t="shared" si="24"/>
        <v>10.887449129098018</v>
      </c>
      <c r="F60" s="16">
        <f t="shared" si="25"/>
        <v>7.0024801685072822</v>
      </c>
      <c r="G60" s="17">
        <v>510592</v>
      </c>
      <c r="H60" s="176">
        <v>4542</v>
      </c>
      <c r="I60" s="176">
        <v>4493</v>
      </c>
      <c r="J60" s="177">
        <f t="shared" si="0"/>
        <v>8.8955565304587623</v>
      </c>
      <c r="K60" s="18">
        <f t="shared" si="1"/>
        <v>8.7995894961143151</v>
      </c>
      <c r="L60" s="13">
        <v>137867</v>
      </c>
      <c r="M60" s="13">
        <v>1413</v>
      </c>
      <c r="N60" s="13">
        <v>1172</v>
      </c>
      <c r="O60" s="16">
        <f t="shared" si="2"/>
        <v>10.249008102011359</v>
      </c>
      <c r="P60" s="16">
        <f t="shared" si="3"/>
        <v>8.5009465644425433</v>
      </c>
      <c r="Q60" s="17">
        <v>937882</v>
      </c>
      <c r="R60" s="176">
        <v>8485</v>
      </c>
      <c r="S60" s="176">
        <v>8088</v>
      </c>
      <c r="T60" s="177">
        <f t="shared" si="4"/>
        <v>9.0469803237507485</v>
      </c>
      <c r="U60" s="18">
        <f t="shared" si="5"/>
        <v>8.6236861353560474</v>
      </c>
      <c r="V60" s="13">
        <v>745621</v>
      </c>
      <c r="W60" s="13">
        <v>7030</v>
      </c>
      <c r="X60" s="13">
        <v>6010</v>
      </c>
      <c r="Y60" s="16">
        <f t="shared" si="6"/>
        <v>9.4283825160503802</v>
      </c>
      <c r="Z60" s="16">
        <f t="shared" si="7"/>
        <v>8.0603952946604238</v>
      </c>
      <c r="AA60" s="17">
        <v>7631966</v>
      </c>
      <c r="AB60" s="176">
        <v>81939</v>
      </c>
      <c r="AC60" s="176">
        <v>54242</v>
      </c>
      <c r="AD60" s="177">
        <f t="shared" si="8"/>
        <v>10.736289967748808</v>
      </c>
      <c r="AE60" s="18">
        <f t="shared" si="9"/>
        <v>7.1072119556088174</v>
      </c>
      <c r="AF60" s="13">
        <v>12661878</v>
      </c>
      <c r="AG60" s="13">
        <v>135599</v>
      </c>
      <c r="AH60" s="13">
        <v>84529</v>
      </c>
      <c r="AI60" s="16">
        <f t="shared" si="10"/>
        <v>10.709232864192815</v>
      </c>
      <c r="AJ60" s="16">
        <f t="shared" si="11"/>
        <v>6.6758659339475548</v>
      </c>
      <c r="AK60" s="17">
        <v>1183562</v>
      </c>
      <c r="AL60" s="176">
        <v>14565</v>
      </c>
      <c r="AM60" s="176">
        <v>9774</v>
      </c>
      <c r="AN60" s="177">
        <f t="shared" si="12"/>
        <v>12.306072685672572</v>
      </c>
      <c r="AO60" s="18">
        <f t="shared" si="13"/>
        <v>8.2581225149168365</v>
      </c>
      <c r="AP60" s="17">
        <v>992314</v>
      </c>
      <c r="AQ60" s="176">
        <v>12288</v>
      </c>
      <c r="AR60" s="176">
        <v>9054</v>
      </c>
      <c r="AS60" s="177">
        <f t="shared" si="14"/>
        <v>12.38317709918433</v>
      </c>
      <c r="AT60" s="18">
        <f t="shared" si="15"/>
        <v>9.1241280481782976</v>
      </c>
      <c r="AU60" s="176">
        <v>3421434</v>
      </c>
      <c r="AV60" s="13">
        <v>45229</v>
      </c>
      <c r="AW60" s="13">
        <v>19540</v>
      </c>
      <c r="AX60" s="16">
        <f t="shared" si="16"/>
        <v>13.219310967272786</v>
      </c>
      <c r="AY60" s="177">
        <f t="shared" si="17"/>
        <v>5.7110556567801689</v>
      </c>
      <c r="AZ60" s="17">
        <v>4241794</v>
      </c>
      <c r="BA60" s="176">
        <v>41729</v>
      </c>
      <c r="BB60" s="176">
        <v>30688</v>
      </c>
      <c r="BC60" s="177">
        <f t="shared" si="18"/>
        <v>9.8375828717754796</v>
      </c>
      <c r="BD60" s="18">
        <f t="shared" si="19"/>
        <v>7.2346747626122347</v>
      </c>
      <c r="BE60" s="176">
        <v>32272</v>
      </c>
      <c r="BF60" s="13">
        <v>364</v>
      </c>
      <c r="BG60" s="13">
        <v>178</v>
      </c>
      <c r="BH60" s="16">
        <f t="shared" si="20"/>
        <v>11.279127416955875</v>
      </c>
      <c r="BI60" s="177">
        <f t="shared" si="21"/>
        <v>5.5156172533465542</v>
      </c>
      <c r="BJ60" s="17"/>
      <c r="BK60" s="176"/>
      <c r="BL60" s="176"/>
      <c r="BM60" s="176"/>
      <c r="BN60" s="19"/>
      <c r="BO60" s="17">
        <v>43179</v>
      </c>
      <c r="BP60" s="176">
        <v>687</v>
      </c>
      <c r="BQ60" s="176">
        <v>182</v>
      </c>
      <c r="BR60" s="177">
        <f t="shared" si="26"/>
        <v>15.910512054470923</v>
      </c>
      <c r="BS60" s="18">
        <f t="shared" si="27"/>
        <v>4.2150119270941895</v>
      </c>
      <c r="BT60" s="13">
        <v>30813</v>
      </c>
      <c r="BU60" s="13">
        <v>747</v>
      </c>
      <c r="BV60" s="13">
        <v>129</v>
      </c>
      <c r="BW60" s="16">
        <f t="shared" si="28"/>
        <v>24.243014312140978</v>
      </c>
      <c r="BX60" s="16">
        <f t="shared" si="29"/>
        <v>4.1865446402492452</v>
      </c>
    </row>
    <row r="61" spans="1:76">
      <c r="A61" s="15">
        <v>2007</v>
      </c>
      <c r="B61" s="13">
        <v>32889025</v>
      </c>
      <c r="C61" s="13">
        <v>367864</v>
      </c>
      <c r="D61" s="13">
        <v>235217</v>
      </c>
      <c r="E61" s="16">
        <f t="shared" si="24"/>
        <v>11.185007764748271</v>
      </c>
      <c r="F61" s="16">
        <f t="shared" si="25"/>
        <v>7.1518386452623632</v>
      </c>
      <c r="G61" s="17">
        <v>509055</v>
      </c>
      <c r="H61" s="176">
        <v>4553</v>
      </c>
      <c r="I61" s="176">
        <v>4505</v>
      </c>
      <c r="J61" s="177">
        <f t="shared" si="0"/>
        <v>8.9440237302452577</v>
      </c>
      <c r="K61" s="18">
        <f t="shared" si="1"/>
        <v>8.8497313649802081</v>
      </c>
      <c r="L61" s="13">
        <v>137711</v>
      </c>
      <c r="M61" s="13">
        <v>1389</v>
      </c>
      <c r="N61" s="13">
        <v>1147</v>
      </c>
      <c r="O61" s="16">
        <f t="shared" si="2"/>
        <v>10.086340234258701</v>
      </c>
      <c r="P61" s="16">
        <f t="shared" si="3"/>
        <v>8.3290368961085175</v>
      </c>
      <c r="Q61" s="17">
        <v>935115</v>
      </c>
      <c r="R61" s="176">
        <v>8868</v>
      </c>
      <c r="S61" s="176">
        <v>8353</v>
      </c>
      <c r="T61" s="177">
        <f t="shared" si="4"/>
        <v>9.4833255802762224</v>
      </c>
      <c r="U61" s="18">
        <f t="shared" si="5"/>
        <v>8.9325911786250884</v>
      </c>
      <c r="V61" s="13">
        <v>745433</v>
      </c>
      <c r="W61" s="13">
        <v>7146</v>
      </c>
      <c r="X61" s="13">
        <v>6324</v>
      </c>
      <c r="Y61" s="16">
        <f t="shared" si="6"/>
        <v>9.5863746305838351</v>
      </c>
      <c r="Z61" s="16">
        <f t="shared" si="7"/>
        <v>8.4836598326073567</v>
      </c>
      <c r="AA61" s="17">
        <v>7692916</v>
      </c>
      <c r="AB61" s="176">
        <v>84387</v>
      </c>
      <c r="AC61" s="176">
        <v>56522</v>
      </c>
      <c r="AD61" s="177">
        <f t="shared" si="8"/>
        <v>10.969442536484214</v>
      </c>
      <c r="AE61" s="18">
        <f t="shared" si="9"/>
        <v>7.347278977178485</v>
      </c>
      <c r="AF61" s="13">
        <v>12764806</v>
      </c>
      <c r="AG61" s="13">
        <v>138437</v>
      </c>
      <c r="AH61" s="13">
        <v>87341</v>
      </c>
      <c r="AI61" s="16">
        <f t="shared" si="10"/>
        <v>10.845209868446101</v>
      </c>
      <c r="AJ61" s="16">
        <f t="shared" si="11"/>
        <v>6.8423288219186409</v>
      </c>
      <c r="AK61" s="17">
        <v>1189451</v>
      </c>
      <c r="AL61" s="176">
        <v>15285</v>
      </c>
      <c r="AM61" s="176">
        <v>9958</v>
      </c>
      <c r="AN61" s="177">
        <f t="shared" si="12"/>
        <v>12.850466307565423</v>
      </c>
      <c r="AO61" s="18">
        <f t="shared" si="13"/>
        <v>8.3719295708692503</v>
      </c>
      <c r="AP61" s="17">
        <v>1002086</v>
      </c>
      <c r="AQ61" s="176">
        <v>13248</v>
      </c>
      <c r="AR61" s="176">
        <v>9062</v>
      </c>
      <c r="AS61" s="177">
        <f t="shared" si="14"/>
        <v>13.220422199292276</v>
      </c>
      <c r="AT61" s="18">
        <f t="shared" si="15"/>
        <v>9.0431360182658977</v>
      </c>
      <c r="AU61" s="176">
        <v>3514147</v>
      </c>
      <c r="AV61" s="13">
        <v>49028</v>
      </c>
      <c r="AW61" s="13">
        <v>20202</v>
      </c>
      <c r="AX61" s="16">
        <f t="shared" si="16"/>
        <v>13.951607602072423</v>
      </c>
      <c r="AY61" s="177">
        <f t="shared" si="17"/>
        <v>5.7487634979413214</v>
      </c>
      <c r="AZ61" s="17">
        <v>4290984</v>
      </c>
      <c r="BA61" s="176">
        <v>43649</v>
      </c>
      <c r="BB61" s="176">
        <v>31308</v>
      </c>
      <c r="BC61" s="177">
        <f t="shared" si="18"/>
        <v>10.172258857175883</v>
      </c>
      <c r="BD61" s="18">
        <f t="shared" si="19"/>
        <v>7.296228557365863</v>
      </c>
      <c r="BE61" s="176">
        <v>32554</v>
      </c>
      <c r="BF61" s="13">
        <v>355</v>
      </c>
      <c r="BG61" s="13">
        <v>192</v>
      </c>
      <c r="BH61" s="16">
        <f t="shared" si="20"/>
        <v>10.904957916077901</v>
      </c>
      <c r="BI61" s="177">
        <f t="shared" si="21"/>
        <v>5.8978927320759356</v>
      </c>
      <c r="BJ61" s="17"/>
      <c r="BK61" s="176"/>
      <c r="BL61" s="176"/>
      <c r="BM61" s="176"/>
      <c r="BN61" s="19"/>
      <c r="BO61" s="17">
        <v>43372</v>
      </c>
      <c r="BP61" s="176">
        <v>725</v>
      </c>
      <c r="BQ61" s="176">
        <v>174</v>
      </c>
      <c r="BR61" s="177">
        <f t="shared" si="26"/>
        <v>16.715853546066587</v>
      </c>
      <c r="BS61" s="18">
        <f t="shared" si="27"/>
        <v>4.0118048510559809</v>
      </c>
      <c r="BT61" s="13">
        <v>31395</v>
      </c>
      <c r="BU61" s="13">
        <v>794</v>
      </c>
      <c r="BV61" s="13">
        <v>129</v>
      </c>
      <c r="BW61" s="16">
        <f t="shared" si="28"/>
        <v>25.290651377607901</v>
      </c>
      <c r="BX61" s="16">
        <f t="shared" si="29"/>
        <v>4.1089345437171527</v>
      </c>
    </row>
    <row r="62" spans="1:76">
      <c r="A62" s="15">
        <v>2008</v>
      </c>
      <c r="B62" s="13">
        <v>33247118</v>
      </c>
      <c r="C62" s="13">
        <v>377886</v>
      </c>
      <c r="D62" s="13">
        <v>238617</v>
      </c>
      <c r="E62" s="16">
        <f t="shared" si="24"/>
        <v>11.36597764654368</v>
      </c>
      <c r="F62" s="16">
        <f t="shared" si="25"/>
        <v>7.1770732127819317</v>
      </c>
      <c r="G62" s="17">
        <v>511581</v>
      </c>
      <c r="H62" s="176">
        <v>4898</v>
      </c>
      <c r="I62" s="176">
        <v>4539</v>
      </c>
      <c r="J62" s="177">
        <f t="shared" si="0"/>
        <v>9.5742414202247534</v>
      </c>
      <c r="K62" s="18">
        <f t="shared" si="1"/>
        <v>8.8724952646794932</v>
      </c>
      <c r="L62" s="13">
        <v>138749</v>
      </c>
      <c r="M62" s="13">
        <v>1483</v>
      </c>
      <c r="N62" s="13">
        <v>1201</v>
      </c>
      <c r="O62" s="16">
        <f t="shared" si="2"/>
        <v>10.688365321551867</v>
      </c>
      <c r="P62" s="16">
        <f t="shared" si="3"/>
        <v>8.655918240852186</v>
      </c>
      <c r="Q62" s="17">
        <v>935897</v>
      </c>
      <c r="R62" s="176">
        <v>9188</v>
      </c>
      <c r="S62" s="176">
        <v>8220</v>
      </c>
      <c r="T62" s="177">
        <f t="shared" si="4"/>
        <v>9.8173196409433938</v>
      </c>
      <c r="U62" s="18">
        <f t="shared" si="5"/>
        <v>8.7830177893507511</v>
      </c>
      <c r="V62" s="13">
        <v>746877</v>
      </c>
      <c r="W62" s="13">
        <v>7402</v>
      </c>
      <c r="X62" s="13">
        <v>6450</v>
      </c>
      <c r="Y62" s="16">
        <f t="shared" si="6"/>
        <v>9.9106010762146912</v>
      </c>
      <c r="Z62" s="16">
        <f t="shared" si="7"/>
        <v>8.6359601380146938</v>
      </c>
      <c r="AA62" s="17">
        <v>7761725</v>
      </c>
      <c r="AB62" s="176">
        <v>87870</v>
      </c>
      <c r="AC62" s="176">
        <v>57112</v>
      </c>
      <c r="AD62" s="177">
        <f t="shared" si="8"/>
        <v>11.320937033971186</v>
      </c>
      <c r="AE62" s="18">
        <f t="shared" si="9"/>
        <v>7.3581581413925381</v>
      </c>
      <c r="AF62" s="13">
        <v>12883583</v>
      </c>
      <c r="AG62" s="13">
        <v>140792</v>
      </c>
      <c r="AH62" s="13">
        <v>88056</v>
      </c>
      <c r="AI62" s="16">
        <f t="shared" si="10"/>
        <v>10.928015909859859</v>
      </c>
      <c r="AJ62" s="16">
        <f t="shared" si="11"/>
        <v>6.8347446513908441</v>
      </c>
      <c r="AK62" s="17">
        <v>1197775</v>
      </c>
      <c r="AL62" s="176">
        <v>15485</v>
      </c>
      <c r="AM62" s="176">
        <v>10073</v>
      </c>
      <c r="AN62" s="177">
        <f t="shared" si="12"/>
        <v>12.928137588445242</v>
      </c>
      <c r="AO62" s="18">
        <f t="shared" si="13"/>
        <v>8.4097597628936995</v>
      </c>
      <c r="AP62" s="17">
        <v>1017404</v>
      </c>
      <c r="AQ62" s="176">
        <v>13737</v>
      </c>
      <c r="AR62" s="176">
        <v>9243</v>
      </c>
      <c r="AS62" s="177">
        <f t="shared" si="14"/>
        <v>13.502011000546489</v>
      </c>
      <c r="AT62" s="18">
        <f t="shared" si="15"/>
        <v>9.0848866330385967</v>
      </c>
      <c r="AU62" s="176">
        <v>3595856</v>
      </c>
      <c r="AV62" s="13">
        <v>50856</v>
      </c>
      <c r="AW62" s="13">
        <v>21080</v>
      </c>
      <c r="AX62" s="16">
        <f t="shared" si="16"/>
        <v>14.142946769837279</v>
      </c>
      <c r="AY62" s="177">
        <f t="shared" si="17"/>
        <v>5.8623037185026323</v>
      </c>
      <c r="AZ62" s="17">
        <v>4349336</v>
      </c>
      <c r="BA62" s="176">
        <v>44276</v>
      </c>
      <c r="BB62" s="176">
        <v>32097</v>
      </c>
      <c r="BC62" s="177">
        <f t="shared" si="18"/>
        <v>10.179944708801527</v>
      </c>
      <c r="BD62" s="18">
        <f t="shared" si="19"/>
        <v>7.3797471614057866</v>
      </c>
      <c r="BE62" s="176">
        <v>33083</v>
      </c>
      <c r="BF62" s="13">
        <v>373</v>
      </c>
      <c r="BG62" s="13">
        <v>198</v>
      </c>
      <c r="BH62" s="16">
        <f t="shared" si="20"/>
        <v>11.274672792672973</v>
      </c>
      <c r="BI62" s="177">
        <f t="shared" si="21"/>
        <v>5.984946951606565</v>
      </c>
      <c r="BJ62" s="17"/>
      <c r="BK62" s="176"/>
      <c r="BL62" s="176"/>
      <c r="BM62" s="176"/>
      <c r="BN62" s="19"/>
      <c r="BO62" s="17">
        <v>43360</v>
      </c>
      <c r="BP62" s="176">
        <v>721</v>
      </c>
      <c r="BQ62" s="176">
        <v>201</v>
      </c>
      <c r="BR62" s="177">
        <f t="shared" si="26"/>
        <v>16.628228782287824</v>
      </c>
      <c r="BS62" s="18">
        <f t="shared" si="27"/>
        <v>4.6356088560885613</v>
      </c>
      <c r="BT62" s="13">
        <v>31892</v>
      </c>
      <c r="BU62" s="13">
        <v>805</v>
      </c>
      <c r="BV62" s="13">
        <v>147</v>
      </c>
      <c r="BW62" s="16">
        <f t="shared" si="28"/>
        <v>25.241439859525901</v>
      </c>
      <c r="BX62" s="16">
        <f t="shared" si="29"/>
        <v>4.6093064091308165</v>
      </c>
    </row>
    <row r="63" spans="1:76">
      <c r="A63" s="15">
        <v>2009</v>
      </c>
      <c r="B63" s="13">
        <v>33628895</v>
      </c>
      <c r="C63" s="13">
        <v>380863</v>
      </c>
      <c r="D63" s="13">
        <v>238418</v>
      </c>
      <c r="E63" s="16">
        <f t="shared" si="24"/>
        <v>11.325468767261011</v>
      </c>
      <c r="F63" s="16">
        <f t="shared" si="25"/>
        <v>7.0896768983934795</v>
      </c>
      <c r="G63" s="17">
        <v>516751</v>
      </c>
      <c r="H63" s="176">
        <v>4915</v>
      </c>
      <c r="I63" s="176">
        <v>4391</v>
      </c>
      <c r="J63" s="177">
        <f t="shared" si="0"/>
        <v>9.5113507279134435</v>
      </c>
      <c r="K63" s="18">
        <f t="shared" si="1"/>
        <v>8.4973226950697729</v>
      </c>
      <c r="L63" s="13">
        <v>139891</v>
      </c>
      <c r="M63" s="13">
        <v>1457</v>
      </c>
      <c r="N63" s="13">
        <v>1268</v>
      </c>
      <c r="O63" s="16">
        <f t="shared" si="2"/>
        <v>10.415251874673853</v>
      </c>
      <c r="P63" s="16">
        <f t="shared" si="3"/>
        <v>9.0641999842734702</v>
      </c>
      <c r="Q63" s="17">
        <v>938208</v>
      </c>
      <c r="R63" s="176">
        <v>8989</v>
      </c>
      <c r="S63" s="176">
        <v>8227</v>
      </c>
      <c r="T63" s="177">
        <f t="shared" si="4"/>
        <v>9.5810310720010907</v>
      </c>
      <c r="U63" s="18">
        <f t="shared" si="5"/>
        <v>8.7688444353490915</v>
      </c>
      <c r="V63" s="13">
        <v>749956</v>
      </c>
      <c r="W63" s="13">
        <v>7391</v>
      </c>
      <c r="X63" s="13">
        <v>6366</v>
      </c>
      <c r="Y63" s="16">
        <f t="shared" si="6"/>
        <v>9.8552448410306734</v>
      </c>
      <c r="Z63" s="16">
        <f t="shared" si="7"/>
        <v>8.4884979918821912</v>
      </c>
      <c r="AA63" s="17">
        <v>7843383</v>
      </c>
      <c r="AB63" s="176">
        <v>88867</v>
      </c>
      <c r="AC63" s="176">
        <v>57771</v>
      </c>
      <c r="AD63" s="177">
        <f t="shared" si="8"/>
        <v>11.330187496900253</v>
      </c>
      <c r="AE63" s="18">
        <f t="shared" si="9"/>
        <v>7.3655717182241389</v>
      </c>
      <c r="AF63" s="13">
        <v>12998345</v>
      </c>
      <c r="AG63" s="13">
        <v>140376</v>
      </c>
      <c r="AH63" s="13">
        <v>88474</v>
      </c>
      <c r="AI63" s="16">
        <f t="shared" si="10"/>
        <v>10.799528709231829</v>
      </c>
      <c r="AJ63" s="16">
        <f t="shared" si="11"/>
        <v>6.8065588349901471</v>
      </c>
      <c r="AK63" s="17">
        <v>1208556</v>
      </c>
      <c r="AL63" s="176">
        <v>15940</v>
      </c>
      <c r="AM63" s="176">
        <v>9972</v>
      </c>
      <c r="AN63" s="177">
        <f t="shared" si="12"/>
        <v>13.189293669470013</v>
      </c>
      <c r="AO63" s="18">
        <f t="shared" si="13"/>
        <v>8.2511691638616664</v>
      </c>
      <c r="AP63" s="17">
        <v>1034819</v>
      </c>
      <c r="AQ63" s="176">
        <v>14241</v>
      </c>
      <c r="AR63" s="176">
        <v>8972</v>
      </c>
      <c r="AS63" s="177">
        <f t="shared" si="14"/>
        <v>13.761826947514493</v>
      </c>
      <c r="AT63" s="18">
        <f t="shared" si="15"/>
        <v>8.6701152568710089</v>
      </c>
      <c r="AU63" s="176">
        <v>3678996</v>
      </c>
      <c r="AV63" s="13">
        <v>51723</v>
      </c>
      <c r="AW63" s="13">
        <v>20988</v>
      </c>
      <c r="AX63" s="16">
        <f t="shared" si="16"/>
        <v>14.058998705081494</v>
      </c>
      <c r="AY63" s="177">
        <f t="shared" si="17"/>
        <v>5.704817292543944</v>
      </c>
      <c r="AZ63" s="17">
        <v>4410506</v>
      </c>
      <c r="BA63" s="176">
        <v>44993</v>
      </c>
      <c r="BB63" s="176">
        <v>31440</v>
      </c>
      <c r="BC63" s="177">
        <f t="shared" si="18"/>
        <v>10.201323839033435</v>
      </c>
      <c r="BD63" s="18">
        <f t="shared" si="19"/>
        <v>7.1284337896830889</v>
      </c>
      <c r="BE63" s="176">
        <v>33731</v>
      </c>
      <c r="BF63" s="13">
        <v>383</v>
      </c>
      <c r="BG63" s="13">
        <v>201</v>
      </c>
      <c r="BH63" s="16">
        <f t="shared" si="20"/>
        <v>11.354540333817557</v>
      </c>
      <c r="BI63" s="177">
        <f t="shared" si="21"/>
        <v>5.9589102012985089</v>
      </c>
      <c r="BJ63" s="17"/>
      <c r="BK63" s="176"/>
      <c r="BL63" s="176"/>
      <c r="BM63" s="176"/>
      <c r="BN63" s="19"/>
      <c r="BO63" s="17">
        <v>43156</v>
      </c>
      <c r="BP63" s="176">
        <v>711</v>
      </c>
      <c r="BQ63" s="176">
        <v>186</v>
      </c>
      <c r="BR63" s="177">
        <f t="shared" si="26"/>
        <v>16.475113541570117</v>
      </c>
      <c r="BS63" s="18">
        <f t="shared" si="27"/>
        <v>4.3099453146723512</v>
      </c>
      <c r="BT63" s="13">
        <v>32597</v>
      </c>
      <c r="BU63" s="13">
        <v>877</v>
      </c>
      <c r="BV63" s="13">
        <v>162</v>
      </c>
      <c r="BW63" s="16">
        <f t="shared" si="28"/>
        <v>26.904316348130195</v>
      </c>
      <c r="BX63" s="16">
        <f t="shared" si="29"/>
        <v>4.9697824953216552</v>
      </c>
    </row>
    <row r="64" spans="1:76">
      <c r="A64" s="15">
        <v>2010</v>
      </c>
      <c r="B64" s="13">
        <v>34004889</v>
      </c>
      <c r="C64" s="13">
        <v>377213</v>
      </c>
      <c r="D64" s="13">
        <v>240075</v>
      </c>
      <c r="E64" s="16">
        <f t="shared" si="24"/>
        <v>11.092904905526966</v>
      </c>
      <c r="F64" s="16">
        <f t="shared" si="25"/>
        <v>7.0600142232488983</v>
      </c>
      <c r="G64" s="17">
        <v>522009</v>
      </c>
      <c r="H64" s="176">
        <v>4900</v>
      </c>
      <c r="I64" s="176">
        <v>4481</v>
      </c>
      <c r="J64" s="177">
        <f t="shared" si="0"/>
        <v>9.3868113385018273</v>
      </c>
      <c r="K64" s="18">
        <f t="shared" si="1"/>
        <v>8.5841431852707526</v>
      </c>
      <c r="L64" s="13">
        <v>141654</v>
      </c>
      <c r="M64" s="13">
        <v>1403</v>
      </c>
      <c r="N64" s="13">
        <v>1116</v>
      </c>
      <c r="O64" s="16">
        <f t="shared" si="2"/>
        <v>9.9044149829867134</v>
      </c>
      <c r="P64" s="16">
        <f t="shared" si="3"/>
        <v>7.8783514761319839</v>
      </c>
      <c r="Q64" s="17">
        <v>942107</v>
      </c>
      <c r="R64" s="176">
        <v>8871</v>
      </c>
      <c r="S64" s="176">
        <v>8295</v>
      </c>
      <c r="T64" s="177">
        <f t="shared" si="4"/>
        <v>9.4161278920547247</v>
      </c>
      <c r="U64" s="18">
        <f t="shared" si="5"/>
        <v>8.8047323711637855</v>
      </c>
      <c r="V64" s="13">
        <v>753035</v>
      </c>
      <c r="W64" s="13">
        <v>7355</v>
      </c>
      <c r="X64" s="13">
        <v>6312</v>
      </c>
      <c r="Y64" s="16">
        <f t="shared" si="6"/>
        <v>9.7671422975027724</v>
      </c>
      <c r="Z64" s="16">
        <f t="shared" si="7"/>
        <v>8.3820805141859278</v>
      </c>
      <c r="AA64" s="17">
        <v>7929222</v>
      </c>
      <c r="AB64" s="176">
        <v>88452</v>
      </c>
      <c r="AC64" s="176">
        <v>58806</v>
      </c>
      <c r="AD64" s="177">
        <f t="shared" si="8"/>
        <v>11.155192779316812</v>
      </c>
      <c r="AE64" s="18">
        <f t="shared" si="9"/>
        <v>7.4163644302051326</v>
      </c>
      <c r="AF64" s="13">
        <v>13135778</v>
      </c>
      <c r="AG64" s="13">
        <v>139546</v>
      </c>
      <c r="AH64" s="13">
        <v>89282</v>
      </c>
      <c r="AI64" s="16">
        <f t="shared" si="10"/>
        <v>10.623352495756247</v>
      </c>
      <c r="AJ64" s="16">
        <f t="shared" si="11"/>
        <v>6.7968566460243158</v>
      </c>
      <c r="AK64" s="17">
        <v>1220780</v>
      </c>
      <c r="AL64" s="176">
        <v>15786</v>
      </c>
      <c r="AM64" s="176">
        <v>9985</v>
      </c>
      <c r="AN64" s="177">
        <f t="shared" si="12"/>
        <v>12.931076852504138</v>
      </c>
      <c r="AO64" s="18">
        <f t="shared" si="13"/>
        <v>8.1791969068955908</v>
      </c>
      <c r="AP64" s="17">
        <v>1051443</v>
      </c>
      <c r="AQ64" s="176">
        <v>14296</v>
      </c>
      <c r="AR64" s="176">
        <v>9205</v>
      </c>
      <c r="AS64" s="177">
        <f t="shared" si="14"/>
        <v>13.596552547308793</v>
      </c>
      <c r="AT64" s="18">
        <f t="shared" si="15"/>
        <v>8.754635296444981</v>
      </c>
      <c r="AU64" s="176">
        <v>3732082</v>
      </c>
      <c r="AV64" s="13">
        <v>50868</v>
      </c>
      <c r="AW64" s="13">
        <v>20755</v>
      </c>
      <c r="AX64" s="16">
        <f t="shared" si="16"/>
        <v>13.629925601849049</v>
      </c>
      <c r="AY64" s="177">
        <f t="shared" si="17"/>
        <v>5.5612390081461234</v>
      </c>
      <c r="AZ64" s="17">
        <v>4465546</v>
      </c>
      <c r="BA64" s="176">
        <v>43826</v>
      </c>
      <c r="BB64" s="176">
        <v>31324</v>
      </c>
      <c r="BC64" s="177">
        <f t="shared" si="18"/>
        <v>9.8142533970090113</v>
      </c>
      <c r="BD64" s="18">
        <f t="shared" si="19"/>
        <v>7.0145957515609512</v>
      </c>
      <c r="BE64" s="176">
        <v>34596</v>
      </c>
      <c r="BF64" s="13">
        <v>382</v>
      </c>
      <c r="BG64" s="13">
        <v>198</v>
      </c>
      <c r="BH64" s="16">
        <f t="shared" si="20"/>
        <v>11.041738929355995</v>
      </c>
      <c r="BI64" s="177">
        <f t="shared" si="21"/>
        <v>5.7232049947970864</v>
      </c>
      <c r="BJ64" s="17"/>
      <c r="BK64" s="176"/>
      <c r="BL64" s="176"/>
      <c r="BM64" s="176"/>
      <c r="BN64" s="19"/>
      <c r="BO64" s="17">
        <v>43285</v>
      </c>
      <c r="BP64" s="176">
        <v>700</v>
      </c>
      <c r="BQ64" s="176">
        <v>184</v>
      </c>
      <c r="BR64" s="177">
        <f t="shared" si="26"/>
        <v>16.171884024488854</v>
      </c>
      <c r="BS64" s="18">
        <f t="shared" si="27"/>
        <v>4.2508952292942128</v>
      </c>
      <c r="BT64" s="13">
        <v>33352</v>
      </c>
      <c r="BU64" s="13">
        <v>828</v>
      </c>
      <c r="BV64" s="13">
        <v>132</v>
      </c>
      <c r="BW64" s="16">
        <f t="shared" si="28"/>
        <v>24.826097385464141</v>
      </c>
      <c r="BX64" s="16">
        <f t="shared" si="29"/>
        <v>3.9577836411609497</v>
      </c>
    </row>
    <row r="65" spans="1:76">
      <c r="A65" s="15">
        <v>2011</v>
      </c>
      <c r="B65" s="13">
        <v>34339328</v>
      </c>
      <c r="C65" s="13">
        <v>377636</v>
      </c>
      <c r="D65" s="13">
        <v>243511</v>
      </c>
      <c r="E65" s="16">
        <f t="shared" si="24"/>
        <v>10.997186665970865</v>
      </c>
      <c r="F65" s="16">
        <f t="shared" si="25"/>
        <v>7.0913152406476909</v>
      </c>
      <c r="G65" s="17">
        <v>524999</v>
      </c>
      <c r="H65" s="176">
        <v>4478</v>
      </c>
      <c r="I65" s="176">
        <v>4527</v>
      </c>
      <c r="J65" s="177">
        <f t="shared" si="0"/>
        <v>8.5295400562667734</v>
      </c>
      <c r="K65" s="18">
        <f t="shared" si="1"/>
        <v>8.6228735673782229</v>
      </c>
      <c r="L65" s="13">
        <v>143963</v>
      </c>
      <c r="M65" s="13">
        <v>1436</v>
      </c>
      <c r="N65" s="13">
        <v>1253</v>
      </c>
      <c r="O65" s="16">
        <f t="shared" si="2"/>
        <v>9.9747851878607694</v>
      </c>
      <c r="P65" s="16">
        <f t="shared" si="3"/>
        <v>8.7036252370400735</v>
      </c>
      <c r="Q65" s="17">
        <v>944274</v>
      </c>
      <c r="R65" s="176">
        <v>8862</v>
      </c>
      <c r="S65" s="176">
        <v>8533</v>
      </c>
      <c r="T65" s="177">
        <f t="shared" si="4"/>
        <v>9.3849878319216664</v>
      </c>
      <c r="U65" s="18">
        <f t="shared" si="5"/>
        <v>9.0365720119372135</v>
      </c>
      <c r="V65" s="13">
        <v>755705</v>
      </c>
      <c r="W65" s="13">
        <v>7124</v>
      </c>
      <c r="X65" s="13">
        <v>6411</v>
      </c>
      <c r="Y65" s="16">
        <f t="shared" si="6"/>
        <v>9.4269589323876382</v>
      </c>
      <c r="Z65" s="16">
        <f t="shared" si="7"/>
        <v>8.4834690785425533</v>
      </c>
      <c r="AA65" s="17">
        <v>8005090</v>
      </c>
      <c r="AB65" s="176">
        <v>88583</v>
      </c>
      <c r="AC65" s="176">
        <v>59539</v>
      </c>
      <c r="AD65" s="177">
        <f t="shared" si="8"/>
        <v>11.065834362886614</v>
      </c>
      <c r="AE65" s="18">
        <f t="shared" si="9"/>
        <v>7.4376427997686472</v>
      </c>
      <c r="AF65" s="13">
        <v>13261381</v>
      </c>
      <c r="AG65" s="13">
        <v>140135</v>
      </c>
      <c r="AH65" s="13">
        <v>89976</v>
      </c>
      <c r="AI65" s="16">
        <f t="shared" si="10"/>
        <v>10.567149831529612</v>
      </c>
      <c r="AJ65" s="16">
        <f t="shared" si="11"/>
        <v>6.78481373847867</v>
      </c>
      <c r="AK65" s="17">
        <v>1233649</v>
      </c>
      <c r="AL65" s="176">
        <v>15620</v>
      </c>
      <c r="AM65" s="176">
        <v>10250</v>
      </c>
      <c r="AN65" s="177">
        <f t="shared" si="12"/>
        <v>12.661624173488569</v>
      </c>
      <c r="AO65" s="18">
        <f t="shared" si="13"/>
        <v>8.3086842367642664</v>
      </c>
      <c r="AP65" s="17">
        <v>1066026</v>
      </c>
      <c r="AQ65" s="176">
        <v>14271</v>
      </c>
      <c r="AR65" s="176">
        <v>9262</v>
      </c>
      <c r="AS65" s="177">
        <f t="shared" si="14"/>
        <v>13.387103128816745</v>
      </c>
      <c r="AT65" s="18">
        <f t="shared" si="15"/>
        <v>8.6883434362764138</v>
      </c>
      <c r="AU65" s="176">
        <v>3789030</v>
      </c>
      <c r="AV65" s="13">
        <v>51040</v>
      </c>
      <c r="AW65" s="13">
        <v>21242</v>
      </c>
      <c r="AX65" s="16">
        <f t="shared" si="16"/>
        <v>13.470466055956274</v>
      </c>
      <c r="AY65" s="177">
        <f t="shared" si="17"/>
        <v>5.6061841685075073</v>
      </c>
      <c r="AZ65" s="17">
        <v>4502104</v>
      </c>
      <c r="BA65" s="176">
        <v>44129</v>
      </c>
      <c r="BB65" s="176">
        <v>31966</v>
      </c>
      <c r="BC65" s="177">
        <f t="shared" si="18"/>
        <v>9.8018615296314788</v>
      </c>
      <c r="BD65" s="18">
        <f t="shared" si="19"/>
        <v>7.1002358008611086</v>
      </c>
      <c r="BE65" s="176">
        <v>35411</v>
      </c>
      <c r="BF65" s="13">
        <v>431</v>
      </c>
      <c r="BG65" s="13">
        <v>193</v>
      </c>
      <c r="BH65" s="16">
        <f t="shared" si="20"/>
        <v>12.17135918217503</v>
      </c>
      <c r="BI65" s="177">
        <f t="shared" si="21"/>
        <v>5.4502838101155007</v>
      </c>
      <c r="BJ65" s="17"/>
      <c r="BK65" s="176"/>
      <c r="BL65" s="176"/>
      <c r="BM65" s="176"/>
      <c r="BN65" s="19"/>
      <c r="BO65" s="17">
        <v>43504</v>
      </c>
      <c r="BP65" s="176">
        <v>690</v>
      </c>
      <c r="BQ65" s="176">
        <v>188</v>
      </c>
      <c r="BR65" s="177">
        <f t="shared" si="26"/>
        <v>15.860610518573004</v>
      </c>
      <c r="BS65" s="18">
        <f t="shared" si="27"/>
        <v>4.3214417065097459</v>
      </c>
      <c r="BT65" s="13">
        <v>34192</v>
      </c>
      <c r="BU65" s="13">
        <v>837</v>
      </c>
      <c r="BV65" s="13">
        <v>171</v>
      </c>
      <c r="BW65" s="16">
        <f t="shared" si="28"/>
        <v>24.479410388394946</v>
      </c>
      <c r="BX65" s="16">
        <f t="shared" si="29"/>
        <v>5.0011698642957416</v>
      </c>
    </row>
    <row r="66" spans="1:76">
      <c r="A66" s="15">
        <v>2012</v>
      </c>
      <c r="B66" s="13">
        <v>34714222</v>
      </c>
      <c r="C66" s="13">
        <v>381869</v>
      </c>
      <c r="D66" s="13">
        <v>246596</v>
      </c>
      <c r="E66" s="16">
        <f t="shared" si="24"/>
        <v>11.000361753750379</v>
      </c>
      <c r="F66" s="16">
        <f t="shared" si="25"/>
        <v>7.1036015152521639</v>
      </c>
      <c r="G66" s="17">
        <v>526345</v>
      </c>
      <c r="H66" s="176">
        <v>4382</v>
      </c>
      <c r="I66" s="176">
        <v>4635</v>
      </c>
      <c r="J66" s="177">
        <f t="shared" si="0"/>
        <v>8.3253379437441222</v>
      </c>
      <c r="K66" s="18">
        <f t="shared" si="1"/>
        <v>8.8060112663747159</v>
      </c>
      <c r="L66" s="13">
        <v>144530</v>
      </c>
      <c r="M66" s="13">
        <v>1312</v>
      </c>
      <c r="N66" s="13">
        <v>1231</v>
      </c>
      <c r="O66" s="16">
        <f t="shared" si="2"/>
        <v>9.0777001314605972</v>
      </c>
      <c r="P66" s="16">
        <f t="shared" si="3"/>
        <v>8.5172628520030447</v>
      </c>
      <c r="Q66" s="17">
        <v>943635</v>
      </c>
      <c r="R66" s="176">
        <v>8774</v>
      </c>
      <c r="S66" s="176">
        <v>8415</v>
      </c>
      <c r="T66" s="177">
        <f t="shared" si="4"/>
        <v>9.298086654267804</v>
      </c>
      <c r="U66" s="18">
        <f t="shared" si="5"/>
        <v>8.9176429445707299</v>
      </c>
      <c r="V66" s="13">
        <v>758378</v>
      </c>
      <c r="W66" s="13">
        <v>7059</v>
      </c>
      <c r="X66" s="13">
        <v>6443</v>
      </c>
      <c r="Y66" s="16">
        <f t="shared" si="6"/>
        <v>9.3080231757777785</v>
      </c>
      <c r="Z66" s="16">
        <f t="shared" si="7"/>
        <v>8.4957633264678041</v>
      </c>
      <c r="AA66" s="17">
        <v>8061101</v>
      </c>
      <c r="AB66" s="176">
        <v>88929</v>
      </c>
      <c r="AC66" s="176">
        <v>60774</v>
      </c>
      <c r="AD66" s="177">
        <f t="shared" si="8"/>
        <v>11.031867731219346</v>
      </c>
      <c r="AE66" s="18">
        <f t="shared" si="9"/>
        <v>7.5391686569861855</v>
      </c>
      <c r="AF66" s="13">
        <v>13390632</v>
      </c>
      <c r="AG66" s="13">
        <v>141597</v>
      </c>
      <c r="AH66" s="13">
        <v>90740</v>
      </c>
      <c r="AI66" s="16">
        <f t="shared" si="10"/>
        <v>10.574332861959018</v>
      </c>
      <c r="AJ66" s="16">
        <f t="shared" si="11"/>
        <v>6.7763791880771569</v>
      </c>
      <c r="AK66" s="17">
        <v>1249975</v>
      </c>
      <c r="AL66" s="176">
        <v>16358</v>
      </c>
      <c r="AM66" s="176">
        <v>10062</v>
      </c>
      <c r="AN66" s="177">
        <f t="shared" si="12"/>
        <v>13.086661733234665</v>
      </c>
      <c r="AO66" s="18">
        <f t="shared" si="13"/>
        <v>8.0497609952199038</v>
      </c>
      <c r="AP66" s="17">
        <v>1083755</v>
      </c>
      <c r="AQ66" s="176">
        <v>14850</v>
      </c>
      <c r="AR66" s="176">
        <v>9204</v>
      </c>
      <c r="AS66" s="177">
        <f t="shared" si="14"/>
        <v>13.702358927986491</v>
      </c>
      <c r="AT66" s="18">
        <f t="shared" si="15"/>
        <v>8.4926943820328393</v>
      </c>
      <c r="AU66" s="176">
        <v>3874548</v>
      </c>
      <c r="AV66" s="13">
        <v>52634</v>
      </c>
      <c r="AW66" s="13">
        <v>22001</v>
      </c>
      <c r="AX66" s="16">
        <f t="shared" si="16"/>
        <v>13.584552314231233</v>
      </c>
      <c r="AY66" s="177">
        <f t="shared" si="17"/>
        <v>5.6783397702131966</v>
      </c>
      <c r="AZ66" s="17">
        <v>4566769</v>
      </c>
      <c r="BA66" s="176">
        <v>44008</v>
      </c>
      <c r="BB66" s="176">
        <v>32524</v>
      </c>
      <c r="BC66" s="177">
        <f t="shared" si="18"/>
        <v>9.6365723775386929</v>
      </c>
      <c r="BD66" s="18">
        <f t="shared" si="19"/>
        <v>7.1218842030328222</v>
      </c>
      <c r="BE66" s="176">
        <v>36234</v>
      </c>
      <c r="BF66" s="13">
        <v>435</v>
      </c>
      <c r="BG66" s="13">
        <v>206</v>
      </c>
      <c r="BH66" s="16">
        <f t="shared" si="20"/>
        <v>12.005298890544791</v>
      </c>
      <c r="BI66" s="177">
        <f t="shared" si="21"/>
        <v>5.6852679803499475</v>
      </c>
      <c r="BJ66" s="17"/>
      <c r="BK66" s="176"/>
      <c r="BL66" s="176"/>
      <c r="BM66" s="176"/>
      <c r="BN66" s="19"/>
      <c r="BO66" s="17">
        <v>43648</v>
      </c>
      <c r="BP66" s="176">
        <v>688</v>
      </c>
      <c r="BQ66" s="176">
        <v>200</v>
      </c>
      <c r="BR66" s="177">
        <f t="shared" si="26"/>
        <v>15.762463343108504</v>
      </c>
      <c r="BS66" s="18">
        <f t="shared" si="27"/>
        <v>4.5821114369501466</v>
      </c>
      <c r="BT66" s="13">
        <v>34672</v>
      </c>
      <c r="BU66" s="13">
        <v>843</v>
      </c>
      <c r="BV66" s="13">
        <v>161</v>
      </c>
      <c r="BW66" s="16">
        <f t="shared" si="28"/>
        <v>24.313567143516384</v>
      </c>
      <c r="BX66" s="16">
        <f t="shared" si="29"/>
        <v>4.6435163820950622</v>
      </c>
    </row>
    <row r="67" spans="1:76">
      <c r="A67" s="15">
        <v>2013</v>
      </c>
      <c r="B67" s="13">
        <v>35082954</v>
      </c>
      <c r="C67" s="13">
        <v>380323</v>
      </c>
      <c r="D67" s="13">
        <v>252338</v>
      </c>
      <c r="E67" s="16">
        <f t="shared" si="24"/>
        <v>10.840677783290426</v>
      </c>
      <c r="F67" s="16">
        <f t="shared" si="25"/>
        <v>7.1926098355343742</v>
      </c>
      <c r="G67" s="17">
        <v>527114</v>
      </c>
      <c r="H67" s="176">
        <v>4525</v>
      </c>
      <c r="I67" s="176">
        <v>4837</v>
      </c>
      <c r="J67" s="177">
        <f t="shared" si="0"/>
        <v>8.5844807764544289</v>
      </c>
      <c r="K67" s="18">
        <f t="shared" si="1"/>
        <v>9.176383097394492</v>
      </c>
      <c r="L67" s="13">
        <v>144094</v>
      </c>
      <c r="M67" s="13">
        <v>1409</v>
      </c>
      <c r="N67" s="13">
        <v>1284</v>
      </c>
      <c r="O67" s="16">
        <f t="shared" si="2"/>
        <v>9.7783391397282333</v>
      </c>
      <c r="P67" s="16">
        <f t="shared" si="3"/>
        <v>8.9108498618957075</v>
      </c>
      <c r="Q67" s="17">
        <v>940434</v>
      </c>
      <c r="R67" s="176">
        <v>8439</v>
      </c>
      <c r="S67" s="176">
        <v>8878</v>
      </c>
      <c r="T67" s="177">
        <f t="shared" si="4"/>
        <v>8.9735164828153806</v>
      </c>
      <c r="U67" s="18">
        <f t="shared" si="5"/>
        <v>9.4403222342025064</v>
      </c>
      <c r="V67" s="13">
        <v>758544</v>
      </c>
      <c r="W67" s="13">
        <v>6959</v>
      </c>
      <c r="X67" s="13">
        <v>6627</v>
      </c>
      <c r="Y67" s="16">
        <f t="shared" si="6"/>
        <v>9.1741546963656688</v>
      </c>
      <c r="Z67" s="16">
        <f t="shared" si="7"/>
        <v>8.7364740871986335</v>
      </c>
      <c r="AA67" s="17">
        <v>8110880</v>
      </c>
      <c r="AB67" s="176">
        <v>88821</v>
      </c>
      <c r="AC67" s="176">
        <v>61289</v>
      </c>
      <c r="AD67" s="177">
        <f t="shared" si="8"/>
        <v>10.950846270688261</v>
      </c>
      <c r="AE67" s="18">
        <f t="shared" si="9"/>
        <v>7.5563933876472094</v>
      </c>
      <c r="AF67" s="13">
        <v>13510781</v>
      </c>
      <c r="AG67" s="13">
        <v>139736</v>
      </c>
      <c r="AH67" s="13">
        <v>93343</v>
      </c>
      <c r="AI67" s="16">
        <f t="shared" si="10"/>
        <v>10.342555326742399</v>
      </c>
      <c r="AJ67" s="16">
        <f t="shared" si="11"/>
        <v>6.90877899656578</v>
      </c>
      <c r="AK67" s="17">
        <v>1264620</v>
      </c>
      <c r="AL67" s="176">
        <v>16468</v>
      </c>
      <c r="AM67" s="176">
        <v>10095</v>
      </c>
      <c r="AN67" s="177">
        <f t="shared" si="12"/>
        <v>13.022093593332384</v>
      </c>
      <c r="AO67" s="18">
        <f t="shared" si="13"/>
        <v>7.9826350998718985</v>
      </c>
      <c r="AP67" s="17">
        <v>1099736</v>
      </c>
      <c r="AQ67" s="176">
        <v>14798</v>
      </c>
      <c r="AR67" s="176">
        <v>9333</v>
      </c>
      <c r="AS67" s="177">
        <f t="shared" si="14"/>
        <v>13.455956702335833</v>
      </c>
      <c r="AT67" s="18">
        <f t="shared" si="15"/>
        <v>8.4865822342816823</v>
      </c>
      <c r="AU67" s="176">
        <v>3981011</v>
      </c>
      <c r="AV67" s="13">
        <v>53410</v>
      </c>
      <c r="AW67" s="13">
        <v>22844</v>
      </c>
      <c r="AX67" s="16">
        <f t="shared" si="16"/>
        <v>13.416190008015551</v>
      </c>
      <c r="AY67" s="177">
        <f t="shared" si="17"/>
        <v>5.7382408639413454</v>
      </c>
      <c r="AZ67" s="17">
        <v>4630077</v>
      </c>
      <c r="BA67" s="176">
        <v>43779</v>
      </c>
      <c r="BB67" s="176">
        <v>33200</v>
      </c>
      <c r="BC67" s="177">
        <f t="shared" si="18"/>
        <v>9.4553503105887877</v>
      </c>
      <c r="BD67" s="18">
        <f t="shared" si="19"/>
        <v>7.1705070995579554</v>
      </c>
      <c r="BE67" s="176">
        <v>36521</v>
      </c>
      <c r="BF67" s="13">
        <v>396</v>
      </c>
      <c r="BG67" s="13">
        <v>215</v>
      </c>
      <c r="BH67" s="16">
        <f t="shared" si="20"/>
        <v>10.843076586073765</v>
      </c>
      <c r="BI67" s="177">
        <f t="shared" si="21"/>
        <v>5.8870239040552015</v>
      </c>
      <c r="BJ67" s="17"/>
      <c r="BK67" s="176"/>
      <c r="BL67" s="176"/>
      <c r="BM67" s="176"/>
      <c r="BN67" s="19"/>
      <c r="BO67" s="17">
        <v>43805</v>
      </c>
      <c r="BP67" s="176">
        <v>669</v>
      </c>
      <c r="BQ67" s="176">
        <v>199</v>
      </c>
      <c r="BR67" s="177">
        <f t="shared" si="26"/>
        <v>15.272229197580184</v>
      </c>
      <c r="BS67" s="18">
        <f t="shared" si="27"/>
        <v>4.5428604040634628</v>
      </c>
      <c r="BT67" s="13">
        <v>35337</v>
      </c>
      <c r="BU67" s="13">
        <v>914</v>
      </c>
      <c r="BV67" s="13">
        <v>194</v>
      </c>
      <c r="BW67" s="16">
        <f t="shared" si="28"/>
        <v>25.865240399581175</v>
      </c>
      <c r="BX67" s="16">
        <f t="shared" si="29"/>
        <v>5.4899963211364859</v>
      </c>
    </row>
    <row r="68" spans="1:76">
      <c r="A68" s="15">
        <v>2014</v>
      </c>
      <c r="B68" s="13">
        <v>35437435</v>
      </c>
      <c r="C68" s="13">
        <v>384100</v>
      </c>
      <c r="D68" s="13">
        <v>258821</v>
      </c>
      <c r="E68" s="16">
        <f t="shared" si="24"/>
        <v>10.838820586196489</v>
      </c>
      <c r="F68" s="16">
        <f t="shared" si="25"/>
        <v>7.3036042253058104</v>
      </c>
      <c r="G68" s="17">
        <v>528159</v>
      </c>
      <c r="H68" s="176">
        <v>4569</v>
      </c>
      <c r="I68" s="176">
        <v>4986</v>
      </c>
      <c r="J68" s="177">
        <f t="shared" si="0"/>
        <v>8.6508040192442053</v>
      </c>
      <c r="K68" s="18">
        <f t="shared" si="1"/>
        <v>9.4403389888272287</v>
      </c>
      <c r="L68" s="13">
        <v>144283</v>
      </c>
      <c r="M68" s="13">
        <v>1420</v>
      </c>
      <c r="N68" s="13">
        <v>1286</v>
      </c>
      <c r="O68" s="16">
        <f t="shared" si="2"/>
        <v>9.841769300610606</v>
      </c>
      <c r="P68" s="16">
        <f t="shared" si="3"/>
        <v>8.9130389581586194</v>
      </c>
      <c r="Q68" s="17">
        <v>938545</v>
      </c>
      <c r="R68" s="176">
        <v>8616</v>
      </c>
      <c r="S68" s="176">
        <v>8746</v>
      </c>
      <c r="T68" s="177">
        <f t="shared" si="4"/>
        <v>9.1801671736570967</v>
      </c>
      <c r="U68" s="18">
        <f t="shared" si="5"/>
        <v>9.3186794453116253</v>
      </c>
      <c r="V68" s="13">
        <v>758976</v>
      </c>
      <c r="W68" s="13">
        <v>6982</v>
      </c>
      <c r="X68" s="13">
        <v>6822</v>
      </c>
      <c r="Y68" s="16">
        <f t="shared" si="6"/>
        <v>9.1992368665148838</v>
      </c>
      <c r="Z68" s="16">
        <f t="shared" si="7"/>
        <v>8.9884265115102462</v>
      </c>
      <c r="AA68" s="17">
        <v>8150183</v>
      </c>
      <c r="AB68" s="176">
        <v>88036</v>
      </c>
      <c r="AC68" s="176">
        <v>63195</v>
      </c>
      <c r="AD68" s="177">
        <f t="shared" si="8"/>
        <v>10.801720648481144</v>
      </c>
      <c r="AE68" s="18">
        <f t="shared" si="9"/>
        <v>7.7538136260253294</v>
      </c>
      <c r="AF68" s="13">
        <v>13617553</v>
      </c>
      <c r="AG68" s="13">
        <v>140181</v>
      </c>
      <c r="AH68" s="13">
        <v>95939</v>
      </c>
      <c r="AI68" s="16">
        <f t="shared" si="10"/>
        <v>10.294140217409105</v>
      </c>
      <c r="AJ68" s="16">
        <f t="shared" si="11"/>
        <v>7.0452452066828748</v>
      </c>
      <c r="AK68" s="17">
        <v>1279014</v>
      </c>
      <c r="AL68" s="176">
        <v>16566</v>
      </c>
      <c r="AM68" s="176">
        <v>10709</v>
      </c>
      <c r="AN68" s="177">
        <f t="shared" si="12"/>
        <v>12.952164714381547</v>
      </c>
      <c r="AO68" s="18">
        <f t="shared" si="13"/>
        <v>8.3728559656110093</v>
      </c>
      <c r="AP68" s="17">
        <v>1112979</v>
      </c>
      <c r="AQ68" s="176">
        <v>15550</v>
      </c>
      <c r="AR68" s="176">
        <v>9393</v>
      </c>
      <c r="AS68" s="177">
        <f t="shared" si="14"/>
        <v>13.971512490352469</v>
      </c>
      <c r="AT68" s="18">
        <f t="shared" si="15"/>
        <v>8.4395123358122657</v>
      </c>
      <c r="AU68" s="176">
        <v>4083648</v>
      </c>
      <c r="AV68" s="13">
        <v>55835</v>
      </c>
      <c r="AW68" s="13">
        <v>23360</v>
      </c>
      <c r="AX68" s="16">
        <f t="shared" si="16"/>
        <v>13.672823906467942</v>
      </c>
      <c r="AY68" s="177">
        <f t="shared" si="17"/>
        <v>5.7203755073894715</v>
      </c>
      <c r="AZ68" s="17">
        <v>4707103</v>
      </c>
      <c r="BA68" s="176">
        <v>44376</v>
      </c>
      <c r="BB68" s="176">
        <v>33791</v>
      </c>
      <c r="BC68" s="177">
        <f t="shared" si="18"/>
        <v>9.4274546361105767</v>
      </c>
      <c r="BD68" s="18">
        <f t="shared" si="19"/>
        <v>7.1787254283579518</v>
      </c>
      <c r="BE68" s="176">
        <v>37137</v>
      </c>
      <c r="BF68" s="13">
        <v>406</v>
      </c>
      <c r="BG68" s="13">
        <v>206</v>
      </c>
      <c r="BH68" s="16">
        <f t="shared" si="20"/>
        <v>10.932493200850903</v>
      </c>
      <c r="BI68" s="177">
        <f t="shared" si="21"/>
        <v>5.5470285698898669</v>
      </c>
      <c r="BJ68" s="17"/>
      <c r="BK68" s="176"/>
      <c r="BL68" s="176"/>
      <c r="BM68" s="176"/>
      <c r="BN68" s="19"/>
      <c r="BO68" s="17">
        <v>43884</v>
      </c>
      <c r="BP68" s="176">
        <v>665</v>
      </c>
      <c r="BQ68" s="176">
        <v>213</v>
      </c>
      <c r="BR68" s="177">
        <f t="shared" si="26"/>
        <v>15.153586728648255</v>
      </c>
      <c r="BS68" s="18">
        <f t="shared" si="27"/>
        <v>4.8537052228602677</v>
      </c>
      <c r="BT68" s="13">
        <v>35971</v>
      </c>
      <c r="BU68" s="13">
        <v>898</v>
      </c>
      <c r="BV68" s="13">
        <v>175</v>
      </c>
      <c r="BW68" s="16">
        <f t="shared" si="28"/>
        <v>24.964554780239638</v>
      </c>
      <c r="BX68" s="16">
        <f t="shared" si="29"/>
        <v>4.8650301631870114</v>
      </c>
    </row>
    <row r="69" spans="1:76">
      <c r="A69" s="15">
        <v>2015</v>
      </c>
      <c r="B69" s="13">
        <v>35702908</v>
      </c>
      <c r="C69" s="13">
        <v>382392</v>
      </c>
      <c r="D69" s="13">
        <v>264333</v>
      </c>
      <c r="E69" s="16">
        <f t="shared" si="24"/>
        <v>10.710388072590614</v>
      </c>
      <c r="F69" s="16">
        <f t="shared" si="25"/>
        <v>7.4036826355993188</v>
      </c>
      <c r="G69" s="17">
        <v>528117</v>
      </c>
      <c r="H69" s="176">
        <v>4475</v>
      </c>
      <c r="I69" s="176">
        <v>5239</v>
      </c>
      <c r="J69" s="177">
        <f t="shared" ref="J69:J74" si="30">1000*H69/G69</f>
        <v>8.4735011370586442</v>
      </c>
      <c r="K69" s="18">
        <f t="shared" ref="K69:K74" si="31">1000*I69/G69</f>
        <v>9.9201502697318968</v>
      </c>
      <c r="L69" s="13">
        <v>144546</v>
      </c>
      <c r="M69" s="13">
        <v>1345</v>
      </c>
      <c r="N69" s="13">
        <v>1261</v>
      </c>
      <c r="O69" s="16">
        <f t="shared" ref="O69:O74" si="32">1000*M69/L69</f>
        <v>9.3049963333471695</v>
      </c>
      <c r="P69" s="16">
        <f t="shared" ref="P69:P74" si="33">1000*N69/L69</f>
        <v>8.7238664508184254</v>
      </c>
      <c r="Q69" s="17">
        <v>936525</v>
      </c>
      <c r="R69" s="176">
        <v>8204</v>
      </c>
      <c r="S69" s="176">
        <v>9371</v>
      </c>
      <c r="T69" s="177">
        <f t="shared" ref="T69:T74" si="34">1000*R69/Q69</f>
        <v>8.7600437788633521</v>
      </c>
      <c r="U69" s="18">
        <f t="shared" ref="U69:U74" si="35">1000*S69/Q69</f>
        <v>10.006139718640719</v>
      </c>
      <c r="V69" s="13">
        <v>758842</v>
      </c>
      <c r="W69" s="13">
        <v>6603</v>
      </c>
      <c r="X69" s="13">
        <v>7226</v>
      </c>
      <c r="Y69" s="16">
        <f t="shared" ref="Y69:Y73" si="36">1000*W69/V69</f>
        <v>8.7014161050653502</v>
      </c>
      <c r="Z69" s="16">
        <f t="shared" ref="Z69:Z73" si="37">1000*X69/V69</f>
        <v>9.5224038732700613</v>
      </c>
      <c r="AA69" s="17">
        <v>8175272</v>
      </c>
      <c r="AB69" s="176">
        <v>87050</v>
      </c>
      <c r="AC69" s="176">
        <v>64159</v>
      </c>
      <c r="AD69" s="177">
        <f t="shared" ref="AD69:AD74" si="38">1000*AB69/AA69</f>
        <v>10.647963761939664</v>
      </c>
      <c r="AE69" s="18">
        <f t="shared" ref="AE69:AE74" si="39">1000*AC69/AA69</f>
        <v>7.8479346008304063</v>
      </c>
      <c r="AF69" s="13">
        <v>13707118</v>
      </c>
      <c r="AG69" s="13">
        <v>139500</v>
      </c>
      <c r="AH69" s="13">
        <v>97322</v>
      </c>
      <c r="AI69" s="16">
        <f t="shared" ref="AI69:AI74" si="40">1000*AG69/AF69</f>
        <v>10.177194068074703</v>
      </c>
      <c r="AJ69" s="16">
        <f t="shared" ref="AJ69:AJ74" si="41">1000*AH69/AF69</f>
        <v>7.1001066745029844</v>
      </c>
      <c r="AK69" s="17">
        <v>1292227</v>
      </c>
      <c r="AL69" s="176">
        <v>16689</v>
      </c>
      <c r="AM69" s="176">
        <v>10684</v>
      </c>
      <c r="AN69" s="177">
        <f t="shared" ref="AN69:AN74" si="42">1000*AL69/AK69</f>
        <v>12.914913556209552</v>
      </c>
      <c r="AO69" s="18">
        <f t="shared" ref="AO69:AO74" si="43">1000*AM69/AK69</f>
        <v>8.2678972038194534</v>
      </c>
      <c r="AP69" s="17">
        <v>1120967</v>
      </c>
      <c r="AQ69" s="176">
        <v>15309</v>
      </c>
      <c r="AR69" s="176">
        <v>9394</v>
      </c>
      <c r="AS69" s="177">
        <f t="shared" ref="AS69:AS73" si="44">1000*AQ69/AP69</f>
        <v>13.656958679425889</v>
      </c>
      <c r="AT69" s="18">
        <f t="shared" ref="AT69:AT74" si="45">1000*AR69/AP69</f>
        <v>8.3802645394556663</v>
      </c>
      <c r="AU69" s="176">
        <v>4144491</v>
      </c>
      <c r="AV69" s="13">
        <v>56940</v>
      </c>
      <c r="AW69" s="13">
        <v>23846</v>
      </c>
      <c r="AX69" s="16">
        <f t="shared" ref="AX69:AX74" si="46">1000*AV69/AU69</f>
        <v>13.738719664248276</v>
      </c>
      <c r="AY69" s="177">
        <f t="shared" ref="AY69:AY74" si="47">1000*AW69/AU69</f>
        <v>5.7536619092670245</v>
      </c>
      <c r="AZ69" s="17">
        <v>4776388</v>
      </c>
      <c r="BA69" s="176">
        <v>44298</v>
      </c>
      <c r="BB69" s="176">
        <v>35246</v>
      </c>
      <c r="BC69" s="177">
        <f t="shared" ref="BC69:BC74" si="48">1000*BA69/AZ69</f>
        <v>9.2743721824943872</v>
      </c>
      <c r="BD69" s="18">
        <f t="shared" ref="BD69:BD74" si="49">1000*BB69/AZ69</f>
        <v>7.3792162613255039</v>
      </c>
      <c r="BE69" s="176">
        <v>37690</v>
      </c>
      <c r="BF69" s="13">
        <v>434</v>
      </c>
      <c r="BG69" s="13">
        <v>217</v>
      </c>
      <c r="BH69" s="16">
        <f t="shared" ref="BH69:BH74" si="50">1000*BF69/BE69</f>
        <v>11.514990713717166</v>
      </c>
      <c r="BI69" s="177">
        <f t="shared" ref="BI69:BI74" si="51">1000*BG69/BE69</f>
        <v>5.7574953568585832</v>
      </c>
      <c r="BJ69" s="17"/>
      <c r="BK69" s="176"/>
      <c r="BL69" s="176"/>
      <c r="BM69" s="176"/>
      <c r="BN69" s="19"/>
      <c r="BO69" s="17">
        <v>44237</v>
      </c>
      <c r="BP69" s="176">
        <v>683</v>
      </c>
      <c r="BQ69" s="176">
        <v>208</v>
      </c>
      <c r="BR69" s="177">
        <f t="shared" si="26"/>
        <v>15.439564165743608</v>
      </c>
      <c r="BS69" s="18">
        <f t="shared" si="27"/>
        <v>4.7019463345163555</v>
      </c>
      <c r="BT69" s="13">
        <v>36488</v>
      </c>
      <c r="BU69" s="13">
        <v>862</v>
      </c>
      <c r="BV69" s="13">
        <v>160</v>
      </c>
      <c r="BW69" s="16">
        <f t="shared" si="28"/>
        <v>23.624205218153914</v>
      </c>
      <c r="BX69" s="16">
        <f t="shared" si="29"/>
        <v>4.3850032887524666</v>
      </c>
    </row>
    <row r="70" spans="1:76">
      <c r="A70" s="15">
        <v>2016</v>
      </c>
      <c r="B70" s="13">
        <v>36109487</v>
      </c>
      <c r="C70" s="13">
        <v>383102</v>
      </c>
      <c r="D70" s="13">
        <v>267213</v>
      </c>
      <c r="E70" s="16">
        <f t="shared" ref="E70:E74" si="52">1000*C70/B70</f>
        <v>10.609455625885795</v>
      </c>
      <c r="F70" s="16">
        <f t="shared" ref="F70:F74" si="53">1000*D70/B70</f>
        <v>7.4000774367135156</v>
      </c>
      <c r="G70" s="17">
        <v>529426</v>
      </c>
      <c r="H70" s="176">
        <v>4442</v>
      </c>
      <c r="I70" s="176">
        <v>5002</v>
      </c>
      <c r="J70" s="177">
        <f t="shared" si="30"/>
        <v>8.390218840782282</v>
      </c>
      <c r="K70" s="18">
        <f t="shared" si="31"/>
        <v>9.4479681768556887</v>
      </c>
      <c r="L70" s="13">
        <v>146969</v>
      </c>
      <c r="M70" s="13">
        <v>1399</v>
      </c>
      <c r="N70" s="13">
        <v>1148</v>
      </c>
      <c r="O70" s="16">
        <f t="shared" si="32"/>
        <v>9.5190142138818388</v>
      </c>
      <c r="P70" s="16">
        <f t="shared" si="33"/>
        <v>7.811171063285455</v>
      </c>
      <c r="Q70" s="17">
        <v>942790</v>
      </c>
      <c r="R70" s="176">
        <v>8309</v>
      </c>
      <c r="S70" s="176">
        <v>8994</v>
      </c>
      <c r="T70" s="177">
        <f t="shared" si="34"/>
        <v>8.8132033644820158</v>
      </c>
      <c r="U70" s="18">
        <f t="shared" si="35"/>
        <v>9.5397702563667419</v>
      </c>
      <c r="V70" s="13">
        <v>763350</v>
      </c>
      <c r="W70" s="13">
        <v>6623</v>
      </c>
      <c r="X70" s="13">
        <v>7165</v>
      </c>
      <c r="Y70" s="16">
        <f t="shared" si="36"/>
        <v>8.6762297766424314</v>
      </c>
      <c r="Z70" s="16">
        <f t="shared" si="37"/>
        <v>9.386257941966333</v>
      </c>
      <c r="AA70" s="17">
        <v>8225950</v>
      </c>
      <c r="AB70" s="176">
        <v>86261</v>
      </c>
      <c r="AC70" s="176">
        <v>63515</v>
      </c>
      <c r="AD70" s="177">
        <f t="shared" si="38"/>
        <v>10.486448373744066</v>
      </c>
      <c r="AE70" s="18">
        <f t="shared" si="39"/>
        <v>7.721296628352956</v>
      </c>
      <c r="AF70" s="13">
        <v>13875394</v>
      </c>
      <c r="AG70" s="13">
        <v>140424</v>
      </c>
      <c r="AH70" s="13">
        <v>99419</v>
      </c>
      <c r="AI70" s="16">
        <f t="shared" si="40"/>
        <v>10.12036126685844</v>
      </c>
      <c r="AJ70" s="16">
        <f t="shared" si="41"/>
        <v>7.1651298694653285</v>
      </c>
      <c r="AK70" s="17">
        <v>1314139</v>
      </c>
      <c r="AL70" s="176">
        <v>16896</v>
      </c>
      <c r="AM70" s="176">
        <v>10743</v>
      </c>
      <c r="AN70" s="177">
        <f t="shared" si="42"/>
        <v>12.857087416171348</v>
      </c>
      <c r="AO70" s="18">
        <f t="shared" si="43"/>
        <v>8.1749343106018468</v>
      </c>
      <c r="AP70" s="17">
        <v>1135987</v>
      </c>
      <c r="AQ70" s="176">
        <v>15557</v>
      </c>
      <c r="AR70" s="176">
        <v>9414</v>
      </c>
      <c r="AS70" s="177">
        <f t="shared" si="44"/>
        <v>13.694698971026957</v>
      </c>
      <c r="AT70" s="18">
        <f t="shared" si="45"/>
        <v>8.2870666653755727</v>
      </c>
      <c r="AU70" s="176">
        <v>4196061</v>
      </c>
      <c r="AV70" s="13">
        <v>55936</v>
      </c>
      <c r="AW70" s="13">
        <v>24548</v>
      </c>
      <c r="AX70" s="16">
        <f t="shared" si="46"/>
        <v>13.330597434117378</v>
      </c>
      <c r="AY70" s="177">
        <f t="shared" si="47"/>
        <v>5.8502486022009688</v>
      </c>
      <c r="AZ70" s="17">
        <v>4859250</v>
      </c>
      <c r="BA70" s="176">
        <v>45268</v>
      </c>
      <c r="BB70" s="176">
        <v>36627</v>
      </c>
      <c r="BC70" s="177">
        <f t="shared" si="48"/>
        <v>9.3158409219529759</v>
      </c>
      <c r="BD70" s="18">
        <f t="shared" si="49"/>
        <v>7.5375829603333848</v>
      </c>
      <c r="BE70" s="176">
        <v>38547</v>
      </c>
      <c r="BF70" s="13">
        <v>440</v>
      </c>
      <c r="BG70" s="13">
        <v>218</v>
      </c>
      <c r="BH70" s="16">
        <f t="shared" si="50"/>
        <v>11.414636677303033</v>
      </c>
      <c r="BI70" s="177">
        <f t="shared" si="51"/>
        <v>5.6554336264819574</v>
      </c>
      <c r="BJ70" s="17"/>
      <c r="BK70" s="176"/>
      <c r="BL70" s="176"/>
      <c r="BM70" s="176"/>
      <c r="BN70" s="19"/>
      <c r="BO70" s="17">
        <v>44649</v>
      </c>
      <c r="BP70" s="176">
        <v>642</v>
      </c>
      <c r="BQ70" s="176">
        <v>237</v>
      </c>
      <c r="BR70" s="177">
        <f t="shared" si="26"/>
        <v>14.378821474165155</v>
      </c>
      <c r="BS70" s="18">
        <f t="shared" si="27"/>
        <v>5.3080696096217164</v>
      </c>
      <c r="BT70" s="13">
        <v>36975</v>
      </c>
      <c r="BU70" s="13">
        <v>905</v>
      </c>
      <c r="BV70" s="13">
        <v>183</v>
      </c>
      <c r="BW70" s="16">
        <f t="shared" si="28"/>
        <v>24.475997295469913</v>
      </c>
      <c r="BX70" s="16">
        <f t="shared" si="29"/>
        <v>4.9492900608519266</v>
      </c>
    </row>
    <row r="71" spans="1:76">
      <c r="A71" s="15">
        <v>2017</v>
      </c>
      <c r="B71" s="13">
        <v>36545295</v>
      </c>
      <c r="C71" s="13">
        <v>377778</v>
      </c>
      <c r="D71" s="13">
        <v>278526</v>
      </c>
      <c r="E71" s="16">
        <f t="shared" si="52"/>
        <v>10.33725408428089</v>
      </c>
      <c r="F71" s="16">
        <f t="shared" si="53"/>
        <v>7.6213914814478851</v>
      </c>
      <c r="G71" s="17">
        <v>528249</v>
      </c>
      <c r="H71" s="176">
        <v>4100</v>
      </c>
      <c r="I71" s="176">
        <v>5144</v>
      </c>
      <c r="J71" s="177">
        <f t="shared" si="30"/>
        <v>7.761491266429279</v>
      </c>
      <c r="K71" s="18">
        <f t="shared" si="31"/>
        <v>9.7378319693932216</v>
      </c>
      <c r="L71" s="13">
        <v>150402</v>
      </c>
      <c r="M71" s="13">
        <v>1343</v>
      </c>
      <c r="N71" s="13">
        <v>1327</v>
      </c>
      <c r="O71" s="16">
        <f t="shared" si="32"/>
        <v>8.9294025345407633</v>
      </c>
      <c r="P71" s="16">
        <f t="shared" si="33"/>
        <v>8.8230209704658176</v>
      </c>
      <c r="Q71" s="17">
        <v>950108</v>
      </c>
      <c r="R71" s="176">
        <v>8238</v>
      </c>
      <c r="S71" s="176">
        <v>9550</v>
      </c>
      <c r="T71" s="177">
        <f t="shared" si="34"/>
        <v>8.6705932378213841</v>
      </c>
      <c r="U71" s="18">
        <f t="shared" si="35"/>
        <v>10.051488883369048</v>
      </c>
      <c r="V71" s="13">
        <v>766621</v>
      </c>
      <c r="W71" s="13">
        <v>6542</v>
      </c>
      <c r="X71" s="13">
        <v>7494</v>
      </c>
      <c r="Y71" s="16">
        <f t="shared" si="36"/>
        <v>8.5335517811278319</v>
      </c>
      <c r="Z71" s="16">
        <f t="shared" si="37"/>
        <v>9.7753648804298336</v>
      </c>
      <c r="AA71" s="17">
        <v>8302063</v>
      </c>
      <c r="AB71" s="176">
        <v>83866</v>
      </c>
      <c r="AC71" s="176">
        <v>66082</v>
      </c>
      <c r="AD71" s="177">
        <f t="shared" si="38"/>
        <v>10.101826497823494</v>
      </c>
      <c r="AE71" s="18">
        <f t="shared" si="39"/>
        <v>7.9597083279180127</v>
      </c>
      <c r="AF71" s="13">
        <v>14070141</v>
      </c>
      <c r="AG71" s="13">
        <v>140880</v>
      </c>
      <c r="AH71" s="13">
        <v>103743</v>
      </c>
      <c r="AI71" s="16">
        <f t="shared" si="40"/>
        <v>10.012692836553663</v>
      </c>
      <c r="AJ71" s="16">
        <f t="shared" si="41"/>
        <v>7.3732736580251759</v>
      </c>
      <c r="AK71" s="17">
        <v>1334790</v>
      </c>
      <c r="AL71" s="176">
        <v>17042</v>
      </c>
      <c r="AM71" s="176">
        <v>11065</v>
      </c>
      <c r="AN71" s="177">
        <f t="shared" si="42"/>
        <v>12.76755145004083</v>
      </c>
      <c r="AO71" s="18">
        <f t="shared" si="43"/>
        <v>8.2896935098404985</v>
      </c>
      <c r="AP71" s="17">
        <v>1150331</v>
      </c>
      <c r="AQ71" s="176">
        <v>15419</v>
      </c>
      <c r="AR71" s="176">
        <v>9456</v>
      </c>
      <c r="AS71" s="177">
        <f t="shared" si="44"/>
        <v>13.403968075275724</v>
      </c>
      <c r="AT71" s="18">
        <f t="shared" si="45"/>
        <v>8.2202426953633339</v>
      </c>
      <c r="AU71" s="176">
        <v>4241100</v>
      </c>
      <c r="AV71" s="13">
        <v>53712</v>
      </c>
      <c r="AW71" s="13">
        <v>25538</v>
      </c>
      <c r="AX71" s="16">
        <f t="shared" si="46"/>
        <v>12.664638890853787</v>
      </c>
      <c r="AY71" s="177">
        <f t="shared" si="47"/>
        <v>6.0215510127089669</v>
      </c>
      <c r="AZ71" s="17">
        <v>4929384</v>
      </c>
      <c r="BA71" s="176">
        <v>44648</v>
      </c>
      <c r="BB71" s="176">
        <v>38486</v>
      </c>
      <c r="BC71" s="177">
        <f t="shared" si="48"/>
        <v>9.057521183174206</v>
      </c>
      <c r="BD71" s="18">
        <f t="shared" si="49"/>
        <v>7.8074664095960067</v>
      </c>
      <c r="BE71" s="176">
        <v>39669</v>
      </c>
      <c r="BF71" s="13">
        <v>470</v>
      </c>
      <c r="BG71" s="13">
        <v>227</v>
      </c>
      <c r="BH71" s="16">
        <f t="shared" si="50"/>
        <v>11.848042552118782</v>
      </c>
      <c r="BI71" s="177">
        <f t="shared" si="51"/>
        <v>5.7223524666616248</v>
      </c>
      <c r="BJ71" s="17"/>
      <c r="BK71" s="176"/>
      <c r="BL71" s="176"/>
      <c r="BM71" s="176"/>
      <c r="BN71" s="19"/>
      <c r="BO71" s="17">
        <v>44891</v>
      </c>
      <c r="BP71" s="176">
        <v>616</v>
      </c>
      <c r="BQ71" s="176">
        <v>239</v>
      </c>
      <c r="BR71" s="177">
        <f t="shared" si="26"/>
        <v>13.722126929674099</v>
      </c>
      <c r="BS71" s="18">
        <f t="shared" si="27"/>
        <v>5.3240070392729058</v>
      </c>
      <c r="BT71" s="13">
        <v>37546</v>
      </c>
      <c r="BU71" s="13">
        <v>902</v>
      </c>
      <c r="BV71" s="13">
        <v>175</v>
      </c>
      <c r="BW71" s="16">
        <f t="shared" si="28"/>
        <v>24.023864060086293</v>
      </c>
      <c r="BX71" s="16">
        <f t="shared" si="29"/>
        <v>4.6609492356043249</v>
      </c>
    </row>
    <row r="72" spans="1:76">
      <c r="A72" s="15">
        <v>2018</v>
      </c>
      <c r="B72" s="13">
        <v>37065178</v>
      </c>
      <c r="C72" s="13">
        <v>374530</v>
      </c>
      <c r="D72" s="13">
        <v>285572</v>
      </c>
      <c r="E72" s="16">
        <f t="shared" si="52"/>
        <v>10.104632439644563</v>
      </c>
      <c r="F72" s="16">
        <f t="shared" si="53"/>
        <v>7.7045900062856845</v>
      </c>
      <c r="G72" s="17">
        <v>525560</v>
      </c>
      <c r="H72" s="176">
        <v>4014</v>
      </c>
      <c r="I72" s="176">
        <v>5220</v>
      </c>
      <c r="J72" s="177">
        <f t="shared" si="30"/>
        <v>7.637567546997488</v>
      </c>
      <c r="K72" s="18">
        <f t="shared" si="31"/>
        <v>9.9322627292792447</v>
      </c>
      <c r="L72" s="13">
        <v>153396</v>
      </c>
      <c r="M72" s="13">
        <v>1314</v>
      </c>
      <c r="N72" s="13">
        <v>1369</v>
      </c>
      <c r="O72" s="16">
        <f t="shared" si="32"/>
        <v>8.5660643041539544</v>
      </c>
      <c r="P72" s="16">
        <f t="shared" si="33"/>
        <v>8.9246134188635953</v>
      </c>
      <c r="Q72" s="17">
        <v>958406</v>
      </c>
      <c r="R72" s="176">
        <v>7949</v>
      </c>
      <c r="S72" s="176">
        <v>9709</v>
      </c>
      <c r="T72" s="177">
        <f t="shared" si="34"/>
        <v>8.2939797956189754</v>
      </c>
      <c r="U72" s="18">
        <f t="shared" si="35"/>
        <v>10.130362289050778</v>
      </c>
      <c r="V72" s="13">
        <v>770301</v>
      </c>
      <c r="W72" s="13">
        <v>6369</v>
      </c>
      <c r="X72" s="13">
        <v>7652</v>
      </c>
      <c r="Y72" s="16">
        <f t="shared" si="36"/>
        <v>8.268196458267612</v>
      </c>
      <c r="Z72" s="16">
        <f t="shared" si="37"/>
        <v>9.9337791330921288</v>
      </c>
      <c r="AA72" s="17">
        <v>8401738</v>
      </c>
      <c r="AB72" s="176">
        <v>83842</v>
      </c>
      <c r="AC72" s="176">
        <v>68508</v>
      </c>
      <c r="AD72" s="177">
        <f t="shared" si="38"/>
        <v>9.9791257475536614</v>
      </c>
      <c r="AE72" s="18">
        <f t="shared" si="39"/>
        <v>8.1540271786623197</v>
      </c>
      <c r="AF72" s="13">
        <v>14308697</v>
      </c>
      <c r="AG72" s="13">
        <v>140640</v>
      </c>
      <c r="AH72" s="13">
        <v>107243</v>
      </c>
      <c r="AI72" s="16">
        <f t="shared" si="40"/>
        <v>9.8289872236444733</v>
      </c>
      <c r="AJ72" s="16">
        <f t="shared" si="41"/>
        <v>7.4949521958568273</v>
      </c>
      <c r="AK72" s="17">
        <v>1352825</v>
      </c>
      <c r="AL72" s="176">
        <v>17078</v>
      </c>
      <c r="AM72" s="176">
        <v>11038</v>
      </c>
      <c r="AN72" s="177">
        <f t="shared" si="42"/>
        <v>12.623953578622512</v>
      </c>
      <c r="AO72" s="18">
        <f t="shared" si="43"/>
        <v>8.1592223680076881</v>
      </c>
      <c r="AP72" s="17">
        <v>1161767</v>
      </c>
      <c r="AQ72" s="176">
        <v>15205</v>
      </c>
      <c r="AR72" s="176">
        <v>9688</v>
      </c>
      <c r="AS72" s="177">
        <f t="shared" si="44"/>
        <v>13.087822256958582</v>
      </c>
      <c r="AT72" s="18">
        <f t="shared" si="45"/>
        <v>8.3390215077549978</v>
      </c>
      <c r="AU72" s="176">
        <v>4298275</v>
      </c>
      <c r="AV72" s="13">
        <v>52526</v>
      </c>
      <c r="AW72" s="13">
        <v>25998</v>
      </c>
      <c r="AX72" s="16">
        <f t="shared" si="46"/>
        <v>12.220251147262564</v>
      </c>
      <c r="AY72" s="177">
        <f t="shared" si="47"/>
        <v>6.0484729339095331</v>
      </c>
      <c r="AZ72" s="17">
        <v>5010476</v>
      </c>
      <c r="BA72" s="176">
        <v>43592</v>
      </c>
      <c r="BB72" s="176">
        <v>38471</v>
      </c>
      <c r="BC72" s="177">
        <f t="shared" si="48"/>
        <v>8.7001714008808744</v>
      </c>
      <c r="BD72" s="18">
        <f t="shared" si="49"/>
        <v>7.6781128180236768</v>
      </c>
      <c r="BE72" s="176">
        <v>40613</v>
      </c>
      <c r="BF72" s="13">
        <v>481</v>
      </c>
      <c r="BG72" s="13">
        <v>237</v>
      </c>
      <c r="BH72" s="16">
        <f t="shared" si="50"/>
        <v>11.843498387215917</v>
      </c>
      <c r="BI72" s="177">
        <f t="shared" si="51"/>
        <v>5.835569891414079</v>
      </c>
      <c r="BJ72" s="17"/>
      <c r="BK72" s="176"/>
      <c r="BL72" s="176"/>
      <c r="BM72" s="176"/>
      <c r="BN72" s="19"/>
      <c r="BO72" s="17">
        <v>44981</v>
      </c>
      <c r="BP72" s="176">
        <v>625</v>
      </c>
      <c r="BQ72" s="176">
        <v>239</v>
      </c>
      <c r="BR72" s="177">
        <f t="shared" si="26"/>
        <v>13.894755563460128</v>
      </c>
      <c r="BS72" s="18">
        <f t="shared" si="27"/>
        <v>5.313354527467153</v>
      </c>
      <c r="BT72" s="13">
        <v>38143</v>
      </c>
      <c r="BU72" s="13">
        <v>895</v>
      </c>
      <c r="BV72" s="13">
        <v>200</v>
      </c>
      <c r="BW72" s="16">
        <f t="shared" si="28"/>
        <v>23.46433159426369</v>
      </c>
      <c r="BX72" s="16">
        <f t="shared" si="29"/>
        <v>5.2434260545840656</v>
      </c>
    </row>
    <row r="73" spans="1:76">
      <c r="A73" s="15">
        <v>2019</v>
      </c>
      <c r="B73" s="13">
        <v>37593384</v>
      </c>
      <c r="C73" s="13">
        <v>372549</v>
      </c>
      <c r="D73" s="13">
        <v>290077</v>
      </c>
      <c r="E73" s="16">
        <f t="shared" si="52"/>
        <v>9.909961816685616</v>
      </c>
      <c r="F73" s="16">
        <f t="shared" si="53"/>
        <v>7.7161715476318919</v>
      </c>
      <c r="G73" s="17">
        <v>523476</v>
      </c>
      <c r="H73" s="176">
        <v>3753</v>
      </c>
      <c r="I73" s="176">
        <v>5357</v>
      </c>
      <c r="J73" s="177">
        <f t="shared" si="30"/>
        <v>7.1693831235815972</v>
      </c>
      <c r="K73" s="18">
        <f t="shared" si="31"/>
        <v>10.233515958706798</v>
      </c>
      <c r="L73" s="13">
        <v>157262</v>
      </c>
      <c r="M73" s="13">
        <v>1326</v>
      </c>
      <c r="N73" s="13">
        <v>1407</v>
      </c>
      <c r="O73" s="16">
        <f t="shared" si="32"/>
        <v>8.4317889890755549</v>
      </c>
      <c r="P73" s="16">
        <f t="shared" si="33"/>
        <v>8.946853022344877</v>
      </c>
      <c r="Q73" s="17">
        <v>969747</v>
      </c>
      <c r="R73" s="176">
        <v>8099</v>
      </c>
      <c r="S73" s="176">
        <v>9950</v>
      </c>
      <c r="T73" s="177">
        <f t="shared" si="34"/>
        <v>8.351662856394503</v>
      </c>
      <c r="U73" s="18">
        <f t="shared" si="35"/>
        <v>10.260408127068194</v>
      </c>
      <c r="V73" s="13">
        <v>776868</v>
      </c>
      <c r="W73" s="13">
        <v>6278</v>
      </c>
      <c r="X73" s="13">
        <v>7842</v>
      </c>
      <c r="Y73" s="16">
        <f t="shared" si="36"/>
        <v>8.0811669421317394</v>
      </c>
      <c r="Z73" s="16">
        <f t="shared" si="37"/>
        <v>10.094378967855542</v>
      </c>
      <c r="AA73" s="17">
        <v>8501703</v>
      </c>
      <c r="AB73" s="176">
        <v>84200</v>
      </c>
      <c r="AC73" s="176">
        <v>67800</v>
      </c>
      <c r="AD73" s="177">
        <f t="shared" si="38"/>
        <v>9.9038980778321708</v>
      </c>
      <c r="AE73" s="18">
        <f t="shared" si="39"/>
        <v>7.974872799014503</v>
      </c>
      <c r="AF73" s="13">
        <v>14544718</v>
      </c>
      <c r="AG73" s="13">
        <v>140541</v>
      </c>
      <c r="AH73" s="13">
        <v>110643</v>
      </c>
      <c r="AI73" s="16">
        <f t="shared" si="40"/>
        <v>9.6626830441126454</v>
      </c>
      <c r="AJ73" s="16">
        <f t="shared" si="41"/>
        <v>7.6070914540935064</v>
      </c>
      <c r="AK73" s="17">
        <v>1369540</v>
      </c>
      <c r="AL73" s="176">
        <v>16737</v>
      </c>
      <c r="AM73" s="176">
        <v>11225</v>
      </c>
      <c r="AN73" s="177">
        <f t="shared" si="42"/>
        <v>12.22089168625962</v>
      </c>
      <c r="AO73" s="18">
        <f t="shared" si="43"/>
        <v>8.196182659871198</v>
      </c>
      <c r="AP73" s="17">
        <v>1172302</v>
      </c>
      <c r="AQ73" s="176">
        <v>14435</v>
      </c>
      <c r="AR73" s="176">
        <v>9848</v>
      </c>
      <c r="AS73" s="177">
        <f t="shared" si="44"/>
        <v>12.313379999351703</v>
      </c>
      <c r="AT73" s="18">
        <f t="shared" si="45"/>
        <v>8.4005657245317327</v>
      </c>
      <c r="AU73" s="176">
        <v>4361694</v>
      </c>
      <c r="AV73" s="13">
        <v>51786</v>
      </c>
      <c r="AW73" s="13">
        <v>26930</v>
      </c>
      <c r="AX73" s="16">
        <f t="shared" si="46"/>
        <v>11.87290992903216</v>
      </c>
      <c r="AY73" s="177">
        <f t="shared" si="47"/>
        <v>6.1742066270582026</v>
      </c>
      <c r="AZ73" s="17">
        <v>5090955</v>
      </c>
      <c r="BA73" s="176">
        <v>43490</v>
      </c>
      <c r="BB73" s="176">
        <v>38378</v>
      </c>
      <c r="BC73" s="177">
        <f t="shared" si="48"/>
        <v>8.5426015354682967</v>
      </c>
      <c r="BD73" s="18">
        <f t="shared" si="49"/>
        <v>7.5384677334606183</v>
      </c>
      <c r="BE73" s="176">
        <v>41477</v>
      </c>
      <c r="BF73" s="13">
        <v>483</v>
      </c>
      <c r="BG73" s="13">
        <v>244</v>
      </c>
      <c r="BH73" s="16">
        <f t="shared" si="50"/>
        <v>11.645008076765436</v>
      </c>
      <c r="BI73" s="177">
        <f t="shared" si="51"/>
        <v>5.8827784073100755</v>
      </c>
      <c r="BJ73" s="17"/>
      <c r="BK73" s="176"/>
      <c r="BL73" s="176"/>
      <c r="BM73" s="176"/>
      <c r="BN73" s="19"/>
      <c r="BO73" s="17">
        <v>45028</v>
      </c>
      <c r="BP73" s="176">
        <v>581</v>
      </c>
      <c r="BQ73" s="176">
        <v>245</v>
      </c>
      <c r="BR73" s="177">
        <f t="shared" si="26"/>
        <v>12.903082526428001</v>
      </c>
      <c r="BS73" s="18">
        <f t="shared" si="27"/>
        <v>5.4410588966865063</v>
      </c>
      <c r="BT73" s="13">
        <v>38614</v>
      </c>
      <c r="BU73" s="13">
        <v>840</v>
      </c>
      <c r="BV73" s="13">
        <v>208</v>
      </c>
      <c r="BW73" s="16">
        <f t="shared" si="28"/>
        <v>21.753768063396695</v>
      </c>
      <c r="BX73" s="16">
        <f t="shared" si="29"/>
        <v>5.3866473299839432</v>
      </c>
    </row>
    <row r="74" spans="1:76">
      <c r="A74" s="15">
        <v>2020</v>
      </c>
      <c r="B74" s="13">
        <v>38005238</v>
      </c>
      <c r="C74" s="13">
        <v>372727</v>
      </c>
      <c r="D74" s="13">
        <v>309893</v>
      </c>
      <c r="E74" s="16">
        <f t="shared" si="52"/>
        <v>9.8072534107009144</v>
      </c>
      <c r="F74" s="16">
        <f t="shared" si="53"/>
        <v>8.1539549890465093</v>
      </c>
      <c r="G74" s="17">
        <v>522103</v>
      </c>
      <c r="H74" s="176">
        <v>3687</v>
      </c>
      <c r="I74" s="176">
        <v>5384</v>
      </c>
      <c r="J74" s="177">
        <f t="shared" si="30"/>
        <v>7.061824965571927</v>
      </c>
      <c r="K74" s="18">
        <f t="shared" si="31"/>
        <v>10.312141474000342</v>
      </c>
      <c r="L74" s="13">
        <v>159625</v>
      </c>
      <c r="M74" s="13">
        <v>1376</v>
      </c>
      <c r="N74" s="13">
        <v>1340</v>
      </c>
      <c r="O74" s="16">
        <f t="shared" si="32"/>
        <v>8.6202036021926389</v>
      </c>
      <c r="P74" s="16">
        <f t="shared" si="33"/>
        <v>8.394675019577134</v>
      </c>
      <c r="Q74" s="17">
        <v>979351</v>
      </c>
      <c r="R74" s="176">
        <v>8237</v>
      </c>
      <c r="S74" s="176">
        <v>9853</v>
      </c>
      <c r="T74" s="177">
        <f t="shared" si="34"/>
        <v>8.4106719654138296</v>
      </c>
      <c r="U74" s="18">
        <f t="shared" si="35"/>
        <v>10.060744309241528</v>
      </c>
      <c r="V74" s="13">
        <v>781476</v>
      </c>
      <c r="W74" s="13">
        <v>6324</v>
      </c>
      <c r="X74" s="13">
        <v>8241</v>
      </c>
      <c r="Y74" s="16">
        <f>1000*W74/V74</f>
        <v>8.0923790365922947</v>
      </c>
      <c r="Z74" s="16">
        <f>1000*X74/V74</f>
        <v>10.545429418177909</v>
      </c>
      <c r="AA74" s="17">
        <v>8574571</v>
      </c>
      <c r="AB74" s="176">
        <v>81850</v>
      </c>
      <c r="AC74" s="176">
        <v>74550</v>
      </c>
      <c r="AD74" s="177">
        <f t="shared" si="38"/>
        <v>9.5456670660258105</v>
      </c>
      <c r="AE74" s="18">
        <f t="shared" si="39"/>
        <v>8.6943125201249138</v>
      </c>
      <c r="AF74" s="13">
        <v>14734014</v>
      </c>
      <c r="AG74" s="13">
        <v>144106</v>
      </c>
      <c r="AH74" s="13">
        <v>117444</v>
      </c>
      <c r="AI74" s="16">
        <f t="shared" si="40"/>
        <v>9.7804983760704989</v>
      </c>
      <c r="AJ74" s="16">
        <f t="shared" si="41"/>
        <v>7.9709439667968285</v>
      </c>
      <c r="AK74" s="17">
        <v>1379263</v>
      </c>
      <c r="AL74" s="176">
        <v>16860</v>
      </c>
      <c r="AM74" s="176">
        <v>11999</v>
      </c>
      <c r="AN74" s="177">
        <f t="shared" si="42"/>
        <v>12.223919586039791</v>
      </c>
      <c r="AO74" s="18">
        <f t="shared" si="43"/>
        <v>8.6995736128642616</v>
      </c>
      <c r="AP74" s="17">
        <v>1178681</v>
      </c>
      <c r="AQ74" s="176">
        <v>14364</v>
      </c>
      <c r="AR74" s="176">
        <v>10107</v>
      </c>
      <c r="AS74" s="177">
        <f>1000*AQ74/AP74</f>
        <v>12.186503388109251</v>
      </c>
      <c r="AT74" s="18">
        <f t="shared" si="45"/>
        <v>8.5748391634377743</v>
      </c>
      <c r="AU74" s="176">
        <v>4421876</v>
      </c>
      <c r="AV74" s="13">
        <v>51952</v>
      </c>
      <c r="AW74" s="13">
        <v>29284</v>
      </c>
      <c r="AX74" s="16">
        <f t="shared" si="46"/>
        <v>11.748859533826819</v>
      </c>
      <c r="AY74" s="177">
        <f t="shared" si="47"/>
        <v>6.6225285376613909</v>
      </c>
      <c r="AZ74" s="17">
        <v>5147712</v>
      </c>
      <c r="BA74" s="176">
        <v>42056</v>
      </c>
      <c r="BB74" s="176">
        <v>40987</v>
      </c>
      <c r="BC74" s="177">
        <f t="shared" si="48"/>
        <v>8.1698432235525225</v>
      </c>
      <c r="BD74" s="18">
        <f t="shared" si="49"/>
        <v>7.9621781482724749</v>
      </c>
      <c r="BE74" s="176">
        <v>42052</v>
      </c>
      <c r="BF74" s="13">
        <v>487</v>
      </c>
      <c r="BG74" s="13">
        <v>246</v>
      </c>
      <c r="BH74" s="16">
        <f t="shared" si="50"/>
        <v>11.580899838295444</v>
      </c>
      <c r="BI74" s="177">
        <f t="shared" si="51"/>
        <v>5.8499001236564254</v>
      </c>
      <c r="BJ74" s="17"/>
      <c r="BK74" s="176"/>
      <c r="BL74" s="176"/>
      <c r="BM74" s="176"/>
      <c r="BN74" s="19"/>
      <c r="BO74" s="17">
        <v>45161</v>
      </c>
      <c r="BP74" s="176">
        <v>572</v>
      </c>
      <c r="BQ74" s="176">
        <v>264</v>
      </c>
      <c r="BR74" s="177">
        <f t="shared" si="26"/>
        <v>12.665795708686698</v>
      </c>
      <c r="BS74" s="18">
        <f t="shared" si="27"/>
        <v>5.8457518655477072</v>
      </c>
      <c r="BT74" s="13">
        <v>39353</v>
      </c>
      <c r="BU74" s="13">
        <v>856</v>
      </c>
      <c r="BV74" s="13">
        <v>194</v>
      </c>
      <c r="BW74" s="16">
        <f t="shared" si="28"/>
        <v>21.751835946433562</v>
      </c>
      <c r="BX74" s="16">
        <f t="shared" si="29"/>
        <v>4.9297385205702238</v>
      </c>
    </row>
    <row r="75" spans="1:76">
      <c r="A75" s="15"/>
      <c r="B75" s="13"/>
      <c r="C75" s="13"/>
      <c r="D75" s="13"/>
      <c r="E75" s="16"/>
      <c r="F75" s="16"/>
      <c r="G75" s="17"/>
      <c r="H75" s="176"/>
      <c r="I75" s="176"/>
      <c r="J75" s="177"/>
      <c r="K75" s="18"/>
      <c r="L75" s="13"/>
      <c r="M75" s="13"/>
      <c r="N75" s="13"/>
      <c r="O75" s="16"/>
      <c r="P75" s="16"/>
      <c r="Q75" s="17"/>
      <c r="R75" s="176"/>
      <c r="S75" s="176"/>
      <c r="T75" s="177"/>
      <c r="U75" s="18"/>
      <c r="V75" s="13"/>
      <c r="W75" s="13"/>
      <c r="X75" s="13"/>
      <c r="Y75" s="16"/>
      <c r="Z75" s="16"/>
      <c r="AA75" s="17"/>
      <c r="AB75" s="176"/>
      <c r="AC75" s="176"/>
      <c r="AD75" s="177"/>
      <c r="AE75" s="18"/>
      <c r="AF75" s="13"/>
      <c r="AG75" s="13"/>
      <c r="AH75" s="13"/>
      <c r="AI75" s="16"/>
      <c r="AJ75" s="16"/>
      <c r="AK75" s="17"/>
      <c r="AL75" s="176"/>
      <c r="AM75" s="176"/>
      <c r="AN75" s="177"/>
      <c r="AO75" s="18"/>
      <c r="AP75" s="17"/>
      <c r="AQ75" s="176"/>
      <c r="AR75" s="176"/>
      <c r="AS75" s="177"/>
      <c r="AT75" s="18"/>
      <c r="AU75" s="176"/>
      <c r="AV75" s="13"/>
      <c r="AW75" s="13"/>
      <c r="AX75" s="16"/>
      <c r="AY75" s="177"/>
      <c r="AZ75" s="17"/>
      <c r="BA75" s="176"/>
      <c r="BB75" s="176"/>
      <c r="BC75" s="177"/>
      <c r="BD75" s="18"/>
      <c r="BE75" s="176"/>
      <c r="BF75" s="13"/>
      <c r="BG75" s="13"/>
      <c r="BH75" s="16"/>
      <c r="BI75" s="177"/>
      <c r="BJ75" s="17"/>
      <c r="BK75" s="176"/>
      <c r="BL75" s="176"/>
      <c r="BM75" s="176"/>
      <c r="BN75" s="19"/>
      <c r="BO75" s="17"/>
      <c r="BP75" s="176"/>
      <c r="BQ75" s="176"/>
      <c r="BR75" s="177"/>
      <c r="BS75" s="18"/>
      <c r="BT75" s="13"/>
      <c r="BU75" s="13"/>
      <c r="BV75" s="13"/>
      <c r="BW75" s="16"/>
      <c r="BX75" s="16"/>
    </row>
    <row r="76" spans="1:76">
      <c r="A76" s="15" t="s">
        <v>634</v>
      </c>
      <c r="B76" s="13">
        <f>B74-B5</f>
        <v>23955238</v>
      </c>
      <c r="C76" s="13">
        <f t="shared" ref="C76:BI76" si="54">C74-C5</f>
        <v>-8365</v>
      </c>
      <c r="D76" s="13">
        <f t="shared" si="54"/>
        <v>184070</v>
      </c>
      <c r="E76" s="13">
        <f t="shared" si="54"/>
        <v>-17.316732354423642</v>
      </c>
      <c r="F76" s="13">
        <f t="shared" si="54"/>
        <v>-0.80141867643391862</v>
      </c>
      <c r="G76" s="17">
        <f t="shared" si="54"/>
        <v>160103</v>
      </c>
      <c r="H76" s="176">
        <f t="shared" si="54"/>
        <v>-8051</v>
      </c>
      <c r="I76" s="176">
        <f t="shared" si="54"/>
        <v>2380</v>
      </c>
      <c r="J76" s="176">
        <f t="shared" si="54"/>
        <v>-25.36358939906896</v>
      </c>
      <c r="K76" s="19">
        <f t="shared" si="54"/>
        <v>2.0137989325638781</v>
      </c>
      <c r="L76" s="13">
        <f t="shared" si="54"/>
        <v>60625</v>
      </c>
      <c r="M76" s="13">
        <f t="shared" si="54"/>
        <v>-1275</v>
      </c>
      <c r="N76" s="13">
        <f t="shared" si="54"/>
        <v>436</v>
      </c>
      <c r="O76" s="13">
        <f t="shared" si="54"/>
        <v>-18.15757417558514</v>
      </c>
      <c r="P76" s="13">
        <f t="shared" si="54"/>
        <v>-0.73663811173599747</v>
      </c>
      <c r="Q76" s="17">
        <f t="shared" si="54"/>
        <v>336351</v>
      </c>
      <c r="R76" s="176">
        <f t="shared" si="54"/>
        <v>-8888</v>
      </c>
      <c r="S76" s="176">
        <f t="shared" si="54"/>
        <v>4041</v>
      </c>
      <c r="T76" s="176">
        <f t="shared" si="54"/>
        <v>-18.222298485597058</v>
      </c>
      <c r="U76" s="19">
        <f t="shared" si="54"/>
        <v>1.0218640604079354</v>
      </c>
      <c r="V76" s="13">
        <f t="shared" si="54"/>
        <v>264476</v>
      </c>
      <c r="W76" s="13">
        <f t="shared" si="54"/>
        <v>-9751</v>
      </c>
      <c r="X76" s="13">
        <f t="shared" si="54"/>
        <v>3368</v>
      </c>
      <c r="Y76" s="13">
        <f t="shared" si="54"/>
        <v>-23.000464290293586</v>
      </c>
      <c r="Z76" s="13">
        <f t="shared" si="54"/>
        <v>1.1198975032842924</v>
      </c>
      <c r="AA76" s="17">
        <f t="shared" si="54"/>
        <v>4508571</v>
      </c>
      <c r="AB76" s="176">
        <f t="shared" si="54"/>
        <v>-39080</v>
      </c>
      <c r="AC76" s="176">
        <f t="shared" si="54"/>
        <v>39650</v>
      </c>
      <c r="AD76" s="176">
        <f t="shared" si="54"/>
        <v>-20.196093878391306</v>
      </c>
      <c r="AE76" s="19">
        <f t="shared" si="54"/>
        <v>0.11093819646529823</v>
      </c>
      <c r="AF76" s="13">
        <f t="shared" si="54"/>
        <v>10119014</v>
      </c>
      <c r="AG76" s="13">
        <f t="shared" si="54"/>
        <v>29279</v>
      </c>
      <c r="AH76" s="13">
        <f t="shared" si="54"/>
        <v>73463</v>
      </c>
      <c r="AI76" s="13">
        <f t="shared" si="54"/>
        <v>-15.100758395327118</v>
      </c>
      <c r="AJ76" s="13">
        <f t="shared" si="54"/>
        <v>-1.5590668674393582</v>
      </c>
      <c r="AK76" s="17">
        <f t="shared" si="54"/>
        <v>601263</v>
      </c>
      <c r="AL76" s="176">
        <f t="shared" si="54"/>
        <v>-3082</v>
      </c>
      <c r="AM76" s="176">
        <f t="shared" si="54"/>
        <v>5264</v>
      </c>
      <c r="AN76" s="176">
        <f t="shared" si="54"/>
        <v>-13.408471159461495</v>
      </c>
      <c r="AO76" s="19">
        <f t="shared" si="54"/>
        <v>4.2761273532642363E-2</v>
      </c>
      <c r="AP76" s="17">
        <f t="shared" si="54"/>
        <v>344681</v>
      </c>
      <c r="AQ76" s="176">
        <f t="shared" si="54"/>
        <v>-7369</v>
      </c>
      <c r="AR76" s="176">
        <f t="shared" si="54"/>
        <v>3667</v>
      </c>
      <c r="AS76" s="176">
        <f t="shared" si="54"/>
        <v>-13.872249609492666</v>
      </c>
      <c r="AT76" s="19">
        <f t="shared" si="54"/>
        <v>0.85301662147134749</v>
      </c>
      <c r="AU76" s="176">
        <f t="shared" si="54"/>
        <v>3478876</v>
      </c>
      <c r="AV76" s="13">
        <f t="shared" si="54"/>
        <v>24949</v>
      </c>
      <c r="AW76" s="13">
        <f t="shared" si="54"/>
        <v>22117</v>
      </c>
      <c r="AX76" s="13">
        <f t="shared" si="54"/>
        <v>-16.886347253023658</v>
      </c>
      <c r="AY76" s="176">
        <f t="shared" si="54"/>
        <v>-0.97768355141602115</v>
      </c>
      <c r="AZ76" s="17">
        <f t="shared" si="54"/>
        <v>3979712</v>
      </c>
      <c r="BA76" s="176">
        <f t="shared" si="54"/>
        <v>13979</v>
      </c>
      <c r="BB76" s="176">
        <f t="shared" si="54"/>
        <v>29349</v>
      </c>
      <c r="BC76" s="176">
        <f t="shared" si="54"/>
        <v>-15.868684173707752</v>
      </c>
      <c r="BD76" s="19">
        <f t="shared" si="54"/>
        <v>-2.0018629476179353</v>
      </c>
      <c r="BE76" s="176">
        <f t="shared" si="54"/>
        <v>33052</v>
      </c>
      <c r="BF76" s="13">
        <f t="shared" si="54"/>
        <v>145</v>
      </c>
      <c r="BG76" s="13">
        <f t="shared" si="54"/>
        <v>161</v>
      </c>
      <c r="BH76" s="13">
        <f t="shared" si="54"/>
        <v>-26.419100161704556</v>
      </c>
      <c r="BI76" s="176">
        <f t="shared" si="54"/>
        <v>-3.5945443207880192</v>
      </c>
      <c r="BJ76" s="20"/>
      <c r="BK76" s="180"/>
      <c r="BL76" s="180"/>
      <c r="BM76" s="180"/>
      <c r="BN76" s="181"/>
      <c r="BO76" s="17">
        <f t="shared" ref="BO76:BX76" si="55">BO74-BO5</f>
        <v>45161</v>
      </c>
      <c r="BP76" s="176">
        <f t="shared" si="55"/>
        <v>572</v>
      </c>
      <c r="BQ76" s="176">
        <f t="shared" si="55"/>
        <v>264</v>
      </c>
      <c r="BR76" s="176">
        <f t="shared" si="55"/>
        <v>12.665795708686698</v>
      </c>
      <c r="BS76" s="19">
        <f t="shared" si="55"/>
        <v>5.8457518655477072</v>
      </c>
      <c r="BT76" s="13">
        <f t="shared" si="55"/>
        <v>39353</v>
      </c>
      <c r="BU76" s="13">
        <f t="shared" si="55"/>
        <v>856</v>
      </c>
      <c r="BV76" s="13">
        <f t="shared" si="55"/>
        <v>194</v>
      </c>
      <c r="BW76" s="13">
        <f t="shared" si="55"/>
        <v>21.751835946433562</v>
      </c>
      <c r="BX76" s="13">
        <f t="shared" si="55"/>
        <v>4.9297385205702238</v>
      </c>
    </row>
    <row r="77" spans="1:76">
      <c r="A77" s="15" t="s">
        <v>636</v>
      </c>
      <c r="B77" s="13">
        <f>B54-B5</f>
        <v>16635730</v>
      </c>
      <c r="C77" s="13">
        <f t="shared" ref="C77:BI77" si="56">C54-C5</f>
        <v>-53210</v>
      </c>
      <c r="D77" s="13">
        <f t="shared" si="56"/>
        <v>92239</v>
      </c>
      <c r="E77" s="13">
        <f t="shared" si="56"/>
        <v>-16.438823639276482</v>
      </c>
      <c r="F77" s="13">
        <f t="shared" si="56"/>
        <v>-1.8490737664719967</v>
      </c>
      <c r="G77" s="17">
        <f t="shared" si="56"/>
        <v>165966</v>
      </c>
      <c r="H77" s="176">
        <f t="shared" si="56"/>
        <v>-6869</v>
      </c>
      <c r="I77" s="176">
        <f t="shared" si="56"/>
        <v>1335</v>
      </c>
      <c r="J77" s="176">
        <f t="shared" si="56"/>
        <v>-23.203229602743342</v>
      </c>
      <c r="K77" s="19">
        <f t="shared" si="56"/>
        <v>-8.0010300345181307E-2</v>
      </c>
      <c r="L77" s="13">
        <f t="shared" si="56"/>
        <v>37470</v>
      </c>
      <c r="M77" s="13">
        <f t="shared" si="56"/>
        <v>-1210</v>
      </c>
      <c r="N77" s="13">
        <f t="shared" si="56"/>
        <v>325</v>
      </c>
      <c r="O77" s="13">
        <f t="shared" si="56"/>
        <v>-16.218680540289686</v>
      </c>
      <c r="P77" s="13">
        <f t="shared" si="56"/>
        <v>-0.12567086561370999</v>
      </c>
      <c r="Q77" s="17">
        <f t="shared" si="56"/>
        <v>290821</v>
      </c>
      <c r="R77" s="176">
        <f t="shared" si="56"/>
        <v>-8009</v>
      </c>
      <c r="S77" s="176">
        <f t="shared" si="56"/>
        <v>2067</v>
      </c>
      <c r="T77" s="176">
        <f t="shared" si="56"/>
        <v>-16.870928260912358</v>
      </c>
      <c r="U77" s="19">
        <f t="shared" si="56"/>
        <v>-0.60150306412688792</v>
      </c>
      <c r="V77" s="13">
        <f t="shared" si="56"/>
        <v>233517</v>
      </c>
      <c r="W77" s="13">
        <f t="shared" si="56"/>
        <v>-8728</v>
      </c>
      <c r="X77" s="13">
        <f t="shared" si="56"/>
        <v>1215</v>
      </c>
      <c r="Y77" s="13">
        <f t="shared" si="56"/>
        <v>-21.303591384558125</v>
      </c>
      <c r="Z77" s="13">
        <f t="shared" si="56"/>
        <v>-1.3137902754637292</v>
      </c>
      <c r="AA77" s="17">
        <f t="shared" si="56"/>
        <v>3290951</v>
      </c>
      <c r="AB77" s="176">
        <f t="shared" si="56"/>
        <v>-48921</v>
      </c>
      <c r="AC77" s="176">
        <f t="shared" si="56"/>
        <v>18293</v>
      </c>
      <c r="AD77" s="176">
        <f t="shared" si="56"/>
        <v>-19.953874631187627</v>
      </c>
      <c r="AE77" s="19">
        <f t="shared" si="56"/>
        <v>-1.3530692692967419</v>
      </c>
      <c r="AF77" s="13">
        <f t="shared" si="56"/>
        <v>7068290</v>
      </c>
      <c r="AG77" s="13">
        <f t="shared" si="56"/>
        <v>12595</v>
      </c>
      <c r="AH77" s="13">
        <f t="shared" si="56"/>
        <v>37328</v>
      </c>
      <c r="AI77" s="13">
        <f t="shared" si="56"/>
        <v>-13.974911041727292</v>
      </c>
      <c r="AJ77" s="13">
        <f t="shared" si="56"/>
        <v>-2.5705841658919102</v>
      </c>
      <c r="AK77" s="17">
        <f t="shared" si="56"/>
        <v>369313</v>
      </c>
      <c r="AL77" s="176">
        <f t="shared" si="56"/>
        <v>-5852</v>
      </c>
      <c r="AM77" s="176">
        <f t="shared" si="56"/>
        <v>3157</v>
      </c>
      <c r="AN77" s="176">
        <f t="shared" si="56"/>
        <v>-13.351522316397807</v>
      </c>
      <c r="AO77" s="19">
        <f t="shared" si="56"/>
        <v>-3.4927988679269717E-2</v>
      </c>
      <c r="AP77" s="17">
        <f t="shared" si="56"/>
        <v>173565</v>
      </c>
      <c r="AQ77" s="176">
        <f t="shared" si="56"/>
        <v>-9593</v>
      </c>
      <c r="AR77" s="176">
        <f t="shared" si="56"/>
        <v>2516</v>
      </c>
      <c r="AS77" s="176">
        <f t="shared" si="56"/>
        <v>-14.009902551228731</v>
      </c>
      <c r="AT77" s="19">
        <f t="shared" si="56"/>
        <v>1.1669340146825231</v>
      </c>
      <c r="AU77" s="176">
        <f t="shared" si="56"/>
        <v>2061198</v>
      </c>
      <c r="AV77" s="13">
        <f t="shared" si="56"/>
        <v>10003</v>
      </c>
      <c r="AW77" s="13">
        <f t="shared" si="56"/>
        <v>10106</v>
      </c>
      <c r="AX77" s="13">
        <f t="shared" si="56"/>
        <v>-16.317110576147989</v>
      </c>
      <c r="AY77" s="176">
        <f t="shared" si="56"/>
        <v>-1.8505910587724852</v>
      </c>
      <c r="AZ77" s="17">
        <f t="shared" si="56"/>
        <v>2871230</v>
      </c>
      <c r="BA77" s="176">
        <f t="shared" si="56"/>
        <v>12595</v>
      </c>
      <c r="BB77" s="176">
        <f t="shared" si="56"/>
        <v>15823</v>
      </c>
      <c r="BC77" s="176">
        <f t="shared" si="56"/>
        <v>-13.969281526141275</v>
      </c>
      <c r="BD77" s="19">
        <f t="shared" si="56"/>
        <v>-3.1654681005422871</v>
      </c>
      <c r="BE77" s="176">
        <f t="shared" si="56"/>
        <v>21431</v>
      </c>
      <c r="BF77" s="13">
        <f t="shared" si="56"/>
        <v>28</v>
      </c>
      <c r="BG77" s="13">
        <f t="shared" si="56"/>
        <v>71</v>
      </c>
      <c r="BH77" s="13">
        <f t="shared" si="56"/>
        <v>-25.841345995859484</v>
      </c>
      <c r="BI77" s="176">
        <f t="shared" si="56"/>
        <v>-4.3180930264824982</v>
      </c>
      <c r="BJ77" s="20"/>
      <c r="BK77" s="180"/>
      <c r="BL77" s="180"/>
      <c r="BM77" s="180"/>
      <c r="BN77" s="181"/>
      <c r="BO77" s="17">
        <f t="shared" ref="BO77:BX77" si="57">BO54-BO5</f>
        <v>40480</v>
      </c>
      <c r="BP77" s="176">
        <f t="shared" si="57"/>
        <v>673</v>
      </c>
      <c r="BQ77" s="176">
        <f t="shared" si="57"/>
        <v>157</v>
      </c>
      <c r="BR77" s="176">
        <f t="shared" si="57"/>
        <v>16.625494071146246</v>
      </c>
      <c r="BS77" s="19">
        <f t="shared" si="57"/>
        <v>3.8784584980237153</v>
      </c>
      <c r="BT77" s="13">
        <f t="shared" si="57"/>
        <v>27498</v>
      </c>
      <c r="BU77" s="13">
        <f t="shared" si="57"/>
        <v>727</v>
      </c>
      <c r="BV77" s="13">
        <f t="shared" si="57"/>
        <v>130</v>
      </c>
      <c r="BW77" s="13">
        <f t="shared" si="57"/>
        <v>26.438286420830607</v>
      </c>
      <c r="BX77" s="13">
        <f t="shared" si="57"/>
        <v>4.7276165539311954</v>
      </c>
    </row>
    <row r="78" spans="1:76">
      <c r="A78" s="15" t="s">
        <v>637</v>
      </c>
      <c r="B78" s="13">
        <f>B74-B54</f>
        <v>7319508</v>
      </c>
      <c r="C78" s="13">
        <f t="shared" ref="C78:BI78" si="58">C74-C54</f>
        <v>44845</v>
      </c>
      <c r="D78" s="13">
        <f t="shared" si="58"/>
        <v>91831</v>
      </c>
      <c r="E78" s="13">
        <f t="shared" si="58"/>
        <v>-0.87790871514715896</v>
      </c>
      <c r="F78" s="13">
        <f t="shared" si="58"/>
        <v>1.0476550900380781</v>
      </c>
      <c r="G78" s="17">
        <f t="shared" si="58"/>
        <v>-5863</v>
      </c>
      <c r="H78" s="176">
        <f t="shared" si="58"/>
        <v>-1182</v>
      </c>
      <c r="I78" s="176">
        <f t="shared" si="58"/>
        <v>1045</v>
      </c>
      <c r="J78" s="176">
        <f t="shared" si="58"/>
        <v>-2.1603597963256194</v>
      </c>
      <c r="K78" s="19">
        <f t="shared" si="58"/>
        <v>2.0938092329090594</v>
      </c>
      <c r="L78" s="13">
        <f t="shared" si="58"/>
        <v>23155</v>
      </c>
      <c r="M78" s="13">
        <f t="shared" si="58"/>
        <v>-65</v>
      </c>
      <c r="N78" s="13">
        <f t="shared" si="58"/>
        <v>111</v>
      </c>
      <c r="O78" s="13">
        <f t="shared" si="58"/>
        <v>-1.9388936352954538</v>
      </c>
      <c r="P78" s="13">
        <f t="shared" si="58"/>
        <v>-0.61096724612228748</v>
      </c>
      <c r="Q78" s="17">
        <f t="shared" si="58"/>
        <v>45530</v>
      </c>
      <c r="R78" s="176">
        <f t="shared" si="58"/>
        <v>-879</v>
      </c>
      <c r="S78" s="176">
        <f t="shared" si="58"/>
        <v>1974</v>
      </c>
      <c r="T78" s="176">
        <f t="shared" si="58"/>
        <v>-1.3513702246847004</v>
      </c>
      <c r="U78" s="19">
        <f t="shared" si="58"/>
        <v>1.6233671245348233</v>
      </c>
      <c r="V78" s="13">
        <f t="shared" si="58"/>
        <v>30959</v>
      </c>
      <c r="W78" s="13">
        <f t="shared" si="58"/>
        <v>-1023</v>
      </c>
      <c r="X78" s="13">
        <f t="shared" si="58"/>
        <v>2153</v>
      </c>
      <c r="Y78" s="13">
        <f t="shared" si="58"/>
        <v>-1.6968729057354608</v>
      </c>
      <c r="Z78" s="13">
        <f t="shared" si="58"/>
        <v>2.4336877787480216</v>
      </c>
      <c r="AA78" s="17">
        <f t="shared" si="58"/>
        <v>1217620</v>
      </c>
      <c r="AB78" s="176">
        <f t="shared" si="58"/>
        <v>9841</v>
      </c>
      <c r="AC78" s="176">
        <f t="shared" si="58"/>
        <v>21357</v>
      </c>
      <c r="AD78" s="176">
        <f t="shared" si="58"/>
        <v>-0.24221924720367838</v>
      </c>
      <c r="AE78" s="19">
        <f t="shared" si="58"/>
        <v>1.4640074657620401</v>
      </c>
      <c r="AF78" s="13">
        <f t="shared" si="58"/>
        <v>3050724</v>
      </c>
      <c r="AG78" s="13">
        <f t="shared" si="58"/>
        <v>16684</v>
      </c>
      <c r="AH78" s="13">
        <f t="shared" si="58"/>
        <v>36135</v>
      </c>
      <c r="AI78" s="13">
        <f t="shared" si="58"/>
        <v>-1.1258473535998252</v>
      </c>
      <c r="AJ78" s="13">
        <f t="shared" si="58"/>
        <v>1.011517298452552</v>
      </c>
      <c r="AK78" s="17">
        <f t="shared" si="58"/>
        <v>231950</v>
      </c>
      <c r="AL78" s="176">
        <f t="shared" si="58"/>
        <v>2770</v>
      </c>
      <c r="AM78" s="176">
        <f t="shared" si="58"/>
        <v>2107</v>
      </c>
      <c r="AN78" s="176">
        <f t="shared" si="58"/>
        <v>-5.6948843063688415E-2</v>
      </c>
      <c r="AO78" s="19">
        <f t="shared" si="58"/>
        <v>7.768926221191208E-2</v>
      </c>
      <c r="AP78" s="17">
        <f t="shared" si="58"/>
        <v>171116</v>
      </c>
      <c r="AQ78" s="176">
        <f t="shared" si="58"/>
        <v>2224</v>
      </c>
      <c r="AR78" s="176">
        <f t="shared" si="58"/>
        <v>1151</v>
      </c>
      <c r="AS78" s="176">
        <f t="shared" si="58"/>
        <v>0.13765294173606435</v>
      </c>
      <c r="AT78" s="19">
        <f t="shared" si="58"/>
        <v>-0.31391739321117562</v>
      </c>
      <c r="AU78" s="176">
        <f t="shared" si="58"/>
        <v>1417678</v>
      </c>
      <c r="AV78" s="13">
        <f t="shared" si="58"/>
        <v>14946</v>
      </c>
      <c r="AW78" s="13">
        <f t="shared" si="58"/>
        <v>12011</v>
      </c>
      <c r="AX78" s="13">
        <f t="shared" si="58"/>
        <v>-0.56923667687567203</v>
      </c>
      <c r="AY78" s="176">
        <f t="shared" si="58"/>
        <v>0.87290750735646405</v>
      </c>
      <c r="AZ78" s="17">
        <f t="shared" si="58"/>
        <v>1108482</v>
      </c>
      <c r="BA78" s="176">
        <f t="shared" si="58"/>
        <v>1384</v>
      </c>
      <c r="BB78" s="176">
        <f t="shared" si="58"/>
        <v>13526</v>
      </c>
      <c r="BC78" s="176">
        <f t="shared" si="58"/>
        <v>-1.8994026475664771</v>
      </c>
      <c r="BD78" s="19">
        <f t="shared" si="58"/>
        <v>1.1636051529243518</v>
      </c>
      <c r="BE78" s="176">
        <f t="shared" si="58"/>
        <v>11621</v>
      </c>
      <c r="BF78" s="13">
        <f t="shared" si="58"/>
        <v>117</v>
      </c>
      <c r="BG78" s="13">
        <f t="shared" si="58"/>
        <v>90</v>
      </c>
      <c r="BH78" s="13">
        <f t="shared" si="58"/>
        <v>-0.57775416584506978</v>
      </c>
      <c r="BI78" s="176">
        <f t="shared" si="58"/>
        <v>0.72354870569447893</v>
      </c>
      <c r="BJ78" s="20"/>
      <c r="BK78" s="180"/>
      <c r="BL78" s="180"/>
      <c r="BM78" s="180"/>
      <c r="BN78" s="181"/>
      <c r="BO78" s="17">
        <f t="shared" ref="BO78:BX78" si="59">BO74-BO54</f>
        <v>4681</v>
      </c>
      <c r="BP78" s="176">
        <f t="shared" si="59"/>
        <v>-101</v>
      </c>
      <c r="BQ78" s="176">
        <f t="shared" si="59"/>
        <v>107</v>
      </c>
      <c r="BR78" s="176">
        <f t="shared" si="59"/>
        <v>-3.9596983624595481</v>
      </c>
      <c r="BS78" s="19">
        <f t="shared" si="59"/>
        <v>1.9672933675239919</v>
      </c>
      <c r="BT78" s="13">
        <f t="shared" si="59"/>
        <v>11855</v>
      </c>
      <c r="BU78" s="13">
        <f t="shared" si="59"/>
        <v>129</v>
      </c>
      <c r="BV78" s="13">
        <f t="shared" si="59"/>
        <v>64</v>
      </c>
      <c r="BW78" s="13">
        <f t="shared" si="59"/>
        <v>-4.686450474397045</v>
      </c>
      <c r="BX78" s="13">
        <f t="shared" si="59"/>
        <v>0.20212196663902837</v>
      </c>
    </row>
    <row r="79" spans="1:76">
      <c r="A79" s="15" t="s">
        <v>635</v>
      </c>
      <c r="B79" s="16">
        <f>100*(B74-B5)/B5</f>
        <v>170.49991459074732</v>
      </c>
      <c r="C79" s="16">
        <f t="shared" ref="C79:BI79" si="60">100*(C74-C5)/C5</f>
        <v>-2.1950080295571675</v>
      </c>
      <c r="D79" s="16">
        <f t="shared" si="60"/>
        <v>146.29280815113293</v>
      </c>
      <c r="E79" s="16">
        <f t="shared" si="60"/>
        <v>-63.842875100934208</v>
      </c>
      <c r="F79" s="16">
        <f t="shared" si="60"/>
        <v>-8.9490255389686748</v>
      </c>
      <c r="G79" s="179">
        <f t="shared" si="60"/>
        <v>44.22734806629834</v>
      </c>
      <c r="H79" s="177">
        <f t="shared" si="60"/>
        <v>-68.589197478275679</v>
      </c>
      <c r="I79" s="177">
        <f t="shared" si="60"/>
        <v>79.227696404793605</v>
      </c>
      <c r="J79" s="177">
        <f t="shared" si="60"/>
        <v>-78.221326993209772</v>
      </c>
      <c r="K79" s="18">
        <f t="shared" si="60"/>
        <v>24.267483807860319</v>
      </c>
      <c r="L79" s="16">
        <f t="shared" si="60"/>
        <v>61.237373737373737</v>
      </c>
      <c r="M79" s="16">
        <f t="shared" si="60"/>
        <v>-48.095058468502451</v>
      </c>
      <c r="N79" s="16">
        <f t="shared" si="60"/>
        <v>48.230088495575224</v>
      </c>
      <c r="O79" s="16">
        <f t="shared" si="60"/>
        <v>-67.808368290566904</v>
      </c>
      <c r="P79" s="16">
        <f t="shared" si="60"/>
        <v>-8.0671651617105926</v>
      </c>
      <c r="Q79" s="179">
        <f t="shared" si="60"/>
        <v>52.309642301710731</v>
      </c>
      <c r="R79" s="177">
        <f t="shared" si="60"/>
        <v>-51.900729927007298</v>
      </c>
      <c r="S79" s="177">
        <f t="shared" si="60"/>
        <v>69.528561596696491</v>
      </c>
      <c r="T79" s="177">
        <f t="shared" si="60"/>
        <v>-68.42007548168705</v>
      </c>
      <c r="U79" s="18">
        <f t="shared" si="60"/>
        <v>11.305206311808369</v>
      </c>
      <c r="V79" s="16">
        <f t="shared" si="60"/>
        <v>51.155899419729209</v>
      </c>
      <c r="W79" s="16">
        <f t="shared" si="60"/>
        <v>-60.65940902021773</v>
      </c>
      <c r="X79" s="16">
        <f t="shared" si="60"/>
        <v>69.115534578288532</v>
      </c>
      <c r="Y79" s="16">
        <f t="shared" si="60"/>
        <v>-73.973499459295695</v>
      </c>
      <c r="Z79" s="16">
        <f t="shared" si="60"/>
        <v>11.881531073219357</v>
      </c>
      <c r="AA79" s="179">
        <f t="shared" si="60"/>
        <v>110.88467781603542</v>
      </c>
      <c r="AB79" s="177">
        <f t="shared" si="60"/>
        <v>-32.316215992723066</v>
      </c>
      <c r="AC79" s="177">
        <f t="shared" si="60"/>
        <v>113.61031518624642</v>
      </c>
      <c r="AD79" s="177">
        <f t="shared" si="60"/>
        <v>-67.904835615264247</v>
      </c>
      <c r="AE79" s="18">
        <f t="shared" si="60"/>
        <v>1.2924776699939904</v>
      </c>
      <c r="AF79" s="16">
        <f t="shared" si="60"/>
        <v>219.26357529794149</v>
      </c>
      <c r="AG79" s="16">
        <f t="shared" si="60"/>
        <v>25.498358400027868</v>
      </c>
      <c r="AH79" s="16">
        <f t="shared" si="60"/>
        <v>167.03349173506743</v>
      </c>
      <c r="AI79" s="16">
        <f t="shared" si="60"/>
        <v>-60.69130082161395</v>
      </c>
      <c r="AJ79" s="16">
        <f t="shared" si="60"/>
        <v>-16.359549790210856</v>
      </c>
      <c r="AK79" s="179">
        <f t="shared" si="60"/>
        <v>77.2831619537275</v>
      </c>
      <c r="AL79" s="177">
        <f t="shared" si="60"/>
        <v>-15.45481897502758</v>
      </c>
      <c r="AM79" s="177">
        <f t="shared" si="60"/>
        <v>78.158871566443949</v>
      </c>
      <c r="AN79" s="177">
        <f t="shared" si="60"/>
        <v>-52.310653706052761</v>
      </c>
      <c r="AO79" s="18">
        <f t="shared" si="60"/>
        <v>0.49396096226274328</v>
      </c>
      <c r="AP79" s="179">
        <f t="shared" si="60"/>
        <v>41.328657074340526</v>
      </c>
      <c r="AQ79" s="177">
        <f t="shared" si="60"/>
        <v>-33.906961763217225</v>
      </c>
      <c r="AR79" s="177">
        <f t="shared" si="60"/>
        <v>56.940993788819874</v>
      </c>
      <c r="AS79" s="177">
        <f t="shared" si="60"/>
        <v>-53.234510533828207</v>
      </c>
      <c r="AT79" s="18">
        <f t="shared" si="60"/>
        <v>11.046830160048195</v>
      </c>
      <c r="AU79" s="177">
        <f t="shared" si="60"/>
        <v>368.91580063626725</v>
      </c>
      <c r="AV79" s="16">
        <f t="shared" si="60"/>
        <v>92.393437766174131</v>
      </c>
      <c r="AW79" s="16">
        <f t="shared" si="60"/>
        <v>308.59494907213616</v>
      </c>
      <c r="AX79" s="16">
        <f t="shared" si="60"/>
        <v>-58.970579045296105</v>
      </c>
      <c r="AY79" s="177">
        <f t="shared" si="60"/>
        <v>-12.863898269642918</v>
      </c>
      <c r="AZ79" s="179">
        <f t="shared" si="60"/>
        <v>340.7287671232877</v>
      </c>
      <c r="BA79" s="177">
        <f t="shared" si="60"/>
        <v>49.788082772375965</v>
      </c>
      <c r="BB79" s="177">
        <f t="shared" si="60"/>
        <v>252.18250558515209</v>
      </c>
      <c r="BC79" s="177">
        <f t="shared" si="60"/>
        <v>-66.013545303596018</v>
      </c>
      <c r="BD79" s="18">
        <f t="shared" si="60"/>
        <v>-20.090874057550685</v>
      </c>
      <c r="BE79" s="177">
        <f t="shared" si="60"/>
        <v>367.24444444444447</v>
      </c>
      <c r="BF79" s="16">
        <f t="shared" si="60"/>
        <v>42.397660818713447</v>
      </c>
      <c r="BG79" s="16">
        <f t="shared" si="60"/>
        <v>189.41176470588235</v>
      </c>
      <c r="BH79" s="16">
        <f t="shared" si="60"/>
        <v>-69.523947793959351</v>
      </c>
      <c r="BI79" s="177">
        <f t="shared" si="60"/>
        <v>-38.059881043637851</v>
      </c>
      <c r="BJ79" s="20"/>
      <c r="BK79" s="180"/>
      <c r="BL79" s="180"/>
      <c r="BM79" s="180"/>
      <c r="BN79" s="181"/>
      <c r="BO79" s="20"/>
      <c r="BP79" s="180"/>
      <c r="BQ79" s="180"/>
      <c r="BR79" s="180"/>
      <c r="BS79" s="181"/>
    </row>
    <row r="80" spans="1:76">
      <c r="A80" s="15" t="s">
        <v>638</v>
      </c>
      <c r="B80" s="16">
        <f>100*(B54-B5)/B5</f>
        <v>118.40377224199288</v>
      </c>
      <c r="C80" s="16">
        <f t="shared" ref="C80:BI80" si="61">100*(C54-C5)/C5</f>
        <v>-13.962507740912955</v>
      </c>
      <c r="D80" s="16">
        <f t="shared" si="61"/>
        <v>73.308536595058143</v>
      </c>
      <c r="E80" s="16">
        <f t="shared" si="61"/>
        <v>-60.606224253417693</v>
      </c>
      <c r="F80" s="16">
        <f t="shared" si="61"/>
        <v>-20.647645040200562</v>
      </c>
      <c r="G80" s="179">
        <f t="shared" si="61"/>
        <v>45.846961325966852</v>
      </c>
      <c r="H80" s="177">
        <f t="shared" si="61"/>
        <v>-58.519338899301417</v>
      </c>
      <c r="I80" s="177">
        <f t="shared" si="61"/>
        <v>44.440745672436748</v>
      </c>
      <c r="J80" s="177">
        <f t="shared" si="61"/>
        <v>-71.558775908954587</v>
      </c>
      <c r="K80" s="18">
        <f t="shared" si="61"/>
        <v>-0.96417206141663236</v>
      </c>
      <c r="L80" s="16">
        <f t="shared" si="61"/>
        <v>37.848484848484851</v>
      </c>
      <c r="M80" s="16">
        <f t="shared" si="61"/>
        <v>-45.643153526970956</v>
      </c>
      <c r="N80" s="16">
        <f t="shared" si="61"/>
        <v>35.951327433628322</v>
      </c>
      <c r="O80" s="16">
        <f t="shared" si="61"/>
        <v>-60.567686664982226</v>
      </c>
      <c r="P80" s="16">
        <f t="shared" si="61"/>
        <v>-1.3762627982032398</v>
      </c>
      <c r="Q80" s="179">
        <f t="shared" si="61"/>
        <v>45.228771384136856</v>
      </c>
      <c r="R80" s="177">
        <f t="shared" si="61"/>
        <v>-46.767883211678836</v>
      </c>
      <c r="S80" s="177">
        <f t="shared" si="61"/>
        <v>35.564349621472815</v>
      </c>
      <c r="T80" s="177">
        <f t="shared" si="61"/>
        <v>-63.346025528564354</v>
      </c>
      <c r="U80" s="18">
        <f t="shared" si="61"/>
        <v>-6.6546192400823969</v>
      </c>
      <c r="V80" s="16">
        <f t="shared" si="61"/>
        <v>45.167698259187624</v>
      </c>
      <c r="W80" s="16">
        <f t="shared" si="61"/>
        <v>-54.295489891135304</v>
      </c>
      <c r="X80" s="16">
        <f t="shared" si="61"/>
        <v>24.933305971680689</v>
      </c>
      <c r="Y80" s="16">
        <f t="shared" si="61"/>
        <v>-68.516060627163611</v>
      </c>
      <c r="Z80" s="16">
        <f t="shared" si="61"/>
        <v>-13.938632719366881</v>
      </c>
      <c r="AA80" s="179">
        <f t="shared" si="61"/>
        <v>80.938293162813579</v>
      </c>
      <c r="AB80" s="177">
        <f t="shared" si="61"/>
        <v>-40.453981642272389</v>
      </c>
      <c r="AC80" s="177">
        <f t="shared" si="61"/>
        <v>52.41547277936963</v>
      </c>
      <c r="AD80" s="177">
        <f t="shared" si="61"/>
        <v>-67.090427727122218</v>
      </c>
      <c r="AE80" s="18">
        <f t="shared" si="61"/>
        <v>-15.763838535703588</v>
      </c>
      <c r="AF80" s="16">
        <f t="shared" si="61"/>
        <v>153.15904658721561</v>
      </c>
      <c r="AG80" s="16">
        <f t="shared" si="61"/>
        <v>10.968674614855392</v>
      </c>
      <c r="AH80" s="16">
        <f t="shared" si="61"/>
        <v>84.873013346672423</v>
      </c>
      <c r="AI80" s="16">
        <f t="shared" si="61"/>
        <v>-56.166419446272613</v>
      </c>
      <c r="AJ80" s="16">
        <f t="shared" si="61"/>
        <v>-26.97357023621829</v>
      </c>
      <c r="AK80" s="179">
        <f t="shared" si="61"/>
        <v>47.469537275064269</v>
      </c>
      <c r="AL80" s="177">
        <f t="shared" si="61"/>
        <v>-29.345100792297664</v>
      </c>
      <c r="AM80" s="177">
        <f t="shared" si="61"/>
        <v>46.874536005939127</v>
      </c>
      <c r="AN80" s="177">
        <f t="shared" si="61"/>
        <v>-52.08847839814208</v>
      </c>
      <c r="AO80" s="18">
        <f t="shared" si="61"/>
        <v>-0.40347401919037623</v>
      </c>
      <c r="AP80" s="179">
        <f t="shared" si="61"/>
        <v>20.811151079136689</v>
      </c>
      <c r="AQ80" s="177">
        <f t="shared" si="61"/>
        <v>-44.140247549809047</v>
      </c>
      <c r="AR80" s="177">
        <f t="shared" si="61"/>
        <v>39.068322981366457</v>
      </c>
      <c r="AS80" s="177">
        <f t="shared" si="61"/>
        <v>-53.762751243384542</v>
      </c>
      <c r="AT80" s="18">
        <f t="shared" si="61"/>
        <v>15.112157892006589</v>
      </c>
      <c r="AU80" s="177">
        <f t="shared" si="61"/>
        <v>218.57879109225874</v>
      </c>
      <c r="AV80" s="16">
        <f t="shared" si="61"/>
        <v>37.044032144576526</v>
      </c>
      <c r="AW80" s="16">
        <f t="shared" si="61"/>
        <v>141.00739500488351</v>
      </c>
      <c r="AX80" s="16">
        <f t="shared" si="61"/>
        <v>-56.982688120977492</v>
      </c>
      <c r="AY80" s="177">
        <f t="shared" si="61"/>
        <v>-24.349202852273667</v>
      </c>
      <c r="AZ80" s="179">
        <f t="shared" si="61"/>
        <v>245.82448630136986</v>
      </c>
      <c r="BA80" s="177">
        <f t="shared" si="61"/>
        <v>44.858781208818606</v>
      </c>
      <c r="BB80" s="177">
        <f t="shared" si="61"/>
        <v>135.95978690496648</v>
      </c>
      <c r="BC80" s="177">
        <f t="shared" si="61"/>
        <v>-58.112051937646505</v>
      </c>
      <c r="BD80" s="18">
        <f t="shared" si="61"/>
        <v>-31.768918555021411</v>
      </c>
      <c r="BE80" s="177">
        <f t="shared" si="61"/>
        <v>238.12222222222223</v>
      </c>
      <c r="BF80" s="16">
        <f t="shared" si="61"/>
        <v>8.1871345029239766</v>
      </c>
      <c r="BG80" s="16">
        <f t="shared" si="61"/>
        <v>83.529411764705884</v>
      </c>
      <c r="BH80" s="16">
        <f t="shared" si="61"/>
        <v>-68.003542094367063</v>
      </c>
      <c r="BI80" s="177">
        <f t="shared" si="61"/>
        <v>-45.720984986285274</v>
      </c>
      <c r="BJ80" s="20"/>
      <c r="BK80" s="180"/>
      <c r="BL80" s="180"/>
      <c r="BM80" s="180"/>
      <c r="BN80" s="181"/>
      <c r="BO80" s="20"/>
      <c r="BP80" s="180"/>
      <c r="BQ80" s="180"/>
      <c r="BR80" s="180"/>
      <c r="BS80" s="181"/>
    </row>
    <row r="81" spans="1:76">
      <c r="A81" s="15" t="s">
        <v>639</v>
      </c>
      <c r="B81" s="16">
        <f>100*(B74-B54)/B54</f>
        <v>23.853133036105056</v>
      </c>
      <c r="C81" s="16">
        <f t="shared" ref="C81:BI81" si="62">100*(C74-C54)/C54</f>
        <v>13.677176545220536</v>
      </c>
      <c r="D81" s="16">
        <f t="shared" si="62"/>
        <v>42.112335023984002</v>
      </c>
      <c r="E81" s="16">
        <f t="shared" si="62"/>
        <v>-8.21614782075644</v>
      </c>
      <c r="F81" s="16">
        <f t="shared" si="62"/>
        <v>14.742624219732992</v>
      </c>
      <c r="G81" s="179">
        <f t="shared" si="62"/>
        <v>-1.1104881753749294</v>
      </c>
      <c r="H81" s="177">
        <f t="shared" si="62"/>
        <v>-24.276032039433147</v>
      </c>
      <c r="I81" s="177">
        <f t="shared" si="62"/>
        <v>24.083890297303526</v>
      </c>
      <c r="J81" s="177">
        <f t="shared" si="62"/>
        <v>-23.425683307185295</v>
      </c>
      <c r="K81" s="18">
        <f t="shared" si="62"/>
        <v>25.477300886426928</v>
      </c>
      <c r="L81" s="16">
        <f t="shared" si="62"/>
        <v>16.967098996116363</v>
      </c>
      <c r="M81" s="16">
        <f t="shared" si="62"/>
        <v>-4.510756419153366</v>
      </c>
      <c r="N81" s="16">
        <f t="shared" si="62"/>
        <v>9.0317331163547596</v>
      </c>
      <c r="O81" s="16">
        <f t="shared" si="62"/>
        <v>-18.362304955501081</v>
      </c>
      <c r="P81" s="16">
        <f t="shared" si="62"/>
        <v>-6.7842717720348711</v>
      </c>
      <c r="Q81" s="179">
        <f t="shared" si="62"/>
        <v>4.8756667498374959</v>
      </c>
      <c r="R81" s="177">
        <f t="shared" si="62"/>
        <v>-9.6423870118473012</v>
      </c>
      <c r="S81" s="177">
        <f t="shared" si="62"/>
        <v>25.053940855438508</v>
      </c>
      <c r="T81" s="177">
        <f t="shared" si="62"/>
        <v>-13.843109857232248</v>
      </c>
      <c r="U81" s="18">
        <f t="shared" si="62"/>
        <v>19.240186719129753</v>
      </c>
      <c r="V81" s="16">
        <f t="shared" si="62"/>
        <v>4.1250231507081123</v>
      </c>
      <c r="W81" s="16">
        <f t="shared" si="62"/>
        <v>-13.924050632911392</v>
      </c>
      <c r="X81" s="16">
        <f t="shared" si="62"/>
        <v>35.364651773981606</v>
      </c>
      <c r="Y81" s="16">
        <f t="shared" si="62"/>
        <v>-17.33404059607814</v>
      </c>
      <c r="Z81" s="16">
        <f t="shared" si="62"/>
        <v>30.002037625535952</v>
      </c>
      <c r="AA81" s="179">
        <f t="shared" si="62"/>
        <v>16.550606358530864</v>
      </c>
      <c r="AB81" s="177">
        <f t="shared" si="62"/>
        <v>13.666347262147788</v>
      </c>
      <c r="AC81" s="177">
        <f t="shared" si="62"/>
        <v>40.150019739439401</v>
      </c>
      <c r="AD81" s="177">
        <f t="shared" si="62"/>
        <v>-2.4746839046985083</v>
      </c>
      <c r="AE81" s="18">
        <f t="shared" si="62"/>
        <v>20.248211586572491</v>
      </c>
      <c r="AF81" s="16">
        <f t="shared" si="62"/>
        <v>26.11185719091112</v>
      </c>
      <c r="AG81" s="16">
        <f t="shared" si="62"/>
        <v>13.093500337461348</v>
      </c>
      <c r="AH81" s="16">
        <f t="shared" si="62"/>
        <v>44.441574733424346</v>
      </c>
      <c r="AI81" s="16">
        <f t="shared" si="62"/>
        <v>-10.322865068700304</v>
      </c>
      <c r="AJ81" s="16">
        <f t="shared" si="62"/>
        <v>14.534491800216109</v>
      </c>
      <c r="AK81" s="179">
        <f t="shared" si="62"/>
        <v>20.216802215262966</v>
      </c>
      <c r="AL81" s="177">
        <f t="shared" si="62"/>
        <v>19.659332860184527</v>
      </c>
      <c r="AM81" s="177">
        <f t="shared" si="62"/>
        <v>21.300040436716539</v>
      </c>
      <c r="AN81" s="177">
        <f t="shared" si="62"/>
        <v>-0.46371999987174978</v>
      </c>
      <c r="AO81" s="18">
        <f t="shared" si="62"/>
        <v>0.90107056708588251</v>
      </c>
      <c r="AP81" s="179">
        <f t="shared" si="62"/>
        <v>16.983122676948881</v>
      </c>
      <c r="AQ81" s="177">
        <f t="shared" si="62"/>
        <v>18.319604612850082</v>
      </c>
      <c r="AR81" s="177">
        <f t="shared" si="62"/>
        <v>12.851719517641804</v>
      </c>
      <c r="AS81" s="177">
        <f t="shared" si="62"/>
        <v>1.142457053050228</v>
      </c>
      <c r="AT81" s="18">
        <f t="shared" si="62"/>
        <v>-3.5316232502324496</v>
      </c>
      <c r="AU81" s="177">
        <f t="shared" si="62"/>
        <v>47.189898934757295</v>
      </c>
      <c r="AV81" s="16">
        <f t="shared" si="62"/>
        <v>40.388045181862402</v>
      </c>
      <c r="AW81" s="16">
        <f t="shared" si="62"/>
        <v>69.536270479939787</v>
      </c>
      <c r="AX81" s="16">
        <f t="shared" si="62"/>
        <v>-4.6211416694496572</v>
      </c>
      <c r="AY81" s="177">
        <f t="shared" si="62"/>
        <v>15.182000739797804</v>
      </c>
      <c r="AZ81" s="179">
        <f t="shared" si="62"/>
        <v>27.442903721748948</v>
      </c>
      <c r="BA81" s="177">
        <f t="shared" si="62"/>
        <v>3.4028324154209284</v>
      </c>
      <c r="BB81" s="177">
        <f t="shared" si="62"/>
        <v>49.255307527038347</v>
      </c>
      <c r="BC81" s="177">
        <f t="shared" si="62"/>
        <v>-18.863405183246318</v>
      </c>
      <c r="BD81" s="18">
        <f t="shared" si="62"/>
        <v>17.115432219681111</v>
      </c>
      <c r="BE81" s="177">
        <f t="shared" si="62"/>
        <v>38.188031941112683</v>
      </c>
      <c r="BF81" s="16">
        <f t="shared" si="62"/>
        <v>31.621621621621621</v>
      </c>
      <c r="BG81" s="16">
        <f t="shared" si="62"/>
        <v>57.692307692307693</v>
      </c>
      <c r="BH81" s="16">
        <f t="shared" si="62"/>
        <v>-4.7517937894138704</v>
      </c>
      <c r="BI81" s="177">
        <f t="shared" si="62"/>
        <v>14.114301707044032</v>
      </c>
      <c r="BJ81" s="20"/>
      <c r="BK81" s="180"/>
      <c r="BL81" s="180"/>
      <c r="BM81" s="180"/>
      <c r="BN81" s="181"/>
      <c r="BO81" s="179">
        <f t="shared" ref="BO81:BX81" si="63">100*(BO74-BO54)/BO54</f>
        <v>11.563735177865613</v>
      </c>
      <c r="BP81" s="177">
        <f t="shared" si="63"/>
        <v>-15.007429420505201</v>
      </c>
      <c r="BQ81" s="177">
        <f t="shared" si="63"/>
        <v>68.152866242038215</v>
      </c>
      <c r="BR81" s="177">
        <f t="shared" si="63"/>
        <v>-23.817026703174221</v>
      </c>
      <c r="BS81" s="18">
        <f t="shared" si="63"/>
        <v>50.723589501510311</v>
      </c>
      <c r="BT81" s="16">
        <f t="shared" si="63"/>
        <v>43.112226343734086</v>
      </c>
      <c r="BU81" s="16">
        <f t="shared" si="63"/>
        <v>17.744154057771663</v>
      </c>
      <c r="BV81" s="16">
        <f t="shared" si="63"/>
        <v>49.230769230769234</v>
      </c>
      <c r="BW81" s="16">
        <f t="shared" si="63"/>
        <v>-17.725999332182937</v>
      </c>
      <c r="BX81" s="16">
        <f t="shared" si="63"/>
        <v>4.2753460297230781</v>
      </c>
    </row>
    <row r="82" spans="1:76">
      <c r="A82" s="15"/>
      <c r="B82" s="13"/>
      <c r="C82" s="13"/>
      <c r="D82" s="13"/>
      <c r="E82" s="16"/>
      <c r="F82" s="16"/>
      <c r="G82" s="176"/>
      <c r="H82" s="13"/>
      <c r="I82" s="13"/>
      <c r="J82" s="16"/>
      <c r="K82" s="177"/>
      <c r="L82" s="13"/>
      <c r="M82" s="13"/>
      <c r="N82" s="13"/>
      <c r="O82" s="16"/>
      <c r="P82" s="16"/>
      <c r="Q82" s="176"/>
      <c r="R82" s="13"/>
      <c r="S82" s="13"/>
      <c r="T82" s="16"/>
      <c r="U82" s="177"/>
      <c r="V82" s="13"/>
      <c r="W82" s="13"/>
      <c r="X82" s="13"/>
      <c r="Y82" s="16"/>
      <c r="Z82" s="16"/>
      <c r="AA82" s="176"/>
      <c r="AB82" s="13"/>
      <c r="AC82" s="13"/>
      <c r="AD82" s="16"/>
      <c r="AE82" s="177"/>
      <c r="AF82" s="13"/>
      <c r="AG82" s="13"/>
      <c r="AH82" s="13"/>
      <c r="AI82" s="16"/>
      <c r="AJ82" s="16"/>
      <c r="AK82" s="176"/>
      <c r="AL82" s="13"/>
      <c r="AM82" s="13"/>
      <c r="AN82" s="16"/>
      <c r="AO82" s="177"/>
      <c r="AP82" s="13"/>
      <c r="AQ82" s="13"/>
      <c r="AR82" s="13"/>
      <c r="AS82" s="16"/>
      <c r="AT82" s="16"/>
      <c r="AU82" s="176"/>
      <c r="AV82" s="13"/>
      <c r="AW82" s="13"/>
      <c r="AX82" s="16"/>
      <c r="AY82" s="177"/>
      <c r="AZ82" s="13"/>
      <c r="BA82" s="13"/>
      <c r="BB82" s="13"/>
      <c r="BC82" s="16"/>
      <c r="BD82" s="16"/>
      <c r="BE82" s="176"/>
      <c r="BF82" s="13"/>
      <c r="BG82" s="13"/>
      <c r="BH82" s="16"/>
      <c r="BI82" s="177"/>
      <c r="BK82" s="13"/>
      <c r="BL82" s="13"/>
      <c r="BM82" s="13"/>
      <c r="BN82" s="13"/>
      <c r="BO82" s="176"/>
      <c r="BP82" s="13"/>
      <c r="BQ82" s="13"/>
      <c r="BR82" s="16"/>
      <c r="BS82" s="177"/>
      <c r="BT82" s="13"/>
      <c r="BU82" s="13"/>
      <c r="BV82" s="13"/>
      <c r="BW82" s="16"/>
      <c r="BX82" s="16"/>
    </row>
    <row r="83" spans="1:76">
      <c r="AF83" s="13"/>
    </row>
    <row r="84" spans="1:76">
      <c r="A84" s="10" t="s">
        <v>740</v>
      </c>
    </row>
    <row r="85" spans="1:76">
      <c r="A85" s="10" t="s">
        <v>741</v>
      </c>
    </row>
  </sheetData>
  <mergeCells count="15">
    <mergeCell ref="BJ3:BN3"/>
    <mergeCell ref="BO3:BS3"/>
    <mergeCell ref="BT3:BX3"/>
    <mergeCell ref="AF3:AJ3"/>
    <mergeCell ref="AK3:AO3"/>
    <mergeCell ref="AP3:AT3"/>
    <mergeCell ref="AU3:AY3"/>
    <mergeCell ref="AZ3:BD3"/>
    <mergeCell ref="BE3:BI3"/>
    <mergeCell ref="AA3:AE3"/>
    <mergeCell ref="B3:F3"/>
    <mergeCell ref="G3:K3"/>
    <mergeCell ref="L3:P3"/>
    <mergeCell ref="Q3:U3"/>
    <mergeCell ref="V3:Z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EA49D-9796-4AED-BA43-3420FDD8573D}">
  <dimension ref="A1:DW46"/>
  <sheetViews>
    <sheetView zoomScale="87" zoomScaleNormal="87" workbookViewId="0"/>
  </sheetViews>
  <sheetFormatPr baseColWidth="10" defaultColWidth="9.1640625" defaultRowHeight="14"/>
  <cols>
    <col min="1" max="1" width="20.6640625" style="22" customWidth="1"/>
    <col min="2" max="10" width="10.1640625" style="22" bestFit="1" customWidth="1"/>
    <col min="11" max="52" width="9.33203125" style="22" bestFit="1" customWidth="1"/>
    <col min="53" max="54" width="10.1640625" style="22" bestFit="1" customWidth="1"/>
    <col min="55" max="55" width="9.33203125" style="22" bestFit="1" customWidth="1"/>
    <col min="56" max="64" width="10.1640625" style="22" bestFit="1" customWidth="1"/>
    <col min="65" max="127" width="9.33203125" style="22" bestFit="1" customWidth="1"/>
    <col min="128" max="16384" width="9.1640625" style="22"/>
  </cols>
  <sheetData>
    <row r="1" spans="1:127" ht="16">
      <c r="A1" s="2" t="s">
        <v>604</v>
      </c>
    </row>
    <row r="3" spans="1:127">
      <c r="B3" s="224" t="s">
        <v>117</v>
      </c>
      <c r="C3" s="226"/>
      <c r="D3" s="226"/>
      <c r="E3" s="226"/>
      <c r="F3" s="226"/>
      <c r="G3" s="226"/>
      <c r="H3" s="226"/>
      <c r="I3" s="226"/>
      <c r="J3" s="225"/>
      <c r="K3" s="223" t="s">
        <v>118</v>
      </c>
      <c r="L3" s="223"/>
      <c r="M3" s="223"/>
      <c r="N3" s="223"/>
      <c r="O3" s="223"/>
      <c r="P3" s="223"/>
      <c r="Q3" s="223"/>
      <c r="R3" s="223"/>
      <c r="S3" s="223"/>
      <c r="T3" s="224" t="s">
        <v>119</v>
      </c>
      <c r="U3" s="226"/>
      <c r="V3" s="226"/>
      <c r="W3" s="226"/>
      <c r="X3" s="226"/>
      <c r="Y3" s="226"/>
      <c r="Z3" s="226"/>
      <c r="AA3" s="226"/>
      <c r="AB3" s="225"/>
      <c r="AC3" s="223" t="s">
        <v>120</v>
      </c>
      <c r="AD3" s="223"/>
      <c r="AE3" s="223"/>
      <c r="AF3" s="223"/>
      <c r="AG3" s="223"/>
      <c r="AH3" s="223"/>
      <c r="AI3" s="223"/>
      <c r="AJ3" s="223"/>
      <c r="AK3" s="223"/>
      <c r="AL3" s="224" t="s">
        <v>121</v>
      </c>
      <c r="AM3" s="226"/>
      <c r="AN3" s="226"/>
      <c r="AO3" s="226"/>
      <c r="AP3" s="226"/>
      <c r="AQ3" s="226"/>
      <c r="AR3" s="226"/>
      <c r="AS3" s="226"/>
      <c r="AT3" s="225"/>
      <c r="AU3" s="223" t="s">
        <v>122</v>
      </c>
      <c r="AV3" s="223"/>
      <c r="AW3" s="223"/>
      <c r="AX3" s="223"/>
      <c r="AY3" s="223"/>
      <c r="AZ3" s="223"/>
      <c r="BA3" s="223"/>
      <c r="BB3" s="223"/>
      <c r="BC3" s="223"/>
      <c r="BD3" s="224" t="s">
        <v>123</v>
      </c>
      <c r="BE3" s="226"/>
      <c r="BF3" s="226"/>
      <c r="BG3" s="226"/>
      <c r="BH3" s="226"/>
      <c r="BI3" s="226"/>
      <c r="BJ3" s="226"/>
      <c r="BK3" s="226"/>
      <c r="BL3" s="225"/>
      <c r="BM3" s="223" t="s">
        <v>124</v>
      </c>
      <c r="BN3" s="223"/>
      <c r="BO3" s="223"/>
      <c r="BP3" s="223"/>
      <c r="BQ3" s="223"/>
      <c r="BR3" s="223"/>
      <c r="BS3" s="223"/>
      <c r="BT3" s="223"/>
      <c r="BU3" s="223"/>
      <c r="BV3" s="224" t="s">
        <v>125</v>
      </c>
      <c r="BW3" s="226"/>
      <c r="BX3" s="226"/>
      <c r="BY3" s="226"/>
      <c r="BZ3" s="226"/>
      <c r="CA3" s="226"/>
      <c r="CB3" s="226"/>
      <c r="CC3" s="226"/>
      <c r="CD3" s="225"/>
      <c r="CE3" s="223" t="s">
        <v>126</v>
      </c>
      <c r="CF3" s="223"/>
      <c r="CG3" s="223"/>
      <c r="CH3" s="223"/>
      <c r="CI3" s="223"/>
      <c r="CJ3" s="223"/>
      <c r="CK3" s="223"/>
      <c r="CL3" s="223"/>
      <c r="CM3" s="223"/>
      <c r="CN3" s="224" t="s">
        <v>127</v>
      </c>
      <c r="CO3" s="226"/>
      <c r="CP3" s="226"/>
      <c r="CQ3" s="226"/>
      <c r="CR3" s="226"/>
      <c r="CS3" s="226"/>
      <c r="CT3" s="226"/>
      <c r="CU3" s="226"/>
      <c r="CV3" s="225"/>
      <c r="CW3" s="223" t="s">
        <v>128</v>
      </c>
      <c r="CX3" s="223"/>
      <c r="CY3" s="223"/>
      <c r="CZ3" s="223"/>
      <c r="DA3" s="223"/>
      <c r="DB3" s="223"/>
      <c r="DC3" s="223"/>
      <c r="DD3" s="223"/>
      <c r="DE3" s="223"/>
      <c r="DF3" s="224" t="s">
        <v>130</v>
      </c>
      <c r="DG3" s="226"/>
      <c r="DH3" s="226"/>
      <c r="DI3" s="226"/>
      <c r="DJ3" s="226"/>
      <c r="DK3" s="226"/>
      <c r="DL3" s="226"/>
      <c r="DM3" s="226"/>
      <c r="DN3" s="225"/>
      <c r="DO3" s="223" t="s">
        <v>131</v>
      </c>
      <c r="DP3" s="223"/>
      <c r="DQ3" s="223"/>
      <c r="DR3" s="223"/>
      <c r="DS3" s="223"/>
      <c r="DT3" s="223"/>
      <c r="DU3" s="223"/>
      <c r="DV3" s="223"/>
      <c r="DW3" s="223"/>
    </row>
    <row r="4" spans="1:127" ht="45" customHeight="1">
      <c r="B4" s="128" t="s">
        <v>605</v>
      </c>
      <c r="C4" s="152" t="s">
        <v>606</v>
      </c>
      <c r="D4" s="152" t="s">
        <v>607</v>
      </c>
      <c r="E4" s="152" t="s">
        <v>608</v>
      </c>
      <c r="F4" s="152" t="s">
        <v>609</v>
      </c>
      <c r="G4" s="152" t="s">
        <v>610</v>
      </c>
      <c r="H4" s="152" t="s">
        <v>611</v>
      </c>
      <c r="I4" s="152" t="s">
        <v>612</v>
      </c>
      <c r="J4" s="124" t="s">
        <v>594</v>
      </c>
      <c r="K4" s="51" t="s">
        <v>605</v>
      </c>
      <c r="L4" s="51" t="s">
        <v>606</v>
      </c>
      <c r="M4" s="51" t="s">
        <v>607</v>
      </c>
      <c r="N4" s="51" t="s">
        <v>608</v>
      </c>
      <c r="O4" s="51" t="s">
        <v>609</v>
      </c>
      <c r="P4" s="51" t="s">
        <v>610</v>
      </c>
      <c r="Q4" s="51" t="s">
        <v>611</v>
      </c>
      <c r="R4" s="51" t="s">
        <v>612</v>
      </c>
      <c r="S4" s="51" t="s">
        <v>594</v>
      </c>
      <c r="T4" s="128" t="s">
        <v>605</v>
      </c>
      <c r="U4" s="152" t="s">
        <v>606</v>
      </c>
      <c r="V4" s="152" t="s">
        <v>607</v>
      </c>
      <c r="W4" s="152" t="s">
        <v>608</v>
      </c>
      <c r="X4" s="152" t="s">
        <v>609</v>
      </c>
      <c r="Y4" s="152" t="s">
        <v>610</v>
      </c>
      <c r="Z4" s="152" t="s">
        <v>611</v>
      </c>
      <c r="AA4" s="152" t="s">
        <v>612</v>
      </c>
      <c r="AB4" s="124" t="s">
        <v>594</v>
      </c>
      <c r="AC4" s="51" t="s">
        <v>605</v>
      </c>
      <c r="AD4" s="51" t="s">
        <v>606</v>
      </c>
      <c r="AE4" s="51" t="s">
        <v>607</v>
      </c>
      <c r="AF4" s="51" t="s">
        <v>608</v>
      </c>
      <c r="AG4" s="51" t="s">
        <v>609</v>
      </c>
      <c r="AH4" s="51" t="s">
        <v>610</v>
      </c>
      <c r="AI4" s="51" t="s">
        <v>611</v>
      </c>
      <c r="AJ4" s="51" t="s">
        <v>612</v>
      </c>
      <c r="AK4" s="51" t="s">
        <v>594</v>
      </c>
      <c r="AL4" s="128" t="s">
        <v>605</v>
      </c>
      <c r="AM4" s="152" t="s">
        <v>606</v>
      </c>
      <c r="AN4" s="152" t="s">
        <v>607</v>
      </c>
      <c r="AO4" s="152" t="s">
        <v>608</v>
      </c>
      <c r="AP4" s="152" t="s">
        <v>609</v>
      </c>
      <c r="AQ4" s="152" t="s">
        <v>610</v>
      </c>
      <c r="AR4" s="152" t="s">
        <v>611</v>
      </c>
      <c r="AS4" s="152" t="s">
        <v>612</v>
      </c>
      <c r="AT4" s="124" t="s">
        <v>594</v>
      </c>
      <c r="AU4" s="51" t="s">
        <v>605</v>
      </c>
      <c r="AV4" s="51" t="s">
        <v>606</v>
      </c>
      <c r="AW4" s="51" t="s">
        <v>607</v>
      </c>
      <c r="AX4" s="51" t="s">
        <v>608</v>
      </c>
      <c r="AY4" s="51" t="s">
        <v>609</v>
      </c>
      <c r="AZ4" s="51" t="s">
        <v>610</v>
      </c>
      <c r="BA4" s="51" t="s">
        <v>611</v>
      </c>
      <c r="BB4" s="51" t="s">
        <v>612</v>
      </c>
      <c r="BC4" s="51" t="s">
        <v>594</v>
      </c>
      <c r="BD4" s="128" t="s">
        <v>605</v>
      </c>
      <c r="BE4" s="152" t="s">
        <v>606</v>
      </c>
      <c r="BF4" s="152" t="s">
        <v>607</v>
      </c>
      <c r="BG4" s="152" t="s">
        <v>608</v>
      </c>
      <c r="BH4" s="152" t="s">
        <v>609</v>
      </c>
      <c r="BI4" s="152" t="s">
        <v>610</v>
      </c>
      <c r="BJ4" s="152" t="s">
        <v>611</v>
      </c>
      <c r="BK4" s="152" t="s">
        <v>612</v>
      </c>
      <c r="BL4" s="124" t="s">
        <v>594</v>
      </c>
      <c r="BM4" s="51" t="s">
        <v>605</v>
      </c>
      <c r="BN4" s="51" t="s">
        <v>606</v>
      </c>
      <c r="BO4" s="51" t="s">
        <v>607</v>
      </c>
      <c r="BP4" s="51" t="s">
        <v>608</v>
      </c>
      <c r="BQ4" s="51" t="s">
        <v>609</v>
      </c>
      <c r="BR4" s="51" t="s">
        <v>610</v>
      </c>
      <c r="BS4" s="51" t="s">
        <v>611</v>
      </c>
      <c r="BT4" s="51" t="s">
        <v>612</v>
      </c>
      <c r="BU4" s="51" t="s">
        <v>594</v>
      </c>
      <c r="BV4" s="128" t="s">
        <v>605</v>
      </c>
      <c r="BW4" s="152" t="s">
        <v>606</v>
      </c>
      <c r="BX4" s="152" t="s">
        <v>607</v>
      </c>
      <c r="BY4" s="152" t="s">
        <v>608</v>
      </c>
      <c r="BZ4" s="152" t="s">
        <v>609</v>
      </c>
      <c r="CA4" s="152" t="s">
        <v>610</v>
      </c>
      <c r="CB4" s="152" t="s">
        <v>611</v>
      </c>
      <c r="CC4" s="152" t="s">
        <v>612</v>
      </c>
      <c r="CD4" s="124" t="s">
        <v>594</v>
      </c>
      <c r="CE4" s="51" t="s">
        <v>605</v>
      </c>
      <c r="CF4" s="51" t="s">
        <v>606</v>
      </c>
      <c r="CG4" s="51" t="s">
        <v>607</v>
      </c>
      <c r="CH4" s="51" t="s">
        <v>608</v>
      </c>
      <c r="CI4" s="51" t="s">
        <v>609</v>
      </c>
      <c r="CJ4" s="51" t="s">
        <v>610</v>
      </c>
      <c r="CK4" s="51" t="s">
        <v>611</v>
      </c>
      <c r="CL4" s="51" t="s">
        <v>612</v>
      </c>
      <c r="CM4" s="51" t="s">
        <v>594</v>
      </c>
      <c r="CN4" s="128" t="s">
        <v>605</v>
      </c>
      <c r="CO4" s="152" t="s">
        <v>606</v>
      </c>
      <c r="CP4" s="152" t="s">
        <v>607</v>
      </c>
      <c r="CQ4" s="152" t="s">
        <v>608</v>
      </c>
      <c r="CR4" s="152" t="s">
        <v>609</v>
      </c>
      <c r="CS4" s="152" t="s">
        <v>610</v>
      </c>
      <c r="CT4" s="152" t="s">
        <v>611</v>
      </c>
      <c r="CU4" s="152" t="s">
        <v>612</v>
      </c>
      <c r="CV4" s="124" t="s">
        <v>594</v>
      </c>
      <c r="CW4" s="51" t="s">
        <v>605</v>
      </c>
      <c r="CX4" s="51" t="s">
        <v>606</v>
      </c>
      <c r="CY4" s="51" t="s">
        <v>607</v>
      </c>
      <c r="CZ4" s="51" t="s">
        <v>608</v>
      </c>
      <c r="DA4" s="51" t="s">
        <v>609</v>
      </c>
      <c r="DB4" s="51" t="s">
        <v>610</v>
      </c>
      <c r="DC4" s="51" t="s">
        <v>611</v>
      </c>
      <c r="DD4" s="51" t="s">
        <v>612</v>
      </c>
      <c r="DE4" s="51" t="s">
        <v>594</v>
      </c>
      <c r="DF4" s="128" t="s">
        <v>605</v>
      </c>
      <c r="DG4" s="152" t="s">
        <v>606</v>
      </c>
      <c r="DH4" s="152" t="s">
        <v>607</v>
      </c>
      <c r="DI4" s="152" t="s">
        <v>608</v>
      </c>
      <c r="DJ4" s="152" t="s">
        <v>609</v>
      </c>
      <c r="DK4" s="152" t="s">
        <v>610</v>
      </c>
      <c r="DL4" s="152" t="s">
        <v>611</v>
      </c>
      <c r="DM4" s="152" t="s">
        <v>612</v>
      </c>
      <c r="DN4" s="124" t="s">
        <v>594</v>
      </c>
      <c r="DO4" s="51" t="s">
        <v>605</v>
      </c>
      <c r="DP4" s="51" t="s">
        <v>606</v>
      </c>
      <c r="DQ4" s="51" t="s">
        <v>607</v>
      </c>
      <c r="DR4" s="51" t="s">
        <v>608</v>
      </c>
      <c r="DS4" s="51" t="s">
        <v>609</v>
      </c>
      <c r="DT4" s="51" t="s">
        <v>610</v>
      </c>
      <c r="DU4" s="51" t="s">
        <v>611</v>
      </c>
      <c r="DV4" s="51" t="s">
        <v>612</v>
      </c>
      <c r="DW4" s="51" t="s">
        <v>594</v>
      </c>
    </row>
    <row r="5" spans="1:127">
      <c r="A5" s="22">
        <v>2021</v>
      </c>
      <c r="B5" s="106">
        <v>38019200</v>
      </c>
      <c r="C5" s="153">
        <v>38284600</v>
      </c>
      <c r="D5" s="153">
        <v>38284600</v>
      </c>
      <c r="E5" s="153">
        <v>38284500</v>
      </c>
      <c r="F5" s="153">
        <v>38284600</v>
      </c>
      <c r="G5" s="153">
        <v>38284200</v>
      </c>
      <c r="H5" s="153">
        <v>38609900</v>
      </c>
      <c r="I5" s="153">
        <v>38550200</v>
      </c>
      <c r="J5" s="110">
        <v>38078900</v>
      </c>
      <c r="K5" s="105">
        <v>518500</v>
      </c>
      <c r="L5" s="105">
        <v>520600</v>
      </c>
      <c r="M5" s="105">
        <v>518700.00000000006</v>
      </c>
      <c r="N5" s="105">
        <v>520900</v>
      </c>
      <c r="O5" s="105">
        <v>526200</v>
      </c>
      <c r="P5" s="105">
        <v>524100</v>
      </c>
      <c r="Q5" s="105">
        <v>523100</v>
      </c>
      <c r="R5" s="105">
        <v>522000</v>
      </c>
      <c r="S5" s="105">
        <v>519600</v>
      </c>
      <c r="T5" s="106">
        <v>158200</v>
      </c>
      <c r="U5" s="153">
        <v>159500</v>
      </c>
      <c r="V5" s="153">
        <v>159400</v>
      </c>
      <c r="W5" s="153">
        <v>158500</v>
      </c>
      <c r="X5" s="153">
        <v>158600</v>
      </c>
      <c r="Y5" s="153">
        <v>159300</v>
      </c>
      <c r="Z5" s="153">
        <v>161000</v>
      </c>
      <c r="AA5" s="153">
        <v>160700</v>
      </c>
      <c r="AB5" s="110">
        <v>158500</v>
      </c>
      <c r="AC5" s="105">
        <v>965000</v>
      </c>
      <c r="AD5" s="105">
        <v>970600</v>
      </c>
      <c r="AE5" s="105">
        <v>969900</v>
      </c>
      <c r="AF5" s="105">
        <v>966600</v>
      </c>
      <c r="AG5" s="105">
        <v>970000</v>
      </c>
      <c r="AH5" s="105">
        <v>973600</v>
      </c>
      <c r="AI5" s="105">
        <v>977500</v>
      </c>
      <c r="AJ5" s="105">
        <v>975600</v>
      </c>
      <c r="AK5" s="105">
        <v>966900</v>
      </c>
      <c r="AL5" s="106">
        <v>774600</v>
      </c>
      <c r="AM5" s="153">
        <v>778100</v>
      </c>
      <c r="AN5" s="153">
        <v>778200</v>
      </c>
      <c r="AO5" s="153">
        <v>776700</v>
      </c>
      <c r="AP5" s="153">
        <v>776200</v>
      </c>
      <c r="AQ5" s="153">
        <v>776700</v>
      </c>
      <c r="AR5" s="153">
        <v>781800</v>
      </c>
      <c r="AS5" s="153">
        <v>780300</v>
      </c>
      <c r="AT5" s="110">
        <v>776100</v>
      </c>
      <c r="AU5" s="105">
        <v>8496900</v>
      </c>
      <c r="AV5" s="105">
        <v>8545300</v>
      </c>
      <c r="AW5" s="105">
        <v>8546200</v>
      </c>
      <c r="AX5" s="105">
        <v>8550100</v>
      </c>
      <c r="AY5" s="105">
        <v>8546500</v>
      </c>
      <c r="AZ5" s="105">
        <v>8539100</v>
      </c>
      <c r="BA5" s="105">
        <v>8604200</v>
      </c>
      <c r="BB5" s="105">
        <v>8589300</v>
      </c>
      <c r="BC5" s="105">
        <v>8511800</v>
      </c>
      <c r="BD5" s="106">
        <v>14741900</v>
      </c>
      <c r="BE5" s="153">
        <v>14856200</v>
      </c>
      <c r="BF5" s="153">
        <v>14857900</v>
      </c>
      <c r="BG5" s="153">
        <v>14816300</v>
      </c>
      <c r="BH5" s="153">
        <v>14853800</v>
      </c>
      <c r="BI5" s="153">
        <v>14882400</v>
      </c>
      <c r="BJ5" s="153">
        <v>15004800</v>
      </c>
      <c r="BK5" s="153">
        <v>14982100</v>
      </c>
      <c r="BL5" s="110">
        <v>14764500</v>
      </c>
      <c r="BM5" s="105">
        <v>1387300</v>
      </c>
      <c r="BN5" s="105">
        <v>1397000</v>
      </c>
      <c r="BO5" s="105">
        <v>1397000</v>
      </c>
      <c r="BP5" s="105">
        <v>1394700</v>
      </c>
      <c r="BQ5" s="105">
        <v>1397900</v>
      </c>
      <c r="BR5" s="105">
        <v>1396400</v>
      </c>
      <c r="BS5" s="105">
        <v>1408200</v>
      </c>
      <c r="BT5" s="105">
        <v>1406200</v>
      </c>
      <c r="BU5" s="105">
        <v>1389400</v>
      </c>
      <c r="BV5" s="106">
        <v>1205000</v>
      </c>
      <c r="BW5" s="153">
        <v>1212900</v>
      </c>
      <c r="BX5" s="153">
        <v>1212000</v>
      </c>
      <c r="BY5" s="153">
        <v>1216800</v>
      </c>
      <c r="BZ5" s="153">
        <v>1220800</v>
      </c>
      <c r="CA5" s="153">
        <v>1210700</v>
      </c>
      <c r="CB5" s="153">
        <v>1221000</v>
      </c>
      <c r="CC5" s="153">
        <v>1219200</v>
      </c>
      <c r="CD5" s="110">
        <v>1206700</v>
      </c>
      <c r="CE5" s="105">
        <v>4531700</v>
      </c>
      <c r="CF5" s="105">
        <v>4558400</v>
      </c>
      <c r="CG5" s="105">
        <v>4569800</v>
      </c>
      <c r="CH5" s="105">
        <v>4582400</v>
      </c>
      <c r="CI5" s="105">
        <v>4537700</v>
      </c>
      <c r="CJ5" s="105">
        <v>4490300</v>
      </c>
      <c r="CK5" s="105">
        <v>4586600</v>
      </c>
      <c r="CL5" s="105">
        <v>4581200</v>
      </c>
      <c r="CM5" s="105">
        <v>4537000</v>
      </c>
      <c r="CN5" s="106">
        <v>5113800</v>
      </c>
      <c r="CO5" s="153">
        <v>5159100</v>
      </c>
      <c r="CP5" s="153">
        <v>5149400</v>
      </c>
      <c r="CQ5" s="153">
        <v>5174800</v>
      </c>
      <c r="CR5" s="153">
        <v>5168500</v>
      </c>
      <c r="CS5" s="153">
        <v>5202900</v>
      </c>
      <c r="CT5" s="153">
        <v>5214400</v>
      </c>
      <c r="CU5" s="153">
        <v>5206200</v>
      </c>
      <c r="CV5" s="110">
        <v>5121900</v>
      </c>
      <c r="CW5" s="105">
        <v>41500</v>
      </c>
      <c r="CX5" s="105">
        <v>41800</v>
      </c>
      <c r="CY5" s="105">
        <v>41400</v>
      </c>
      <c r="CZ5" s="105">
        <v>42100</v>
      </c>
      <c r="DA5" s="105">
        <v>42700</v>
      </c>
      <c r="DB5" s="105">
        <v>42900</v>
      </c>
      <c r="DC5" s="105">
        <v>42100</v>
      </c>
      <c r="DD5" s="105">
        <v>42000</v>
      </c>
      <c r="DE5" s="105">
        <v>41600</v>
      </c>
      <c r="DF5" s="106">
        <v>45100</v>
      </c>
      <c r="DG5" s="153">
        <v>45300</v>
      </c>
      <c r="DH5" s="153">
        <v>44900</v>
      </c>
      <c r="DI5" s="153">
        <v>44800</v>
      </c>
      <c r="DJ5" s="153">
        <v>45500</v>
      </c>
      <c r="DK5" s="153">
        <v>45800</v>
      </c>
      <c r="DL5" s="153">
        <v>45500</v>
      </c>
      <c r="DM5" s="153">
        <v>45500</v>
      </c>
      <c r="DN5" s="110">
        <v>45200</v>
      </c>
      <c r="DO5" s="105">
        <v>39700</v>
      </c>
      <c r="DP5" s="105">
        <v>39800</v>
      </c>
      <c r="DQ5" s="105">
        <v>39700</v>
      </c>
      <c r="DR5" s="105">
        <v>39600</v>
      </c>
      <c r="DS5" s="105">
        <v>40200</v>
      </c>
      <c r="DT5" s="105">
        <v>40000</v>
      </c>
      <c r="DU5" s="105">
        <v>39900</v>
      </c>
      <c r="DV5" s="105">
        <v>39900</v>
      </c>
      <c r="DW5" s="105">
        <v>39700</v>
      </c>
    </row>
    <row r="6" spans="1:127">
      <c r="A6" s="22">
        <v>2022</v>
      </c>
      <c r="B6" s="106">
        <v>38322800</v>
      </c>
      <c r="C6" s="153">
        <v>38694300</v>
      </c>
      <c r="D6" s="153">
        <v>38694400</v>
      </c>
      <c r="E6" s="153">
        <v>38694300</v>
      </c>
      <c r="F6" s="153">
        <v>38694500</v>
      </c>
      <c r="G6" s="153">
        <v>38693800</v>
      </c>
      <c r="H6" s="153">
        <v>39133600</v>
      </c>
      <c r="I6" s="153">
        <v>39044000</v>
      </c>
      <c r="J6" s="110">
        <v>38412100</v>
      </c>
      <c r="K6" s="105">
        <v>515900</v>
      </c>
      <c r="L6" s="105">
        <v>518900</v>
      </c>
      <c r="M6" s="105">
        <v>516400</v>
      </c>
      <c r="N6" s="105">
        <v>519299.99999999994</v>
      </c>
      <c r="O6" s="105">
        <v>526300</v>
      </c>
      <c r="P6" s="105">
        <v>523500</v>
      </c>
      <c r="Q6" s="105">
        <v>522299.99999999994</v>
      </c>
      <c r="R6" s="105">
        <v>520600</v>
      </c>
      <c r="S6" s="105">
        <v>517600</v>
      </c>
      <c r="T6" s="106">
        <v>159800</v>
      </c>
      <c r="U6" s="153">
        <v>161600</v>
      </c>
      <c r="V6" s="153">
        <v>161500</v>
      </c>
      <c r="W6" s="153">
        <v>160300</v>
      </c>
      <c r="X6" s="153">
        <v>160400</v>
      </c>
      <c r="Y6" s="153">
        <v>161300</v>
      </c>
      <c r="Z6" s="153">
        <v>163600</v>
      </c>
      <c r="AA6" s="153">
        <v>163200</v>
      </c>
      <c r="AB6" s="110">
        <v>160200</v>
      </c>
      <c r="AC6" s="105">
        <v>966200</v>
      </c>
      <c r="AD6" s="105">
        <v>974100</v>
      </c>
      <c r="AE6" s="105">
        <v>973100</v>
      </c>
      <c r="AF6" s="105">
        <v>968800</v>
      </c>
      <c r="AG6" s="105">
        <v>973300</v>
      </c>
      <c r="AH6" s="105">
        <v>978100</v>
      </c>
      <c r="AI6" s="105">
        <v>983300</v>
      </c>
      <c r="AJ6" s="105">
        <v>980400</v>
      </c>
      <c r="AK6" s="105">
        <v>969100</v>
      </c>
      <c r="AL6" s="106">
        <v>775600</v>
      </c>
      <c r="AM6" s="153">
        <v>780600</v>
      </c>
      <c r="AN6" s="153">
        <v>780800</v>
      </c>
      <c r="AO6" s="153">
        <v>778700</v>
      </c>
      <c r="AP6" s="153">
        <v>778100</v>
      </c>
      <c r="AQ6" s="153">
        <v>778700</v>
      </c>
      <c r="AR6" s="153">
        <v>785800</v>
      </c>
      <c r="AS6" s="153">
        <v>783600</v>
      </c>
      <c r="AT6" s="110">
        <v>777800</v>
      </c>
      <c r="AU6" s="105">
        <v>8527300</v>
      </c>
      <c r="AV6" s="105">
        <v>8595000</v>
      </c>
      <c r="AW6" s="105">
        <v>8596200</v>
      </c>
      <c r="AX6" s="105">
        <v>8601500</v>
      </c>
      <c r="AY6" s="105">
        <v>8596500</v>
      </c>
      <c r="AZ6" s="105">
        <v>8586600</v>
      </c>
      <c r="BA6" s="105">
        <v>8674700</v>
      </c>
      <c r="BB6" s="105">
        <v>8652400</v>
      </c>
      <c r="BC6" s="105">
        <v>8549500</v>
      </c>
      <c r="BD6" s="106">
        <v>14874900</v>
      </c>
      <c r="BE6" s="153">
        <v>15033700</v>
      </c>
      <c r="BF6" s="153">
        <v>15036100</v>
      </c>
      <c r="BG6" s="153">
        <v>14980200</v>
      </c>
      <c r="BH6" s="153">
        <v>15030600</v>
      </c>
      <c r="BI6" s="153">
        <v>15069000</v>
      </c>
      <c r="BJ6" s="153">
        <v>15233100</v>
      </c>
      <c r="BK6" s="153">
        <v>15199100</v>
      </c>
      <c r="BL6" s="110">
        <v>14908700</v>
      </c>
      <c r="BM6" s="105">
        <v>1398400</v>
      </c>
      <c r="BN6" s="105">
        <v>1412100</v>
      </c>
      <c r="BO6" s="105">
        <v>1412100</v>
      </c>
      <c r="BP6" s="105">
        <v>1409100</v>
      </c>
      <c r="BQ6" s="105">
        <v>1413400</v>
      </c>
      <c r="BR6" s="105">
        <v>1411400</v>
      </c>
      <c r="BS6" s="105">
        <v>1427600</v>
      </c>
      <c r="BT6" s="105">
        <v>1424600</v>
      </c>
      <c r="BU6" s="105">
        <v>1401400</v>
      </c>
      <c r="BV6" s="106">
        <v>1219300</v>
      </c>
      <c r="BW6" s="153">
        <v>1231100</v>
      </c>
      <c r="BX6" s="153">
        <v>1229900</v>
      </c>
      <c r="BY6" s="153">
        <v>1236400</v>
      </c>
      <c r="BZ6" s="153">
        <v>1241800</v>
      </c>
      <c r="CA6" s="153">
        <v>1228100</v>
      </c>
      <c r="CB6" s="153">
        <v>1242800</v>
      </c>
      <c r="CC6" s="153">
        <v>1240200</v>
      </c>
      <c r="CD6" s="110">
        <v>1221900</v>
      </c>
      <c r="CE6" s="105">
        <v>4605900</v>
      </c>
      <c r="CF6" s="105">
        <v>4644900</v>
      </c>
      <c r="CG6" s="105">
        <v>4660200</v>
      </c>
      <c r="CH6" s="105">
        <v>4676900</v>
      </c>
      <c r="CI6" s="105">
        <v>4617200</v>
      </c>
      <c r="CJ6" s="105">
        <v>4553400</v>
      </c>
      <c r="CK6" s="105">
        <v>4684700</v>
      </c>
      <c r="CL6" s="105">
        <v>4676600</v>
      </c>
      <c r="CM6" s="105">
        <v>4614000</v>
      </c>
      <c r="CN6" s="106">
        <v>5152300</v>
      </c>
      <c r="CO6" s="153">
        <v>5214100</v>
      </c>
      <c r="CP6" s="153">
        <v>5201200</v>
      </c>
      <c r="CQ6" s="153">
        <v>5235400</v>
      </c>
      <c r="CR6" s="153">
        <v>5226900</v>
      </c>
      <c r="CS6" s="153">
        <v>5273200</v>
      </c>
      <c r="CT6" s="153">
        <v>5286700</v>
      </c>
      <c r="CU6" s="153">
        <v>5274400</v>
      </c>
      <c r="CV6" s="110">
        <v>5164500</v>
      </c>
      <c r="CW6" s="105">
        <v>41800</v>
      </c>
      <c r="CX6" s="105">
        <v>42200</v>
      </c>
      <c r="CY6" s="105">
        <v>41700</v>
      </c>
      <c r="CZ6" s="105">
        <v>42700</v>
      </c>
      <c r="DA6" s="105">
        <v>43400</v>
      </c>
      <c r="DB6" s="105">
        <v>43800</v>
      </c>
      <c r="DC6" s="105">
        <v>42600</v>
      </c>
      <c r="DD6" s="105">
        <v>42500</v>
      </c>
      <c r="DE6" s="105">
        <v>41900</v>
      </c>
      <c r="DF6" s="106">
        <v>45300</v>
      </c>
      <c r="DG6" s="153">
        <v>45600</v>
      </c>
      <c r="DH6" s="153">
        <v>45000</v>
      </c>
      <c r="DI6" s="153">
        <v>44900</v>
      </c>
      <c r="DJ6" s="153">
        <v>45800</v>
      </c>
      <c r="DK6" s="153">
        <v>46200</v>
      </c>
      <c r="DL6" s="153">
        <v>45900</v>
      </c>
      <c r="DM6" s="153">
        <v>45800</v>
      </c>
      <c r="DN6" s="110">
        <v>45400</v>
      </c>
      <c r="DO6" s="105">
        <v>40000</v>
      </c>
      <c r="DP6" s="105">
        <v>40200</v>
      </c>
      <c r="DQ6" s="105">
        <v>40200</v>
      </c>
      <c r="DR6" s="105">
        <v>40100</v>
      </c>
      <c r="DS6" s="105">
        <v>40800</v>
      </c>
      <c r="DT6" s="105">
        <v>40500</v>
      </c>
      <c r="DU6" s="105">
        <v>40400</v>
      </c>
      <c r="DV6" s="105">
        <v>40400</v>
      </c>
      <c r="DW6" s="105">
        <v>40100</v>
      </c>
    </row>
    <row r="7" spans="1:127">
      <c r="A7" s="22">
        <v>2023</v>
      </c>
      <c r="B7" s="106">
        <v>38615600</v>
      </c>
      <c r="C7" s="153">
        <v>39102600</v>
      </c>
      <c r="D7" s="153">
        <v>39102700</v>
      </c>
      <c r="E7" s="153">
        <v>39102500</v>
      </c>
      <c r="F7" s="153">
        <v>39102800</v>
      </c>
      <c r="G7" s="153">
        <v>39101800</v>
      </c>
      <c r="H7" s="153">
        <v>39665600</v>
      </c>
      <c r="I7" s="153">
        <v>39541600</v>
      </c>
      <c r="J7" s="110">
        <v>38739000</v>
      </c>
      <c r="K7" s="105">
        <v>513200.00000000006</v>
      </c>
      <c r="L7" s="105">
        <v>517200.00000000006</v>
      </c>
      <c r="M7" s="105">
        <v>514000</v>
      </c>
      <c r="N7" s="105">
        <v>517700.00000000006</v>
      </c>
      <c r="O7" s="105">
        <v>526300</v>
      </c>
      <c r="P7" s="105">
        <v>522799.99999999994</v>
      </c>
      <c r="Q7" s="105">
        <v>521400</v>
      </c>
      <c r="R7" s="105">
        <v>519200.00000000006</v>
      </c>
      <c r="S7" s="105">
        <v>515500</v>
      </c>
      <c r="T7" s="106">
        <v>161300</v>
      </c>
      <c r="U7" s="153">
        <v>163700</v>
      </c>
      <c r="V7" s="153">
        <v>163600</v>
      </c>
      <c r="W7" s="153">
        <v>162100</v>
      </c>
      <c r="X7" s="153">
        <v>162200</v>
      </c>
      <c r="Y7" s="153">
        <v>163400</v>
      </c>
      <c r="Z7" s="153">
        <v>166300</v>
      </c>
      <c r="AA7" s="153">
        <v>165700</v>
      </c>
      <c r="AB7" s="110">
        <v>161900</v>
      </c>
      <c r="AC7" s="105">
        <v>967200</v>
      </c>
      <c r="AD7" s="105">
        <v>977500</v>
      </c>
      <c r="AE7" s="105">
        <v>976200</v>
      </c>
      <c r="AF7" s="105">
        <v>970900</v>
      </c>
      <c r="AG7" s="105">
        <v>976500</v>
      </c>
      <c r="AH7" s="105">
        <v>982500</v>
      </c>
      <c r="AI7" s="105">
        <v>989200</v>
      </c>
      <c r="AJ7" s="105">
        <v>985200</v>
      </c>
      <c r="AK7" s="105">
        <v>971100</v>
      </c>
      <c r="AL7" s="106">
        <v>776400</v>
      </c>
      <c r="AM7" s="153">
        <v>783100</v>
      </c>
      <c r="AN7" s="153">
        <v>783300</v>
      </c>
      <c r="AO7" s="153">
        <v>780700</v>
      </c>
      <c r="AP7" s="153">
        <v>780000</v>
      </c>
      <c r="AQ7" s="153">
        <v>780700</v>
      </c>
      <c r="AR7" s="153">
        <v>789800</v>
      </c>
      <c r="AS7" s="153">
        <v>786800</v>
      </c>
      <c r="AT7" s="110">
        <v>779400</v>
      </c>
      <c r="AU7" s="105">
        <v>8555000</v>
      </c>
      <c r="AV7" s="105">
        <v>8643800</v>
      </c>
      <c r="AW7" s="105">
        <v>8645200</v>
      </c>
      <c r="AX7" s="105">
        <v>8651800</v>
      </c>
      <c r="AY7" s="105">
        <v>8645600</v>
      </c>
      <c r="AZ7" s="105">
        <v>8633000</v>
      </c>
      <c r="BA7" s="105">
        <v>8745900</v>
      </c>
      <c r="BB7" s="105">
        <v>8715300</v>
      </c>
      <c r="BC7" s="105">
        <v>8585500</v>
      </c>
      <c r="BD7" s="106">
        <v>15003400</v>
      </c>
      <c r="BE7" s="153">
        <v>15210600</v>
      </c>
      <c r="BF7" s="153">
        <v>15213600</v>
      </c>
      <c r="BG7" s="153">
        <v>15143000</v>
      </c>
      <c r="BH7" s="153">
        <v>15206600</v>
      </c>
      <c r="BI7" s="153">
        <v>15255000</v>
      </c>
      <c r="BJ7" s="153">
        <v>15464600</v>
      </c>
      <c r="BK7" s="153">
        <v>15417500</v>
      </c>
      <c r="BL7" s="110">
        <v>15050200</v>
      </c>
      <c r="BM7" s="105">
        <v>1409100</v>
      </c>
      <c r="BN7" s="105">
        <v>1427300</v>
      </c>
      <c r="BO7" s="105">
        <v>1427300</v>
      </c>
      <c r="BP7" s="105">
        <v>1423500</v>
      </c>
      <c r="BQ7" s="105">
        <v>1428900</v>
      </c>
      <c r="BR7" s="105">
        <v>1426500</v>
      </c>
      <c r="BS7" s="105">
        <v>1447500</v>
      </c>
      <c r="BT7" s="105">
        <v>1443300</v>
      </c>
      <c r="BU7" s="105">
        <v>1413300</v>
      </c>
      <c r="BV7" s="106">
        <v>1233500</v>
      </c>
      <c r="BW7" s="153">
        <v>1249500</v>
      </c>
      <c r="BX7" s="153">
        <v>1248000</v>
      </c>
      <c r="BY7" s="153">
        <v>1256300</v>
      </c>
      <c r="BZ7" s="153">
        <v>1263100</v>
      </c>
      <c r="CA7" s="153">
        <v>1245700</v>
      </c>
      <c r="CB7" s="153">
        <v>1265600</v>
      </c>
      <c r="CC7" s="153">
        <v>1262000</v>
      </c>
      <c r="CD7" s="110">
        <v>1237100</v>
      </c>
      <c r="CE7" s="105">
        <v>4679300</v>
      </c>
      <c r="CF7" s="105">
        <v>4732100</v>
      </c>
      <c r="CG7" s="105">
        <v>4751200</v>
      </c>
      <c r="CH7" s="105">
        <v>4772300</v>
      </c>
      <c r="CI7" s="105">
        <v>4697300</v>
      </c>
      <c r="CJ7" s="105">
        <v>4616800</v>
      </c>
      <c r="CK7" s="105">
        <v>4785400</v>
      </c>
      <c r="CL7" s="105">
        <v>4774000</v>
      </c>
      <c r="CM7" s="105">
        <v>4690600</v>
      </c>
      <c r="CN7" s="106">
        <v>5189100</v>
      </c>
      <c r="CO7" s="153">
        <v>5268600</v>
      </c>
      <c r="CP7" s="153">
        <v>5252500</v>
      </c>
      <c r="CQ7" s="153">
        <v>5295500</v>
      </c>
      <c r="CR7" s="153">
        <v>5284800</v>
      </c>
      <c r="CS7" s="153">
        <v>5343200</v>
      </c>
      <c r="CT7" s="153">
        <v>5359500</v>
      </c>
      <c r="CU7" s="153">
        <v>5342500</v>
      </c>
      <c r="CV7" s="110">
        <v>5206000</v>
      </c>
      <c r="CW7" s="105">
        <v>42200</v>
      </c>
      <c r="CX7" s="105">
        <v>42600</v>
      </c>
      <c r="CY7" s="105">
        <v>42000</v>
      </c>
      <c r="CZ7" s="105">
        <v>43300</v>
      </c>
      <c r="DA7" s="105">
        <v>44200</v>
      </c>
      <c r="DB7" s="105">
        <v>44600</v>
      </c>
      <c r="DC7" s="105">
        <v>43200</v>
      </c>
      <c r="DD7" s="105">
        <v>43100</v>
      </c>
      <c r="DE7" s="105">
        <v>42300</v>
      </c>
      <c r="DF7" s="106">
        <v>45500</v>
      </c>
      <c r="DG7" s="153">
        <v>45900</v>
      </c>
      <c r="DH7" s="153">
        <v>45100</v>
      </c>
      <c r="DI7" s="153">
        <v>44900</v>
      </c>
      <c r="DJ7" s="153">
        <v>46100</v>
      </c>
      <c r="DK7" s="153">
        <v>46600</v>
      </c>
      <c r="DL7" s="153">
        <v>46300</v>
      </c>
      <c r="DM7" s="153">
        <v>46200</v>
      </c>
      <c r="DN7" s="110">
        <v>45600</v>
      </c>
      <c r="DO7" s="105">
        <v>40400</v>
      </c>
      <c r="DP7" s="105">
        <v>40700</v>
      </c>
      <c r="DQ7" s="105">
        <v>40600</v>
      </c>
      <c r="DR7" s="105">
        <v>40500</v>
      </c>
      <c r="DS7" s="105">
        <v>41400</v>
      </c>
      <c r="DT7" s="105">
        <v>41100</v>
      </c>
      <c r="DU7" s="105">
        <v>41000</v>
      </c>
      <c r="DV7" s="105">
        <v>40900</v>
      </c>
      <c r="DW7" s="105">
        <v>40500</v>
      </c>
    </row>
    <row r="8" spans="1:127">
      <c r="A8" s="22">
        <v>2024</v>
      </c>
      <c r="B8" s="106">
        <v>38897400</v>
      </c>
      <c r="C8" s="153">
        <v>39509100</v>
      </c>
      <c r="D8" s="153">
        <v>39509200</v>
      </c>
      <c r="E8" s="153">
        <v>39509000</v>
      </c>
      <c r="F8" s="153">
        <v>39509500</v>
      </c>
      <c r="G8" s="153">
        <v>39508000</v>
      </c>
      <c r="H8" s="153">
        <v>40206000</v>
      </c>
      <c r="I8" s="153">
        <v>40042900</v>
      </c>
      <c r="J8" s="110">
        <v>39059300</v>
      </c>
      <c r="K8" s="105">
        <v>510300</v>
      </c>
      <c r="L8" s="105">
        <v>515299.99999999994</v>
      </c>
      <c r="M8" s="105">
        <v>511600</v>
      </c>
      <c r="N8" s="105">
        <v>516000</v>
      </c>
      <c r="O8" s="105">
        <v>526200</v>
      </c>
      <c r="P8" s="105">
        <v>522000</v>
      </c>
      <c r="Q8" s="105">
        <v>520500</v>
      </c>
      <c r="R8" s="105">
        <v>517600</v>
      </c>
      <c r="S8" s="105">
        <v>513299.99999999994</v>
      </c>
      <c r="T8" s="106">
        <v>162800</v>
      </c>
      <c r="U8" s="153">
        <v>165800</v>
      </c>
      <c r="V8" s="153">
        <v>165700</v>
      </c>
      <c r="W8" s="153">
        <v>163900</v>
      </c>
      <c r="X8" s="153">
        <v>163900</v>
      </c>
      <c r="Y8" s="153">
        <v>165400</v>
      </c>
      <c r="Z8" s="153">
        <v>169100</v>
      </c>
      <c r="AA8" s="153">
        <v>168300</v>
      </c>
      <c r="AB8" s="110">
        <v>163600</v>
      </c>
      <c r="AC8" s="105">
        <v>967800</v>
      </c>
      <c r="AD8" s="105">
        <v>980800</v>
      </c>
      <c r="AE8" s="105">
        <v>979300</v>
      </c>
      <c r="AF8" s="105">
        <v>972900</v>
      </c>
      <c r="AG8" s="105">
        <v>979500</v>
      </c>
      <c r="AH8" s="105">
        <v>986700</v>
      </c>
      <c r="AI8" s="105">
        <v>995100</v>
      </c>
      <c r="AJ8" s="105">
        <v>989900</v>
      </c>
      <c r="AK8" s="105">
        <v>973000</v>
      </c>
      <c r="AL8" s="106">
        <v>776900</v>
      </c>
      <c r="AM8" s="153">
        <v>785500</v>
      </c>
      <c r="AN8" s="153">
        <v>785700</v>
      </c>
      <c r="AO8" s="153">
        <v>782600</v>
      </c>
      <c r="AP8" s="153">
        <v>781700</v>
      </c>
      <c r="AQ8" s="153">
        <v>782500</v>
      </c>
      <c r="AR8" s="153">
        <v>794000</v>
      </c>
      <c r="AS8" s="153">
        <v>790000</v>
      </c>
      <c r="AT8" s="110">
        <v>780900</v>
      </c>
      <c r="AU8" s="105">
        <v>8580200</v>
      </c>
      <c r="AV8" s="105">
        <v>8691600</v>
      </c>
      <c r="AW8" s="105">
        <v>8693400</v>
      </c>
      <c r="AX8" s="105">
        <v>8701200</v>
      </c>
      <c r="AY8" s="105">
        <v>8693700</v>
      </c>
      <c r="AZ8" s="105">
        <v>8678500</v>
      </c>
      <c r="BA8" s="105">
        <v>8817900</v>
      </c>
      <c r="BB8" s="105">
        <v>8777900</v>
      </c>
      <c r="BC8" s="105">
        <v>8620000</v>
      </c>
      <c r="BD8" s="106">
        <v>15127400</v>
      </c>
      <c r="BE8" s="153">
        <v>15386600</v>
      </c>
      <c r="BF8" s="153">
        <v>15390200</v>
      </c>
      <c r="BG8" s="153">
        <v>15304800</v>
      </c>
      <c r="BH8" s="153">
        <v>15381800</v>
      </c>
      <c r="BI8" s="153">
        <v>15440300</v>
      </c>
      <c r="BJ8" s="153">
        <v>15699200</v>
      </c>
      <c r="BK8" s="153">
        <v>15637300</v>
      </c>
      <c r="BL8" s="110">
        <v>15188800</v>
      </c>
      <c r="BM8" s="105">
        <v>1419400</v>
      </c>
      <c r="BN8" s="105">
        <v>1442500</v>
      </c>
      <c r="BO8" s="105">
        <v>1442500</v>
      </c>
      <c r="BP8" s="105">
        <v>1437900</v>
      </c>
      <c r="BQ8" s="105">
        <v>1444500</v>
      </c>
      <c r="BR8" s="105">
        <v>1441500</v>
      </c>
      <c r="BS8" s="105">
        <v>1467900</v>
      </c>
      <c r="BT8" s="105">
        <v>1462400</v>
      </c>
      <c r="BU8" s="105">
        <v>1424900</v>
      </c>
      <c r="BV8" s="106">
        <v>1247400</v>
      </c>
      <c r="BW8" s="153">
        <v>1268200</v>
      </c>
      <c r="BX8" s="153">
        <v>1266400</v>
      </c>
      <c r="BY8" s="153">
        <v>1276500</v>
      </c>
      <c r="BZ8" s="153">
        <v>1284600</v>
      </c>
      <c r="CA8" s="153">
        <v>1263600</v>
      </c>
      <c r="CB8" s="153">
        <v>1289000</v>
      </c>
      <c r="CC8" s="153">
        <v>1284300</v>
      </c>
      <c r="CD8" s="110">
        <v>1252100</v>
      </c>
      <c r="CE8" s="105">
        <v>4752000</v>
      </c>
      <c r="CF8" s="105">
        <v>4820000</v>
      </c>
      <c r="CG8" s="105">
        <v>4842900</v>
      </c>
      <c r="CH8" s="105">
        <v>4868300</v>
      </c>
      <c r="CI8" s="105">
        <v>4777900</v>
      </c>
      <c r="CJ8" s="105">
        <v>4680500</v>
      </c>
      <c r="CK8" s="105">
        <v>4888300</v>
      </c>
      <c r="CL8" s="105">
        <v>4873300</v>
      </c>
      <c r="CM8" s="105">
        <v>4766900</v>
      </c>
      <c r="CN8" s="106">
        <v>5224300</v>
      </c>
      <c r="CO8" s="153">
        <v>5322500</v>
      </c>
      <c r="CP8" s="153">
        <v>5303100</v>
      </c>
      <c r="CQ8" s="153">
        <v>5355100</v>
      </c>
      <c r="CR8" s="153">
        <v>5342200</v>
      </c>
      <c r="CS8" s="153">
        <v>5412900</v>
      </c>
      <c r="CT8" s="153">
        <v>5432900</v>
      </c>
      <c r="CU8" s="153">
        <v>5410500</v>
      </c>
      <c r="CV8" s="110">
        <v>5246500</v>
      </c>
      <c r="CW8" s="105">
        <v>42500</v>
      </c>
      <c r="CX8" s="105">
        <v>43100</v>
      </c>
      <c r="CY8" s="105">
        <v>42300</v>
      </c>
      <c r="CZ8" s="105">
        <v>43900</v>
      </c>
      <c r="DA8" s="105">
        <v>44900</v>
      </c>
      <c r="DB8" s="105">
        <v>45400</v>
      </c>
      <c r="DC8" s="105">
        <v>43700</v>
      </c>
      <c r="DD8" s="105">
        <v>43600</v>
      </c>
      <c r="DE8" s="105">
        <v>42600</v>
      </c>
      <c r="DF8" s="106">
        <v>45600</v>
      </c>
      <c r="DG8" s="153">
        <v>46100</v>
      </c>
      <c r="DH8" s="153">
        <v>45200</v>
      </c>
      <c r="DI8" s="153">
        <v>45000</v>
      </c>
      <c r="DJ8" s="153">
        <v>46400</v>
      </c>
      <c r="DK8" s="153">
        <v>47000</v>
      </c>
      <c r="DL8" s="153">
        <v>46600</v>
      </c>
      <c r="DM8" s="153">
        <v>46500</v>
      </c>
      <c r="DN8" s="110">
        <v>45700</v>
      </c>
      <c r="DO8" s="105">
        <v>40800</v>
      </c>
      <c r="DP8" s="105">
        <v>41200</v>
      </c>
      <c r="DQ8" s="105">
        <v>41000</v>
      </c>
      <c r="DR8" s="105">
        <v>40900</v>
      </c>
      <c r="DS8" s="105">
        <v>42000</v>
      </c>
      <c r="DT8" s="105">
        <v>41600</v>
      </c>
      <c r="DU8" s="105">
        <v>41500</v>
      </c>
      <c r="DV8" s="105">
        <v>41400</v>
      </c>
      <c r="DW8" s="105">
        <v>40900</v>
      </c>
    </row>
    <row r="9" spans="1:127">
      <c r="A9" s="22">
        <v>2025</v>
      </c>
      <c r="B9" s="106">
        <v>39168400</v>
      </c>
      <c r="C9" s="153">
        <v>39913500</v>
      </c>
      <c r="D9" s="153">
        <v>39913600</v>
      </c>
      <c r="E9" s="153">
        <v>39913200</v>
      </c>
      <c r="F9" s="153">
        <v>39913900</v>
      </c>
      <c r="G9" s="153">
        <v>39912000</v>
      </c>
      <c r="H9" s="153">
        <v>40754200</v>
      </c>
      <c r="I9" s="153">
        <v>40548000</v>
      </c>
      <c r="J9" s="110">
        <v>39372700</v>
      </c>
      <c r="K9" s="105">
        <v>507300</v>
      </c>
      <c r="L9" s="105">
        <v>513400</v>
      </c>
      <c r="M9" s="105">
        <v>509100</v>
      </c>
      <c r="N9" s="105">
        <v>514200.00000000006</v>
      </c>
      <c r="O9" s="105">
        <v>526000</v>
      </c>
      <c r="P9" s="105">
        <v>521100</v>
      </c>
      <c r="Q9" s="105">
        <v>519600</v>
      </c>
      <c r="R9" s="105">
        <v>515900</v>
      </c>
      <c r="S9" s="105">
        <v>511000</v>
      </c>
      <c r="T9" s="106">
        <v>164200</v>
      </c>
      <c r="U9" s="153">
        <v>167800</v>
      </c>
      <c r="V9" s="153">
        <v>167700</v>
      </c>
      <c r="W9" s="153">
        <v>165700</v>
      </c>
      <c r="X9" s="153">
        <v>165700</v>
      </c>
      <c r="Y9" s="153">
        <v>167400</v>
      </c>
      <c r="Z9" s="153">
        <v>171800</v>
      </c>
      <c r="AA9" s="153">
        <v>170800</v>
      </c>
      <c r="AB9" s="110">
        <v>165200</v>
      </c>
      <c r="AC9" s="105">
        <v>968200</v>
      </c>
      <c r="AD9" s="105">
        <v>983900</v>
      </c>
      <c r="AE9" s="105">
        <v>982100</v>
      </c>
      <c r="AF9" s="105">
        <v>974700</v>
      </c>
      <c r="AG9" s="105">
        <v>982300</v>
      </c>
      <c r="AH9" s="105">
        <v>990800</v>
      </c>
      <c r="AI9" s="105">
        <v>1001100</v>
      </c>
      <c r="AJ9" s="105">
        <v>994600</v>
      </c>
      <c r="AK9" s="105">
        <v>974700</v>
      </c>
      <c r="AL9" s="106">
        <v>777200</v>
      </c>
      <c r="AM9" s="153">
        <v>787700</v>
      </c>
      <c r="AN9" s="153">
        <v>788000</v>
      </c>
      <c r="AO9" s="153">
        <v>784400</v>
      </c>
      <c r="AP9" s="153">
        <v>783300</v>
      </c>
      <c r="AQ9" s="153">
        <v>784300</v>
      </c>
      <c r="AR9" s="153">
        <v>798200</v>
      </c>
      <c r="AS9" s="153">
        <v>793100</v>
      </c>
      <c r="AT9" s="110">
        <v>782200</v>
      </c>
      <c r="AU9" s="105">
        <v>8602900</v>
      </c>
      <c r="AV9" s="105">
        <v>8738500</v>
      </c>
      <c r="AW9" s="105">
        <v>8740500</v>
      </c>
      <c r="AX9" s="105">
        <v>8749700</v>
      </c>
      <c r="AY9" s="105">
        <v>8741000</v>
      </c>
      <c r="AZ9" s="105">
        <v>8723000</v>
      </c>
      <c r="BA9" s="105">
        <v>8890700</v>
      </c>
      <c r="BB9" s="105">
        <v>8840300</v>
      </c>
      <c r="BC9" s="105">
        <v>8653000</v>
      </c>
      <c r="BD9" s="106">
        <v>15246800</v>
      </c>
      <c r="BE9" s="153">
        <v>15561600</v>
      </c>
      <c r="BF9" s="153">
        <v>15565800</v>
      </c>
      <c r="BG9" s="153">
        <v>15465400</v>
      </c>
      <c r="BH9" s="153">
        <v>15555900</v>
      </c>
      <c r="BI9" s="153">
        <v>15624700</v>
      </c>
      <c r="BJ9" s="153">
        <v>15937000</v>
      </c>
      <c r="BK9" s="153">
        <v>15858500</v>
      </c>
      <c r="BL9" s="110">
        <v>15324400</v>
      </c>
      <c r="BM9" s="105">
        <v>1429500</v>
      </c>
      <c r="BN9" s="105">
        <v>1457800</v>
      </c>
      <c r="BO9" s="105">
        <v>1457800</v>
      </c>
      <c r="BP9" s="105">
        <v>1452400</v>
      </c>
      <c r="BQ9" s="105">
        <v>1460200</v>
      </c>
      <c r="BR9" s="105">
        <v>1456700</v>
      </c>
      <c r="BS9" s="105">
        <v>1488800</v>
      </c>
      <c r="BT9" s="105">
        <v>1481800</v>
      </c>
      <c r="BU9" s="105">
        <v>1436400</v>
      </c>
      <c r="BV9" s="106">
        <v>1261000</v>
      </c>
      <c r="BW9" s="153">
        <v>1287000</v>
      </c>
      <c r="BX9" s="153">
        <v>1284900</v>
      </c>
      <c r="BY9" s="153">
        <v>1296800</v>
      </c>
      <c r="BZ9" s="153">
        <v>1306400</v>
      </c>
      <c r="CA9" s="153">
        <v>1281600</v>
      </c>
      <c r="CB9" s="153">
        <v>1313200</v>
      </c>
      <c r="CC9" s="153">
        <v>1307200</v>
      </c>
      <c r="CD9" s="110">
        <v>1267000</v>
      </c>
      <c r="CE9" s="105">
        <v>4823800</v>
      </c>
      <c r="CF9" s="105">
        <v>4908500</v>
      </c>
      <c r="CG9" s="105">
        <v>4935200</v>
      </c>
      <c r="CH9" s="105">
        <v>4965000</v>
      </c>
      <c r="CI9" s="105">
        <v>4859100</v>
      </c>
      <c r="CJ9" s="105">
        <v>4744300</v>
      </c>
      <c r="CK9" s="105">
        <v>4993600</v>
      </c>
      <c r="CL9" s="105">
        <v>4974400</v>
      </c>
      <c r="CM9" s="105">
        <v>4842800</v>
      </c>
      <c r="CN9" s="106">
        <v>5257900</v>
      </c>
      <c r="CO9" s="153">
        <v>5375800</v>
      </c>
      <c r="CP9" s="153">
        <v>5353100</v>
      </c>
      <c r="CQ9" s="153">
        <v>5414300</v>
      </c>
      <c r="CR9" s="153">
        <v>5399100</v>
      </c>
      <c r="CS9" s="153">
        <v>5482200</v>
      </c>
      <c r="CT9" s="153">
        <v>5506900</v>
      </c>
      <c r="CU9" s="153">
        <v>5478500</v>
      </c>
      <c r="CV9" s="110">
        <v>5286000</v>
      </c>
      <c r="CW9" s="105">
        <v>42700</v>
      </c>
      <c r="CX9" s="105">
        <v>43500</v>
      </c>
      <c r="CY9" s="105">
        <v>42600</v>
      </c>
      <c r="CZ9" s="105">
        <v>44400</v>
      </c>
      <c r="DA9" s="105">
        <v>45700</v>
      </c>
      <c r="DB9" s="105">
        <v>46300</v>
      </c>
      <c r="DC9" s="105">
        <v>44300</v>
      </c>
      <c r="DD9" s="105">
        <v>44100</v>
      </c>
      <c r="DE9" s="105">
        <v>42900</v>
      </c>
      <c r="DF9" s="106">
        <v>45700</v>
      </c>
      <c r="DG9" s="153">
        <v>46400</v>
      </c>
      <c r="DH9" s="153">
        <v>45300</v>
      </c>
      <c r="DI9" s="153">
        <v>45100</v>
      </c>
      <c r="DJ9" s="153">
        <v>46700</v>
      </c>
      <c r="DK9" s="153">
        <v>47400</v>
      </c>
      <c r="DL9" s="153">
        <v>47000</v>
      </c>
      <c r="DM9" s="153">
        <v>46800</v>
      </c>
      <c r="DN9" s="110">
        <v>45900</v>
      </c>
      <c r="DO9" s="105">
        <v>41200</v>
      </c>
      <c r="DP9" s="105">
        <v>41600</v>
      </c>
      <c r="DQ9" s="105">
        <v>41500</v>
      </c>
      <c r="DR9" s="105">
        <v>41300</v>
      </c>
      <c r="DS9" s="105">
        <v>42600</v>
      </c>
      <c r="DT9" s="105">
        <v>42100</v>
      </c>
      <c r="DU9" s="105">
        <v>42000</v>
      </c>
      <c r="DV9" s="105">
        <v>41900</v>
      </c>
      <c r="DW9" s="105">
        <v>41300</v>
      </c>
    </row>
    <row r="10" spans="1:127">
      <c r="A10" s="22">
        <v>2026</v>
      </c>
      <c r="B10" s="106">
        <v>39428500</v>
      </c>
      <c r="C10" s="153">
        <v>40315200</v>
      </c>
      <c r="D10" s="153">
        <v>40315300</v>
      </c>
      <c r="E10" s="153">
        <v>40314900</v>
      </c>
      <c r="F10" s="153">
        <v>40315800</v>
      </c>
      <c r="G10" s="153">
        <v>40313400</v>
      </c>
      <c r="H10" s="153">
        <v>41309800</v>
      </c>
      <c r="I10" s="153">
        <v>41056400</v>
      </c>
      <c r="J10" s="110">
        <v>39679100</v>
      </c>
      <c r="K10" s="105">
        <v>504100</v>
      </c>
      <c r="L10" s="105">
        <v>511300</v>
      </c>
      <c r="M10" s="105">
        <v>506500</v>
      </c>
      <c r="N10" s="105">
        <v>512299.99999999994</v>
      </c>
      <c r="O10" s="105">
        <v>525700</v>
      </c>
      <c r="P10" s="105">
        <v>520100</v>
      </c>
      <c r="Q10" s="105">
        <v>518700.00000000006</v>
      </c>
      <c r="R10" s="105">
        <v>514200.00000000006</v>
      </c>
      <c r="S10" s="105">
        <v>508600</v>
      </c>
      <c r="T10" s="106">
        <v>165600</v>
      </c>
      <c r="U10" s="153">
        <v>169900</v>
      </c>
      <c r="V10" s="153">
        <v>169800</v>
      </c>
      <c r="W10" s="153">
        <v>167400</v>
      </c>
      <c r="X10" s="153">
        <v>167400</v>
      </c>
      <c r="Y10" s="153">
        <v>169300</v>
      </c>
      <c r="Z10" s="153">
        <v>174600</v>
      </c>
      <c r="AA10" s="153">
        <v>173400</v>
      </c>
      <c r="AB10" s="110">
        <v>166800</v>
      </c>
      <c r="AC10" s="105">
        <v>968200</v>
      </c>
      <c r="AD10" s="105">
        <v>986800</v>
      </c>
      <c r="AE10" s="105">
        <v>984800</v>
      </c>
      <c r="AF10" s="105">
        <v>976300</v>
      </c>
      <c r="AG10" s="105">
        <v>985000</v>
      </c>
      <c r="AH10" s="105">
        <v>994700</v>
      </c>
      <c r="AI10" s="105">
        <v>1007000</v>
      </c>
      <c r="AJ10" s="105">
        <v>999000</v>
      </c>
      <c r="AK10" s="105">
        <v>976100</v>
      </c>
      <c r="AL10" s="106">
        <v>777100</v>
      </c>
      <c r="AM10" s="153">
        <v>789800</v>
      </c>
      <c r="AN10" s="153">
        <v>790100</v>
      </c>
      <c r="AO10" s="153">
        <v>786000</v>
      </c>
      <c r="AP10" s="153">
        <v>784800</v>
      </c>
      <c r="AQ10" s="153">
        <v>785900</v>
      </c>
      <c r="AR10" s="153">
        <v>802400</v>
      </c>
      <c r="AS10" s="153">
        <v>796200</v>
      </c>
      <c r="AT10" s="110">
        <v>783300</v>
      </c>
      <c r="AU10" s="105">
        <v>8623200</v>
      </c>
      <c r="AV10" s="105">
        <v>8784500</v>
      </c>
      <c r="AW10" s="105">
        <v>8786800</v>
      </c>
      <c r="AX10" s="105">
        <v>8797200</v>
      </c>
      <c r="AY10" s="105">
        <v>8787200</v>
      </c>
      <c r="AZ10" s="105">
        <v>8766600</v>
      </c>
      <c r="BA10" s="105">
        <v>8964200</v>
      </c>
      <c r="BB10" s="105">
        <v>8902600</v>
      </c>
      <c r="BC10" s="105">
        <v>8684500</v>
      </c>
      <c r="BD10" s="106">
        <v>15361600</v>
      </c>
      <c r="BE10" s="153">
        <v>15735300</v>
      </c>
      <c r="BF10" s="153">
        <v>15740100</v>
      </c>
      <c r="BG10" s="153">
        <v>15624400</v>
      </c>
      <c r="BH10" s="153">
        <v>15728700</v>
      </c>
      <c r="BI10" s="153">
        <v>15808000</v>
      </c>
      <c r="BJ10" s="153">
        <v>16177400</v>
      </c>
      <c r="BK10" s="153">
        <v>16080800</v>
      </c>
      <c r="BL10" s="110">
        <v>15456900</v>
      </c>
      <c r="BM10" s="105">
        <v>1439300</v>
      </c>
      <c r="BN10" s="105">
        <v>1473100</v>
      </c>
      <c r="BO10" s="105">
        <v>1473100</v>
      </c>
      <c r="BP10" s="105">
        <v>1466800</v>
      </c>
      <c r="BQ10" s="105">
        <v>1475900</v>
      </c>
      <c r="BR10" s="105">
        <v>1471900</v>
      </c>
      <c r="BS10" s="105">
        <v>1510100</v>
      </c>
      <c r="BT10" s="105">
        <v>1501600</v>
      </c>
      <c r="BU10" s="105">
        <v>1447700</v>
      </c>
      <c r="BV10" s="106">
        <v>1274300</v>
      </c>
      <c r="BW10" s="153">
        <v>1305800</v>
      </c>
      <c r="BX10" s="153">
        <v>1303300</v>
      </c>
      <c r="BY10" s="153">
        <v>1317200</v>
      </c>
      <c r="BZ10" s="153">
        <v>1328300</v>
      </c>
      <c r="CA10" s="153">
        <v>1299700</v>
      </c>
      <c r="CB10" s="153">
        <v>1337800</v>
      </c>
      <c r="CC10" s="153">
        <v>1330400</v>
      </c>
      <c r="CD10" s="110">
        <v>1281600</v>
      </c>
      <c r="CE10" s="105">
        <v>4894800</v>
      </c>
      <c r="CF10" s="105">
        <v>4997600</v>
      </c>
      <c r="CG10" s="105">
        <v>5028200</v>
      </c>
      <c r="CH10" s="105">
        <v>5062400</v>
      </c>
      <c r="CI10" s="105">
        <v>4940700</v>
      </c>
      <c r="CJ10" s="105">
        <v>4808400</v>
      </c>
      <c r="CK10" s="105">
        <v>5101200</v>
      </c>
      <c r="CL10" s="105">
        <v>5077300</v>
      </c>
      <c r="CM10" s="105">
        <v>4918300</v>
      </c>
      <c r="CN10" s="106">
        <v>5289900</v>
      </c>
      <c r="CO10" s="153">
        <v>5428500</v>
      </c>
      <c r="CP10" s="153">
        <v>5402500</v>
      </c>
      <c r="CQ10" s="153">
        <v>5473100</v>
      </c>
      <c r="CR10" s="153">
        <v>5455500</v>
      </c>
      <c r="CS10" s="153">
        <v>5551200</v>
      </c>
      <c r="CT10" s="153">
        <v>5581500</v>
      </c>
      <c r="CU10" s="153">
        <v>5546600</v>
      </c>
      <c r="CV10" s="110">
        <v>5324300</v>
      </c>
      <c r="CW10" s="105">
        <v>43000</v>
      </c>
      <c r="CX10" s="105">
        <v>43900</v>
      </c>
      <c r="CY10" s="105">
        <v>42900</v>
      </c>
      <c r="CZ10" s="105">
        <v>45000</v>
      </c>
      <c r="DA10" s="105">
        <v>46400</v>
      </c>
      <c r="DB10" s="105">
        <v>47100</v>
      </c>
      <c r="DC10" s="105">
        <v>44900</v>
      </c>
      <c r="DD10" s="105">
        <v>44600</v>
      </c>
      <c r="DE10" s="105">
        <v>43200</v>
      </c>
      <c r="DF10" s="106">
        <v>45800</v>
      </c>
      <c r="DG10" s="153">
        <v>46600</v>
      </c>
      <c r="DH10" s="153">
        <v>45400</v>
      </c>
      <c r="DI10" s="153">
        <v>45100</v>
      </c>
      <c r="DJ10" s="153">
        <v>46900</v>
      </c>
      <c r="DK10" s="153">
        <v>47800</v>
      </c>
      <c r="DL10" s="153">
        <v>47400</v>
      </c>
      <c r="DM10" s="153">
        <v>47200</v>
      </c>
      <c r="DN10" s="110">
        <v>46000</v>
      </c>
      <c r="DO10" s="105">
        <v>41500</v>
      </c>
      <c r="DP10" s="105">
        <v>42100</v>
      </c>
      <c r="DQ10" s="105">
        <v>41900</v>
      </c>
      <c r="DR10" s="105">
        <v>41600</v>
      </c>
      <c r="DS10" s="105">
        <v>43200</v>
      </c>
      <c r="DT10" s="105">
        <v>42600</v>
      </c>
      <c r="DU10" s="105">
        <v>42600</v>
      </c>
      <c r="DV10" s="105">
        <v>42500</v>
      </c>
      <c r="DW10" s="105">
        <v>41600</v>
      </c>
    </row>
    <row r="11" spans="1:127">
      <c r="A11" s="22">
        <v>2027</v>
      </c>
      <c r="B11" s="106">
        <v>39677700</v>
      </c>
      <c r="C11" s="153">
        <v>40713900</v>
      </c>
      <c r="D11" s="153">
        <v>40714100</v>
      </c>
      <c r="E11" s="153">
        <v>40713500</v>
      </c>
      <c r="F11" s="153">
        <v>40714700</v>
      </c>
      <c r="G11" s="153">
        <v>40711800</v>
      </c>
      <c r="H11" s="153">
        <v>41872300</v>
      </c>
      <c r="I11" s="153">
        <v>41567900</v>
      </c>
      <c r="J11" s="110">
        <v>39978000</v>
      </c>
      <c r="K11" s="105">
        <v>500800</v>
      </c>
      <c r="L11" s="105">
        <v>509200</v>
      </c>
      <c r="M11" s="105">
        <v>503800</v>
      </c>
      <c r="N11" s="105">
        <v>510300</v>
      </c>
      <c r="O11" s="105">
        <v>525300</v>
      </c>
      <c r="P11" s="105">
        <v>519000</v>
      </c>
      <c r="Q11" s="105">
        <v>517700.00000000006</v>
      </c>
      <c r="R11" s="105">
        <v>512299.99999999994</v>
      </c>
      <c r="S11" s="105">
        <v>506200</v>
      </c>
      <c r="T11" s="106">
        <v>166900</v>
      </c>
      <c r="U11" s="153">
        <v>171900</v>
      </c>
      <c r="V11" s="153">
        <v>171800</v>
      </c>
      <c r="W11" s="153">
        <v>169100</v>
      </c>
      <c r="X11" s="153">
        <v>169100</v>
      </c>
      <c r="Y11" s="153">
        <v>171300</v>
      </c>
      <c r="Z11" s="153">
        <v>177400</v>
      </c>
      <c r="AA11" s="153">
        <v>176000</v>
      </c>
      <c r="AB11" s="110">
        <v>168300</v>
      </c>
      <c r="AC11" s="105">
        <v>967900</v>
      </c>
      <c r="AD11" s="105">
        <v>989500</v>
      </c>
      <c r="AE11" s="105">
        <v>987300</v>
      </c>
      <c r="AF11" s="105">
        <v>977700</v>
      </c>
      <c r="AG11" s="105">
        <v>987500</v>
      </c>
      <c r="AH11" s="105">
        <v>998400</v>
      </c>
      <c r="AI11" s="105">
        <v>1012800</v>
      </c>
      <c r="AJ11" s="105">
        <v>1003300</v>
      </c>
      <c r="AK11" s="105">
        <v>977300</v>
      </c>
      <c r="AL11" s="106">
        <v>776900</v>
      </c>
      <c r="AM11" s="153">
        <v>791800</v>
      </c>
      <c r="AN11" s="153">
        <v>792100</v>
      </c>
      <c r="AO11" s="153">
        <v>787500</v>
      </c>
      <c r="AP11" s="153">
        <v>786100</v>
      </c>
      <c r="AQ11" s="153">
        <v>787400</v>
      </c>
      <c r="AR11" s="153">
        <v>806600</v>
      </c>
      <c r="AS11" s="153">
        <v>799200</v>
      </c>
      <c r="AT11" s="110">
        <v>784200</v>
      </c>
      <c r="AU11" s="105">
        <v>8641300</v>
      </c>
      <c r="AV11" s="105">
        <v>8829500</v>
      </c>
      <c r="AW11" s="105">
        <v>8832100</v>
      </c>
      <c r="AX11" s="105">
        <v>8843700</v>
      </c>
      <c r="AY11" s="105">
        <v>8832600</v>
      </c>
      <c r="AZ11" s="105">
        <v>8809200</v>
      </c>
      <c r="BA11" s="105">
        <v>9038400</v>
      </c>
      <c r="BB11" s="105">
        <v>8964800</v>
      </c>
      <c r="BC11" s="105">
        <v>8714300</v>
      </c>
      <c r="BD11" s="106">
        <v>15471600</v>
      </c>
      <c r="BE11" s="153">
        <v>15907500</v>
      </c>
      <c r="BF11" s="153">
        <v>15912800</v>
      </c>
      <c r="BG11" s="153">
        <v>15781700</v>
      </c>
      <c r="BH11" s="153">
        <v>15900000</v>
      </c>
      <c r="BI11" s="153">
        <v>15989900</v>
      </c>
      <c r="BJ11" s="153">
        <v>16420200</v>
      </c>
      <c r="BK11" s="153">
        <v>16304000</v>
      </c>
      <c r="BL11" s="110">
        <v>15585900</v>
      </c>
      <c r="BM11" s="105">
        <v>1448800</v>
      </c>
      <c r="BN11" s="105">
        <v>1488500</v>
      </c>
      <c r="BO11" s="105">
        <v>1488400</v>
      </c>
      <c r="BP11" s="105">
        <v>1481300</v>
      </c>
      <c r="BQ11" s="105">
        <v>1491700</v>
      </c>
      <c r="BR11" s="105">
        <v>1487200</v>
      </c>
      <c r="BS11" s="105">
        <v>1532000</v>
      </c>
      <c r="BT11" s="105">
        <v>1521700</v>
      </c>
      <c r="BU11" s="105">
        <v>1458900</v>
      </c>
      <c r="BV11" s="106">
        <v>1287300</v>
      </c>
      <c r="BW11" s="153">
        <v>1324600</v>
      </c>
      <c r="BX11" s="153">
        <v>1321800</v>
      </c>
      <c r="BY11" s="153">
        <v>1337600</v>
      </c>
      <c r="BZ11" s="153">
        <v>1350300</v>
      </c>
      <c r="CA11" s="153">
        <v>1317800</v>
      </c>
      <c r="CB11" s="153">
        <v>1363000</v>
      </c>
      <c r="CC11" s="153">
        <v>1354100</v>
      </c>
      <c r="CD11" s="110">
        <v>1296000</v>
      </c>
      <c r="CE11" s="105">
        <v>4965200</v>
      </c>
      <c r="CF11" s="105">
        <v>5087300</v>
      </c>
      <c r="CG11" s="105">
        <v>5121800</v>
      </c>
      <c r="CH11" s="105">
        <v>5160600</v>
      </c>
      <c r="CI11" s="105">
        <v>5022800</v>
      </c>
      <c r="CJ11" s="105">
        <v>4872600</v>
      </c>
      <c r="CK11" s="105">
        <v>5211100</v>
      </c>
      <c r="CL11" s="105">
        <v>5182100</v>
      </c>
      <c r="CM11" s="105">
        <v>4993600</v>
      </c>
      <c r="CN11" s="106">
        <v>5320300</v>
      </c>
      <c r="CO11" s="153">
        <v>5480600</v>
      </c>
      <c r="CP11" s="153">
        <v>5451300</v>
      </c>
      <c r="CQ11" s="153">
        <v>5531300</v>
      </c>
      <c r="CR11" s="153">
        <v>5511300</v>
      </c>
      <c r="CS11" s="153">
        <v>5619800</v>
      </c>
      <c r="CT11" s="153">
        <v>5656700</v>
      </c>
      <c r="CU11" s="153">
        <v>5614800</v>
      </c>
      <c r="CV11" s="110">
        <v>5361600</v>
      </c>
      <c r="CW11" s="105">
        <v>43200</v>
      </c>
      <c r="CX11" s="105">
        <v>44300</v>
      </c>
      <c r="CY11" s="105">
        <v>43200</v>
      </c>
      <c r="CZ11" s="105">
        <v>45500</v>
      </c>
      <c r="DA11" s="105">
        <v>47200</v>
      </c>
      <c r="DB11" s="105">
        <v>47900</v>
      </c>
      <c r="DC11" s="105">
        <v>45400</v>
      </c>
      <c r="DD11" s="105">
        <v>45100</v>
      </c>
      <c r="DE11" s="105">
        <v>43500</v>
      </c>
      <c r="DF11" s="106">
        <v>45900</v>
      </c>
      <c r="DG11" s="153">
        <v>46800</v>
      </c>
      <c r="DH11" s="153">
        <v>45500</v>
      </c>
      <c r="DI11" s="153">
        <v>45200</v>
      </c>
      <c r="DJ11" s="153">
        <v>47200</v>
      </c>
      <c r="DK11" s="153">
        <v>48100</v>
      </c>
      <c r="DL11" s="153">
        <v>47800</v>
      </c>
      <c r="DM11" s="153">
        <v>47500</v>
      </c>
      <c r="DN11" s="110">
        <v>46100</v>
      </c>
      <c r="DO11" s="105">
        <v>41900</v>
      </c>
      <c r="DP11" s="105">
        <v>42500</v>
      </c>
      <c r="DQ11" s="105">
        <v>42300</v>
      </c>
      <c r="DR11" s="105">
        <v>42000</v>
      </c>
      <c r="DS11" s="105">
        <v>43800</v>
      </c>
      <c r="DT11" s="105">
        <v>43100</v>
      </c>
      <c r="DU11" s="105">
        <v>43200</v>
      </c>
      <c r="DV11" s="105">
        <v>43000</v>
      </c>
      <c r="DW11" s="105">
        <v>42000</v>
      </c>
    </row>
    <row r="12" spans="1:127">
      <c r="A12" s="22">
        <v>2028</v>
      </c>
      <c r="B12" s="106">
        <v>39915900</v>
      </c>
      <c r="C12" s="153">
        <v>41109200</v>
      </c>
      <c r="D12" s="153">
        <v>41109500</v>
      </c>
      <c r="E12" s="153">
        <v>41108800</v>
      </c>
      <c r="F12" s="153">
        <v>41110200</v>
      </c>
      <c r="G12" s="153">
        <v>41106600</v>
      </c>
      <c r="H12" s="153">
        <v>42441100</v>
      </c>
      <c r="I12" s="153">
        <v>42082200</v>
      </c>
      <c r="J12" s="110">
        <v>40269100</v>
      </c>
      <c r="K12" s="105">
        <v>497300</v>
      </c>
      <c r="L12" s="105">
        <v>506900</v>
      </c>
      <c r="M12" s="105">
        <v>500900</v>
      </c>
      <c r="N12" s="105">
        <v>508100</v>
      </c>
      <c r="O12" s="105">
        <v>524700</v>
      </c>
      <c r="P12" s="105">
        <v>517700.00000000006</v>
      </c>
      <c r="Q12" s="105">
        <v>516600</v>
      </c>
      <c r="R12" s="105">
        <v>510300</v>
      </c>
      <c r="S12" s="105">
        <v>503600</v>
      </c>
      <c r="T12" s="106">
        <v>168100</v>
      </c>
      <c r="U12" s="153">
        <v>173800</v>
      </c>
      <c r="V12" s="153">
        <v>173700</v>
      </c>
      <c r="W12" s="153">
        <v>170700</v>
      </c>
      <c r="X12" s="153">
        <v>170700</v>
      </c>
      <c r="Y12" s="153">
        <v>173200</v>
      </c>
      <c r="Z12" s="153">
        <v>180300</v>
      </c>
      <c r="AA12" s="153">
        <v>178500</v>
      </c>
      <c r="AB12" s="110">
        <v>169800</v>
      </c>
      <c r="AC12" s="105">
        <v>967200</v>
      </c>
      <c r="AD12" s="105">
        <v>992000</v>
      </c>
      <c r="AE12" s="105">
        <v>989500</v>
      </c>
      <c r="AF12" s="105">
        <v>978900</v>
      </c>
      <c r="AG12" s="105">
        <v>989700</v>
      </c>
      <c r="AH12" s="105">
        <v>1001800</v>
      </c>
      <c r="AI12" s="105">
        <v>1018600</v>
      </c>
      <c r="AJ12" s="105">
        <v>1007400</v>
      </c>
      <c r="AK12" s="105">
        <v>978300</v>
      </c>
      <c r="AL12" s="106">
        <v>776300</v>
      </c>
      <c r="AM12" s="153">
        <v>793600</v>
      </c>
      <c r="AN12" s="153">
        <v>794000</v>
      </c>
      <c r="AO12" s="153">
        <v>788700</v>
      </c>
      <c r="AP12" s="153">
        <v>787200</v>
      </c>
      <c r="AQ12" s="153">
        <v>788700</v>
      </c>
      <c r="AR12" s="153">
        <v>810700</v>
      </c>
      <c r="AS12" s="153">
        <v>802000</v>
      </c>
      <c r="AT12" s="110">
        <v>785000</v>
      </c>
      <c r="AU12" s="105">
        <v>8657000</v>
      </c>
      <c r="AV12" s="105">
        <v>8873600</v>
      </c>
      <c r="AW12" s="105">
        <v>8876400</v>
      </c>
      <c r="AX12" s="105">
        <v>8889300</v>
      </c>
      <c r="AY12" s="105">
        <v>8877000</v>
      </c>
      <c r="AZ12" s="105">
        <v>8850900</v>
      </c>
      <c r="BA12" s="105">
        <v>9113300</v>
      </c>
      <c r="BB12" s="105">
        <v>9026900</v>
      </c>
      <c r="BC12" s="105">
        <v>8742600</v>
      </c>
      <c r="BD12" s="106">
        <v>15576700</v>
      </c>
      <c r="BE12" s="153">
        <v>16077800</v>
      </c>
      <c r="BF12" s="153">
        <v>16083700</v>
      </c>
      <c r="BG12" s="153">
        <v>15936900</v>
      </c>
      <c r="BH12" s="153">
        <v>16069300</v>
      </c>
      <c r="BI12" s="153">
        <v>16170100</v>
      </c>
      <c r="BJ12" s="153">
        <v>16665099.999999998</v>
      </c>
      <c r="BK12" s="153">
        <v>16527800</v>
      </c>
      <c r="BL12" s="110">
        <v>15711400</v>
      </c>
      <c r="BM12" s="105">
        <v>1458000</v>
      </c>
      <c r="BN12" s="105">
        <v>1503900</v>
      </c>
      <c r="BO12" s="105">
        <v>1503700</v>
      </c>
      <c r="BP12" s="105">
        <v>1495800</v>
      </c>
      <c r="BQ12" s="105">
        <v>1507500</v>
      </c>
      <c r="BR12" s="105">
        <v>1502500</v>
      </c>
      <c r="BS12" s="105">
        <v>1554200</v>
      </c>
      <c r="BT12" s="105">
        <v>1542100</v>
      </c>
      <c r="BU12" s="105">
        <v>1469900</v>
      </c>
      <c r="BV12" s="106">
        <v>1299800</v>
      </c>
      <c r="BW12" s="153">
        <v>1343300</v>
      </c>
      <c r="BX12" s="153">
        <v>1340200</v>
      </c>
      <c r="BY12" s="153">
        <v>1358000</v>
      </c>
      <c r="BZ12" s="153">
        <v>1372300</v>
      </c>
      <c r="CA12" s="153">
        <v>1335900</v>
      </c>
      <c r="CB12" s="153">
        <v>1388500</v>
      </c>
      <c r="CC12" s="153">
        <v>1378000</v>
      </c>
      <c r="CD12" s="110">
        <v>1310000</v>
      </c>
      <c r="CE12" s="105">
        <v>5034900</v>
      </c>
      <c r="CF12" s="105">
        <v>5177700</v>
      </c>
      <c r="CG12" s="105">
        <v>5216200</v>
      </c>
      <c r="CH12" s="105">
        <v>5259600</v>
      </c>
      <c r="CI12" s="105">
        <v>5105500</v>
      </c>
      <c r="CJ12" s="105">
        <v>4937000</v>
      </c>
      <c r="CK12" s="105">
        <v>5323400</v>
      </c>
      <c r="CL12" s="105">
        <v>5288900</v>
      </c>
      <c r="CM12" s="105">
        <v>5068600</v>
      </c>
      <c r="CN12" s="106">
        <v>5349100</v>
      </c>
      <c r="CO12" s="153">
        <v>5532000</v>
      </c>
      <c r="CP12" s="153">
        <v>5499400</v>
      </c>
      <c r="CQ12" s="153">
        <v>5589000</v>
      </c>
      <c r="CR12" s="153">
        <v>5566500</v>
      </c>
      <c r="CS12" s="153">
        <v>5688000</v>
      </c>
      <c r="CT12" s="153">
        <v>5732600</v>
      </c>
      <c r="CU12" s="153">
        <v>5683100</v>
      </c>
      <c r="CV12" s="110">
        <v>5397700</v>
      </c>
      <c r="CW12" s="105">
        <v>43500</v>
      </c>
      <c r="CX12" s="105">
        <v>44600</v>
      </c>
      <c r="CY12" s="105">
        <v>43400</v>
      </c>
      <c r="CZ12" s="105">
        <v>46000</v>
      </c>
      <c r="DA12" s="105">
        <v>47900</v>
      </c>
      <c r="DB12" s="105">
        <v>48700</v>
      </c>
      <c r="DC12" s="105">
        <v>46000</v>
      </c>
      <c r="DD12" s="105">
        <v>45600</v>
      </c>
      <c r="DE12" s="105">
        <v>43800</v>
      </c>
      <c r="DF12" s="106">
        <v>45900</v>
      </c>
      <c r="DG12" s="153">
        <v>47000</v>
      </c>
      <c r="DH12" s="153">
        <v>45600</v>
      </c>
      <c r="DI12" s="153">
        <v>45200</v>
      </c>
      <c r="DJ12" s="153">
        <v>47400</v>
      </c>
      <c r="DK12" s="153">
        <v>48500</v>
      </c>
      <c r="DL12" s="153">
        <v>48200</v>
      </c>
      <c r="DM12" s="153">
        <v>47900</v>
      </c>
      <c r="DN12" s="110">
        <v>46200</v>
      </c>
      <c r="DO12" s="105">
        <v>42200</v>
      </c>
      <c r="DP12" s="105">
        <v>43000</v>
      </c>
      <c r="DQ12" s="105">
        <v>42800</v>
      </c>
      <c r="DR12" s="105">
        <v>42500</v>
      </c>
      <c r="DS12" s="105">
        <v>44400</v>
      </c>
      <c r="DT12" s="105">
        <v>43700</v>
      </c>
      <c r="DU12" s="105">
        <v>43700</v>
      </c>
      <c r="DV12" s="105">
        <v>43500</v>
      </c>
      <c r="DW12" s="105">
        <v>42400</v>
      </c>
    </row>
    <row r="13" spans="1:127">
      <c r="A13" s="22">
        <v>2029</v>
      </c>
      <c r="B13" s="106">
        <v>40143200</v>
      </c>
      <c r="C13" s="153">
        <v>41500700</v>
      </c>
      <c r="D13" s="153">
        <v>41501000</v>
      </c>
      <c r="E13" s="153">
        <v>41500200</v>
      </c>
      <c r="F13" s="153">
        <v>41501900</v>
      </c>
      <c r="G13" s="153">
        <v>41497700</v>
      </c>
      <c r="H13" s="153">
        <v>43015600</v>
      </c>
      <c r="I13" s="153">
        <v>42598900</v>
      </c>
      <c r="J13" s="110">
        <v>40552200</v>
      </c>
      <c r="K13" s="105">
        <v>493600</v>
      </c>
      <c r="L13" s="105">
        <v>504500</v>
      </c>
      <c r="M13" s="105">
        <v>498000</v>
      </c>
      <c r="N13" s="105">
        <v>505900</v>
      </c>
      <c r="O13" s="105">
        <v>524000</v>
      </c>
      <c r="P13" s="105">
        <v>516400</v>
      </c>
      <c r="Q13" s="105">
        <v>515400</v>
      </c>
      <c r="R13" s="105">
        <v>508100</v>
      </c>
      <c r="S13" s="105">
        <v>500800</v>
      </c>
      <c r="T13" s="106">
        <v>169200</v>
      </c>
      <c r="U13" s="153">
        <v>175800</v>
      </c>
      <c r="V13" s="153">
        <v>175600</v>
      </c>
      <c r="W13" s="153">
        <v>172300</v>
      </c>
      <c r="X13" s="153">
        <v>172300</v>
      </c>
      <c r="Y13" s="153">
        <v>175000</v>
      </c>
      <c r="Z13" s="153">
        <v>183100</v>
      </c>
      <c r="AA13" s="153">
        <v>181100</v>
      </c>
      <c r="AB13" s="110">
        <v>171200</v>
      </c>
      <c r="AC13" s="105">
        <v>966100</v>
      </c>
      <c r="AD13" s="105">
        <v>994200</v>
      </c>
      <c r="AE13" s="105">
        <v>991500</v>
      </c>
      <c r="AF13" s="105">
        <v>979800</v>
      </c>
      <c r="AG13" s="105">
        <v>991700</v>
      </c>
      <c r="AH13" s="105">
        <v>1005000</v>
      </c>
      <c r="AI13" s="105">
        <v>1024200</v>
      </c>
      <c r="AJ13" s="105">
        <v>1011300</v>
      </c>
      <c r="AK13" s="105">
        <v>978900</v>
      </c>
      <c r="AL13" s="106">
        <v>775500</v>
      </c>
      <c r="AM13" s="153">
        <v>795200</v>
      </c>
      <c r="AN13" s="153">
        <v>795600</v>
      </c>
      <c r="AO13" s="153">
        <v>789800</v>
      </c>
      <c r="AP13" s="153">
        <v>788200</v>
      </c>
      <c r="AQ13" s="153">
        <v>789800</v>
      </c>
      <c r="AR13" s="153">
        <v>814800</v>
      </c>
      <c r="AS13" s="153">
        <v>804700</v>
      </c>
      <c r="AT13" s="110">
        <v>785500</v>
      </c>
      <c r="AU13" s="105">
        <v>8670600</v>
      </c>
      <c r="AV13" s="105">
        <v>8916700</v>
      </c>
      <c r="AW13" s="105">
        <v>8919800</v>
      </c>
      <c r="AX13" s="105">
        <v>8934000</v>
      </c>
      <c r="AY13" s="105">
        <v>8920400</v>
      </c>
      <c r="AZ13" s="105">
        <v>8891600</v>
      </c>
      <c r="BA13" s="105">
        <v>9188800</v>
      </c>
      <c r="BB13" s="105">
        <v>9089000</v>
      </c>
      <c r="BC13" s="105">
        <v>8769300</v>
      </c>
      <c r="BD13" s="106">
        <v>15676700</v>
      </c>
      <c r="BE13" s="153">
        <v>16245900</v>
      </c>
      <c r="BF13" s="153">
        <v>16252400</v>
      </c>
      <c r="BG13" s="153">
        <v>16089700</v>
      </c>
      <c r="BH13" s="153">
        <v>16236500</v>
      </c>
      <c r="BI13" s="153">
        <v>16348200</v>
      </c>
      <c r="BJ13" s="153">
        <v>16911500</v>
      </c>
      <c r="BK13" s="153">
        <v>16751900.000000002</v>
      </c>
      <c r="BL13" s="110">
        <v>15832900</v>
      </c>
      <c r="BM13" s="105">
        <v>1466900</v>
      </c>
      <c r="BN13" s="105">
        <v>1519300</v>
      </c>
      <c r="BO13" s="105">
        <v>1519100</v>
      </c>
      <c r="BP13" s="105">
        <v>1510400</v>
      </c>
      <c r="BQ13" s="105">
        <v>1523500</v>
      </c>
      <c r="BR13" s="105">
        <v>1517900</v>
      </c>
      <c r="BS13" s="105">
        <v>1577000</v>
      </c>
      <c r="BT13" s="105">
        <v>1563000</v>
      </c>
      <c r="BU13" s="105">
        <v>1480700</v>
      </c>
      <c r="BV13" s="106">
        <v>1311900</v>
      </c>
      <c r="BW13" s="153">
        <v>1361900</v>
      </c>
      <c r="BX13" s="153">
        <v>1358400</v>
      </c>
      <c r="BY13" s="153">
        <v>1378200</v>
      </c>
      <c r="BZ13" s="153">
        <v>1394400</v>
      </c>
      <c r="CA13" s="153">
        <v>1353900</v>
      </c>
      <c r="CB13" s="153">
        <v>1414400</v>
      </c>
      <c r="CC13" s="153">
        <v>1402200</v>
      </c>
      <c r="CD13" s="110">
        <v>1323800</v>
      </c>
      <c r="CE13" s="105">
        <v>5104000</v>
      </c>
      <c r="CF13" s="105">
        <v>5268700</v>
      </c>
      <c r="CG13" s="105">
        <v>5311300</v>
      </c>
      <c r="CH13" s="105">
        <v>5359400</v>
      </c>
      <c r="CI13" s="105">
        <v>5188600</v>
      </c>
      <c r="CJ13" s="105">
        <v>5001600</v>
      </c>
      <c r="CK13" s="105">
        <v>5438100</v>
      </c>
      <c r="CL13" s="105">
        <v>5397600</v>
      </c>
      <c r="CM13" s="105">
        <v>5143400</v>
      </c>
      <c r="CN13" s="106">
        <v>5376400</v>
      </c>
      <c r="CO13" s="153">
        <v>5582800</v>
      </c>
      <c r="CP13" s="153">
        <v>5546800</v>
      </c>
      <c r="CQ13" s="153">
        <v>5646200</v>
      </c>
      <c r="CR13" s="153">
        <v>5621100</v>
      </c>
      <c r="CS13" s="153">
        <v>5755800</v>
      </c>
      <c r="CT13" s="153">
        <v>5809000</v>
      </c>
      <c r="CU13" s="153">
        <v>5751600</v>
      </c>
      <c r="CV13" s="110">
        <v>5432700</v>
      </c>
      <c r="CW13" s="105">
        <v>43700</v>
      </c>
      <c r="CX13" s="105">
        <v>45000</v>
      </c>
      <c r="CY13" s="105">
        <v>43700</v>
      </c>
      <c r="CZ13" s="105">
        <v>46500</v>
      </c>
      <c r="DA13" s="105">
        <v>48600</v>
      </c>
      <c r="DB13" s="105">
        <v>49500</v>
      </c>
      <c r="DC13" s="105">
        <v>46500</v>
      </c>
      <c r="DD13" s="105">
        <v>46100</v>
      </c>
      <c r="DE13" s="105">
        <v>44000</v>
      </c>
      <c r="DF13" s="106">
        <v>45900</v>
      </c>
      <c r="DG13" s="153">
        <v>47200</v>
      </c>
      <c r="DH13" s="153">
        <v>45600</v>
      </c>
      <c r="DI13" s="153">
        <v>45200</v>
      </c>
      <c r="DJ13" s="153">
        <v>47700</v>
      </c>
      <c r="DK13" s="153">
        <v>48800</v>
      </c>
      <c r="DL13" s="153">
        <v>48600</v>
      </c>
      <c r="DM13" s="153">
        <v>48200</v>
      </c>
      <c r="DN13" s="110">
        <v>46300</v>
      </c>
      <c r="DO13" s="105">
        <v>42600</v>
      </c>
      <c r="DP13" s="105">
        <v>43400</v>
      </c>
      <c r="DQ13" s="105">
        <v>43200</v>
      </c>
      <c r="DR13" s="105">
        <v>42900</v>
      </c>
      <c r="DS13" s="105">
        <v>44900</v>
      </c>
      <c r="DT13" s="105">
        <v>44200</v>
      </c>
      <c r="DU13" s="105">
        <v>44300</v>
      </c>
      <c r="DV13" s="105">
        <v>44100</v>
      </c>
      <c r="DW13" s="105">
        <v>42800</v>
      </c>
    </row>
    <row r="14" spans="1:127">
      <c r="A14" s="22">
        <v>2030</v>
      </c>
      <c r="B14" s="106">
        <v>40359500</v>
      </c>
      <c r="C14" s="153">
        <v>41888100</v>
      </c>
      <c r="D14" s="153">
        <v>41888500</v>
      </c>
      <c r="E14" s="153">
        <v>41887500</v>
      </c>
      <c r="F14" s="153">
        <v>41889500</v>
      </c>
      <c r="G14" s="153">
        <v>41884600</v>
      </c>
      <c r="H14" s="153">
        <v>43595500</v>
      </c>
      <c r="I14" s="153">
        <v>43118000</v>
      </c>
      <c r="J14" s="110">
        <v>40826800</v>
      </c>
      <c r="K14" s="105">
        <v>489700</v>
      </c>
      <c r="L14" s="105">
        <v>502000</v>
      </c>
      <c r="M14" s="105">
        <v>494900</v>
      </c>
      <c r="N14" s="105">
        <v>503400</v>
      </c>
      <c r="O14" s="105">
        <v>523200.00000000006</v>
      </c>
      <c r="P14" s="105">
        <v>514900</v>
      </c>
      <c r="Q14" s="105">
        <v>514200.00000000006</v>
      </c>
      <c r="R14" s="105">
        <v>505900</v>
      </c>
      <c r="S14" s="105">
        <v>498000</v>
      </c>
      <c r="T14" s="106">
        <v>170200</v>
      </c>
      <c r="U14" s="153">
        <v>177600</v>
      </c>
      <c r="V14" s="153">
        <v>177500</v>
      </c>
      <c r="W14" s="153">
        <v>173800</v>
      </c>
      <c r="X14" s="153">
        <v>173900</v>
      </c>
      <c r="Y14" s="153">
        <v>176800</v>
      </c>
      <c r="Z14" s="153">
        <v>185900</v>
      </c>
      <c r="AA14" s="153">
        <v>183600</v>
      </c>
      <c r="AB14" s="110">
        <v>172500</v>
      </c>
      <c r="AC14" s="105">
        <v>964700</v>
      </c>
      <c r="AD14" s="105">
        <v>996100</v>
      </c>
      <c r="AE14" s="105">
        <v>993200</v>
      </c>
      <c r="AF14" s="105">
        <v>980500</v>
      </c>
      <c r="AG14" s="105">
        <v>993300</v>
      </c>
      <c r="AH14" s="105">
        <v>1008000</v>
      </c>
      <c r="AI14" s="105">
        <v>1029700</v>
      </c>
      <c r="AJ14" s="105">
        <v>1015000</v>
      </c>
      <c r="AK14" s="105">
        <v>979200</v>
      </c>
      <c r="AL14" s="106">
        <v>774300</v>
      </c>
      <c r="AM14" s="153">
        <v>796600</v>
      </c>
      <c r="AN14" s="153">
        <v>797000</v>
      </c>
      <c r="AO14" s="153">
        <v>790600</v>
      </c>
      <c r="AP14" s="153">
        <v>788900</v>
      </c>
      <c r="AQ14" s="153">
        <v>790800</v>
      </c>
      <c r="AR14" s="153">
        <v>818800</v>
      </c>
      <c r="AS14" s="153">
        <v>807300</v>
      </c>
      <c r="AT14" s="110">
        <v>785700</v>
      </c>
      <c r="AU14" s="105">
        <v>8682000</v>
      </c>
      <c r="AV14" s="105">
        <v>8958900</v>
      </c>
      <c r="AW14" s="105">
        <v>8962300</v>
      </c>
      <c r="AX14" s="105">
        <v>8977700</v>
      </c>
      <c r="AY14" s="105">
        <v>8963000</v>
      </c>
      <c r="AZ14" s="105">
        <v>8931300</v>
      </c>
      <c r="BA14" s="105">
        <v>9265000</v>
      </c>
      <c r="BB14" s="105">
        <v>9151300</v>
      </c>
      <c r="BC14" s="105">
        <v>8794300</v>
      </c>
      <c r="BD14" s="106">
        <v>15771700</v>
      </c>
      <c r="BE14" s="153">
        <v>16411599.999999998</v>
      </c>
      <c r="BF14" s="153">
        <v>16418700</v>
      </c>
      <c r="BG14" s="153">
        <v>16239800</v>
      </c>
      <c r="BH14" s="153">
        <v>16401200</v>
      </c>
      <c r="BI14" s="153">
        <v>16524000</v>
      </c>
      <c r="BJ14" s="153">
        <v>17159100</v>
      </c>
      <c r="BK14" s="153">
        <v>16975900</v>
      </c>
      <c r="BL14" s="110">
        <v>15950300</v>
      </c>
      <c r="BM14" s="105">
        <v>1475700</v>
      </c>
      <c r="BN14" s="105">
        <v>1534800</v>
      </c>
      <c r="BO14" s="105">
        <v>1534600</v>
      </c>
      <c r="BP14" s="105">
        <v>1524900</v>
      </c>
      <c r="BQ14" s="105">
        <v>1539400</v>
      </c>
      <c r="BR14" s="105">
        <v>1533400</v>
      </c>
      <c r="BS14" s="105">
        <v>1600200</v>
      </c>
      <c r="BT14" s="105">
        <v>1584100</v>
      </c>
      <c r="BU14" s="105">
        <v>1491300</v>
      </c>
      <c r="BV14" s="106">
        <v>1323600</v>
      </c>
      <c r="BW14" s="153">
        <v>1380400</v>
      </c>
      <c r="BX14" s="153">
        <v>1376400</v>
      </c>
      <c r="BY14" s="153">
        <v>1398300</v>
      </c>
      <c r="BZ14" s="153">
        <v>1416300</v>
      </c>
      <c r="CA14" s="153">
        <v>1371800</v>
      </c>
      <c r="CB14" s="153">
        <v>1440500</v>
      </c>
      <c r="CC14" s="153">
        <v>1426500</v>
      </c>
      <c r="CD14" s="110">
        <v>1337100</v>
      </c>
      <c r="CE14" s="105">
        <v>5172600</v>
      </c>
      <c r="CF14" s="105">
        <v>5360500</v>
      </c>
      <c r="CG14" s="105">
        <v>5407100</v>
      </c>
      <c r="CH14" s="105">
        <v>5460100</v>
      </c>
      <c r="CI14" s="105">
        <v>5272300</v>
      </c>
      <c r="CJ14" s="105">
        <v>5066400</v>
      </c>
      <c r="CK14" s="105">
        <v>5555100</v>
      </c>
      <c r="CL14" s="105">
        <v>5508300</v>
      </c>
      <c r="CM14" s="105">
        <v>5218000</v>
      </c>
      <c r="CN14" s="106">
        <v>5402100</v>
      </c>
      <c r="CO14" s="153">
        <v>5632900</v>
      </c>
      <c r="CP14" s="153">
        <v>5593600</v>
      </c>
      <c r="CQ14" s="153">
        <v>5702800</v>
      </c>
      <c r="CR14" s="153">
        <v>5675000</v>
      </c>
      <c r="CS14" s="153">
        <v>5823100</v>
      </c>
      <c r="CT14" s="153">
        <v>5886100</v>
      </c>
      <c r="CU14" s="153">
        <v>5820200</v>
      </c>
      <c r="CV14" s="110">
        <v>5466500</v>
      </c>
      <c r="CW14" s="105">
        <v>43800</v>
      </c>
      <c r="CX14" s="105">
        <v>45400</v>
      </c>
      <c r="CY14" s="105">
        <v>43900</v>
      </c>
      <c r="CZ14" s="105">
        <v>47000</v>
      </c>
      <c r="DA14" s="105">
        <v>49300</v>
      </c>
      <c r="DB14" s="105">
        <v>50300</v>
      </c>
      <c r="DC14" s="105">
        <v>47100</v>
      </c>
      <c r="DD14" s="105">
        <v>46600</v>
      </c>
      <c r="DE14" s="105">
        <v>44300</v>
      </c>
      <c r="DF14" s="106">
        <v>46000</v>
      </c>
      <c r="DG14" s="153">
        <v>47400</v>
      </c>
      <c r="DH14" s="153">
        <v>45700</v>
      </c>
      <c r="DI14" s="153">
        <v>45200</v>
      </c>
      <c r="DJ14" s="153">
        <v>47900</v>
      </c>
      <c r="DK14" s="153">
        <v>49200</v>
      </c>
      <c r="DL14" s="153">
        <v>48900</v>
      </c>
      <c r="DM14" s="153">
        <v>48500</v>
      </c>
      <c r="DN14" s="110">
        <v>46300</v>
      </c>
      <c r="DO14" s="105">
        <v>42900</v>
      </c>
      <c r="DP14" s="105">
        <v>43900</v>
      </c>
      <c r="DQ14" s="105">
        <v>43700</v>
      </c>
      <c r="DR14" s="105">
        <v>43300</v>
      </c>
      <c r="DS14" s="105">
        <v>45600</v>
      </c>
      <c r="DT14" s="105">
        <v>44700</v>
      </c>
      <c r="DU14" s="105">
        <v>44900</v>
      </c>
      <c r="DV14" s="105">
        <v>44700</v>
      </c>
      <c r="DW14" s="105">
        <v>43200</v>
      </c>
    </row>
    <row r="15" spans="1:127">
      <c r="A15" s="22">
        <v>2031</v>
      </c>
      <c r="B15" s="106">
        <v>40564900</v>
      </c>
      <c r="C15" s="153">
        <v>42271000</v>
      </c>
      <c r="D15" s="153">
        <v>42271500</v>
      </c>
      <c r="E15" s="153">
        <v>42270400</v>
      </c>
      <c r="F15" s="153">
        <v>42272700</v>
      </c>
      <c r="G15" s="153">
        <v>42267000</v>
      </c>
      <c r="H15" s="153">
        <v>44180100</v>
      </c>
      <c r="I15" s="153">
        <v>43639200</v>
      </c>
      <c r="J15" s="110">
        <v>41092700</v>
      </c>
      <c r="K15" s="105">
        <v>485700</v>
      </c>
      <c r="L15" s="105">
        <v>499300</v>
      </c>
      <c r="M15" s="105">
        <v>491700</v>
      </c>
      <c r="N15" s="105">
        <v>500800</v>
      </c>
      <c r="O15" s="105">
        <v>522299.99999999994</v>
      </c>
      <c r="P15" s="105">
        <v>513299.99999999994</v>
      </c>
      <c r="Q15" s="105">
        <v>512799.99999999994</v>
      </c>
      <c r="R15" s="105">
        <v>503500</v>
      </c>
      <c r="S15" s="105">
        <v>495000</v>
      </c>
      <c r="T15" s="106">
        <v>171200</v>
      </c>
      <c r="U15" s="153">
        <v>179500</v>
      </c>
      <c r="V15" s="153">
        <v>179300</v>
      </c>
      <c r="W15" s="153">
        <v>175300</v>
      </c>
      <c r="X15" s="153">
        <v>175400</v>
      </c>
      <c r="Y15" s="153">
        <v>178600</v>
      </c>
      <c r="Z15" s="153">
        <v>188700</v>
      </c>
      <c r="AA15" s="153">
        <v>186100</v>
      </c>
      <c r="AB15" s="110">
        <v>173800</v>
      </c>
      <c r="AC15" s="105">
        <v>962900</v>
      </c>
      <c r="AD15" s="105">
        <v>997800</v>
      </c>
      <c r="AE15" s="105">
        <v>994600</v>
      </c>
      <c r="AF15" s="105">
        <v>980800</v>
      </c>
      <c r="AG15" s="105">
        <v>994700</v>
      </c>
      <c r="AH15" s="105">
        <v>1010600</v>
      </c>
      <c r="AI15" s="105">
        <v>1034900.0000000001</v>
      </c>
      <c r="AJ15" s="105">
        <v>1018500</v>
      </c>
      <c r="AK15" s="105">
        <v>979200</v>
      </c>
      <c r="AL15" s="106">
        <v>772900</v>
      </c>
      <c r="AM15" s="153">
        <v>797800</v>
      </c>
      <c r="AN15" s="153">
        <v>798200</v>
      </c>
      <c r="AO15" s="153">
        <v>791300</v>
      </c>
      <c r="AP15" s="153">
        <v>789500</v>
      </c>
      <c r="AQ15" s="153">
        <v>791500</v>
      </c>
      <c r="AR15" s="153">
        <v>822700</v>
      </c>
      <c r="AS15" s="153">
        <v>809700</v>
      </c>
      <c r="AT15" s="110">
        <v>785700</v>
      </c>
      <c r="AU15" s="105">
        <v>8691500</v>
      </c>
      <c r="AV15" s="105">
        <v>9000300</v>
      </c>
      <c r="AW15" s="105">
        <v>9003900</v>
      </c>
      <c r="AX15" s="105">
        <v>9020500</v>
      </c>
      <c r="AY15" s="105">
        <v>9004700</v>
      </c>
      <c r="AZ15" s="105">
        <v>8970300</v>
      </c>
      <c r="BA15" s="105">
        <v>9341900</v>
      </c>
      <c r="BB15" s="105">
        <v>9213800</v>
      </c>
      <c r="BC15" s="105">
        <v>8817700</v>
      </c>
      <c r="BD15" s="106">
        <v>15861400</v>
      </c>
      <c r="BE15" s="153">
        <v>16574500</v>
      </c>
      <c r="BF15" s="153">
        <v>16582200</v>
      </c>
      <c r="BG15" s="153">
        <v>16387099.999999998</v>
      </c>
      <c r="BH15" s="153">
        <v>16563200</v>
      </c>
      <c r="BI15" s="153">
        <v>16697200</v>
      </c>
      <c r="BJ15" s="153">
        <v>17407500</v>
      </c>
      <c r="BK15" s="153">
        <v>17199700</v>
      </c>
      <c r="BL15" s="110">
        <v>16063300</v>
      </c>
      <c r="BM15" s="105">
        <v>1484100</v>
      </c>
      <c r="BN15" s="105">
        <v>1550300</v>
      </c>
      <c r="BO15" s="105">
        <v>1550000</v>
      </c>
      <c r="BP15" s="105">
        <v>1539500</v>
      </c>
      <c r="BQ15" s="105">
        <v>1555500</v>
      </c>
      <c r="BR15" s="105">
        <v>1548900</v>
      </c>
      <c r="BS15" s="105">
        <v>1623900</v>
      </c>
      <c r="BT15" s="105">
        <v>1605700</v>
      </c>
      <c r="BU15" s="105">
        <v>1501800</v>
      </c>
      <c r="BV15" s="106">
        <v>1334800</v>
      </c>
      <c r="BW15" s="153">
        <v>1398600</v>
      </c>
      <c r="BX15" s="153">
        <v>1394200</v>
      </c>
      <c r="BY15" s="153">
        <v>1418200</v>
      </c>
      <c r="BZ15" s="153">
        <v>1438200</v>
      </c>
      <c r="CA15" s="153">
        <v>1389500</v>
      </c>
      <c r="CB15" s="153">
        <v>1466800</v>
      </c>
      <c r="CC15" s="153">
        <v>1450900</v>
      </c>
      <c r="CD15" s="110">
        <v>1350100</v>
      </c>
      <c r="CE15" s="105">
        <v>5240800</v>
      </c>
      <c r="CF15" s="105">
        <v>5453000</v>
      </c>
      <c r="CG15" s="105">
        <v>5503800</v>
      </c>
      <c r="CH15" s="105">
        <v>5561700</v>
      </c>
      <c r="CI15" s="105">
        <v>5356600</v>
      </c>
      <c r="CJ15" s="105">
        <v>5131400</v>
      </c>
      <c r="CK15" s="105">
        <v>5674700</v>
      </c>
      <c r="CL15" s="105">
        <v>5621100</v>
      </c>
      <c r="CM15" s="105">
        <v>5292500</v>
      </c>
      <c r="CN15" s="106">
        <v>5426400</v>
      </c>
      <c r="CO15" s="153">
        <v>5682300</v>
      </c>
      <c r="CP15" s="153">
        <v>5639600</v>
      </c>
      <c r="CQ15" s="153">
        <v>5758800</v>
      </c>
      <c r="CR15" s="153">
        <v>5728300</v>
      </c>
      <c r="CS15" s="153">
        <v>5889900</v>
      </c>
      <c r="CT15" s="153">
        <v>5963800</v>
      </c>
      <c r="CU15" s="153">
        <v>5889100</v>
      </c>
      <c r="CV15" s="110">
        <v>5499100</v>
      </c>
      <c r="CW15" s="105">
        <v>44000</v>
      </c>
      <c r="CX15" s="105">
        <v>45700</v>
      </c>
      <c r="CY15" s="105">
        <v>44100</v>
      </c>
      <c r="CZ15" s="105">
        <v>47500</v>
      </c>
      <c r="DA15" s="105">
        <v>50000</v>
      </c>
      <c r="DB15" s="105">
        <v>51200</v>
      </c>
      <c r="DC15" s="105">
        <v>47600</v>
      </c>
      <c r="DD15" s="105">
        <v>47100</v>
      </c>
      <c r="DE15" s="105">
        <v>44500</v>
      </c>
      <c r="DF15" s="106">
        <v>45900</v>
      </c>
      <c r="DG15" s="153">
        <v>47600</v>
      </c>
      <c r="DH15" s="153">
        <v>45700</v>
      </c>
      <c r="DI15" s="153">
        <v>45200</v>
      </c>
      <c r="DJ15" s="153">
        <v>48200</v>
      </c>
      <c r="DK15" s="153">
        <v>49500</v>
      </c>
      <c r="DL15" s="153">
        <v>49300</v>
      </c>
      <c r="DM15" s="153">
        <v>48900</v>
      </c>
      <c r="DN15" s="110">
        <v>46400</v>
      </c>
      <c r="DO15" s="105">
        <v>43300</v>
      </c>
      <c r="DP15" s="105">
        <v>44400</v>
      </c>
      <c r="DQ15" s="105">
        <v>44200</v>
      </c>
      <c r="DR15" s="105">
        <v>43700</v>
      </c>
      <c r="DS15" s="105">
        <v>46200</v>
      </c>
      <c r="DT15" s="105">
        <v>45300</v>
      </c>
      <c r="DU15" s="105">
        <v>45500</v>
      </c>
      <c r="DV15" s="105">
        <v>45200</v>
      </c>
      <c r="DW15" s="105">
        <v>43500</v>
      </c>
    </row>
    <row r="16" spans="1:127">
      <c r="A16" s="22">
        <v>2032</v>
      </c>
      <c r="B16" s="106">
        <v>40759500</v>
      </c>
      <c r="C16" s="153">
        <v>42649300</v>
      </c>
      <c r="D16" s="153">
        <v>42649900</v>
      </c>
      <c r="E16" s="153">
        <v>42648600</v>
      </c>
      <c r="F16" s="153">
        <v>42651200</v>
      </c>
      <c r="G16" s="153">
        <v>42644700</v>
      </c>
      <c r="H16" s="153">
        <v>44769200</v>
      </c>
      <c r="I16" s="153">
        <v>44162600</v>
      </c>
      <c r="J16" s="110">
        <v>41349500</v>
      </c>
      <c r="K16" s="105">
        <v>481600</v>
      </c>
      <c r="L16" s="105">
        <v>496500</v>
      </c>
      <c r="M16" s="105">
        <v>488400</v>
      </c>
      <c r="N16" s="105">
        <v>498100</v>
      </c>
      <c r="O16" s="105">
        <v>521200.00000000006</v>
      </c>
      <c r="P16" s="105">
        <v>511500</v>
      </c>
      <c r="Q16" s="105">
        <v>511300</v>
      </c>
      <c r="R16" s="105">
        <v>501000</v>
      </c>
      <c r="S16" s="105">
        <v>491800</v>
      </c>
      <c r="T16" s="106">
        <v>172100</v>
      </c>
      <c r="U16" s="153">
        <v>181200</v>
      </c>
      <c r="V16" s="153">
        <v>181100</v>
      </c>
      <c r="W16" s="153">
        <v>176700</v>
      </c>
      <c r="X16" s="153">
        <v>176800</v>
      </c>
      <c r="Y16" s="153">
        <v>180300</v>
      </c>
      <c r="Z16" s="153">
        <v>191500</v>
      </c>
      <c r="AA16" s="153">
        <v>188600</v>
      </c>
      <c r="AB16" s="110">
        <v>175000</v>
      </c>
      <c r="AC16" s="105">
        <v>960800</v>
      </c>
      <c r="AD16" s="105">
        <v>999100</v>
      </c>
      <c r="AE16" s="105">
        <v>995600</v>
      </c>
      <c r="AF16" s="105">
        <v>980800</v>
      </c>
      <c r="AG16" s="105">
        <v>995800</v>
      </c>
      <c r="AH16" s="105">
        <v>1013000</v>
      </c>
      <c r="AI16" s="105">
        <v>1040000</v>
      </c>
      <c r="AJ16" s="105">
        <v>1021700</v>
      </c>
      <c r="AK16" s="105">
        <v>978900</v>
      </c>
      <c r="AL16" s="106">
        <v>771300</v>
      </c>
      <c r="AM16" s="153">
        <v>798700</v>
      </c>
      <c r="AN16" s="153">
        <v>799200</v>
      </c>
      <c r="AO16" s="153">
        <v>791700</v>
      </c>
      <c r="AP16" s="153">
        <v>789800</v>
      </c>
      <c r="AQ16" s="153">
        <v>792000</v>
      </c>
      <c r="AR16" s="153">
        <v>826400</v>
      </c>
      <c r="AS16" s="153">
        <v>812000</v>
      </c>
      <c r="AT16" s="110">
        <v>785500</v>
      </c>
      <c r="AU16" s="105">
        <v>8699000</v>
      </c>
      <c r="AV16" s="105">
        <v>9040800</v>
      </c>
      <c r="AW16" s="105">
        <v>9044800</v>
      </c>
      <c r="AX16" s="105">
        <v>9062600</v>
      </c>
      <c r="AY16" s="105">
        <v>9045600</v>
      </c>
      <c r="AZ16" s="105">
        <v>9008400</v>
      </c>
      <c r="BA16" s="105">
        <v>9419600</v>
      </c>
      <c r="BB16" s="105">
        <v>9276700</v>
      </c>
      <c r="BC16" s="105">
        <v>8839600</v>
      </c>
      <c r="BD16" s="106">
        <v>15945800</v>
      </c>
      <c r="BE16" s="153">
        <v>16734500</v>
      </c>
      <c r="BF16" s="153">
        <v>16742800</v>
      </c>
      <c r="BG16" s="153">
        <v>16531099.999999998</v>
      </c>
      <c r="BH16" s="153">
        <v>16722200</v>
      </c>
      <c r="BI16" s="153">
        <v>16867600</v>
      </c>
      <c r="BJ16" s="153">
        <v>17656400</v>
      </c>
      <c r="BK16" s="153">
        <v>17423000</v>
      </c>
      <c r="BL16" s="110">
        <v>16171800</v>
      </c>
      <c r="BM16" s="105">
        <v>1492300</v>
      </c>
      <c r="BN16" s="105">
        <v>1565900</v>
      </c>
      <c r="BO16" s="105">
        <v>1565500</v>
      </c>
      <c r="BP16" s="105">
        <v>1554100</v>
      </c>
      <c r="BQ16" s="105">
        <v>1571600</v>
      </c>
      <c r="BR16" s="105">
        <v>1564500</v>
      </c>
      <c r="BS16" s="105">
        <v>1648000</v>
      </c>
      <c r="BT16" s="105">
        <v>1627600</v>
      </c>
      <c r="BU16" s="105">
        <v>1512100</v>
      </c>
      <c r="BV16" s="106">
        <v>1345500</v>
      </c>
      <c r="BW16" s="153">
        <v>1416600</v>
      </c>
      <c r="BX16" s="153">
        <v>1411700</v>
      </c>
      <c r="BY16" s="153">
        <v>1437800</v>
      </c>
      <c r="BZ16" s="153">
        <v>1460000</v>
      </c>
      <c r="CA16" s="153">
        <v>1407100</v>
      </c>
      <c r="CB16" s="153">
        <v>1493200</v>
      </c>
      <c r="CC16" s="153">
        <v>1475400</v>
      </c>
      <c r="CD16" s="110">
        <v>1362700</v>
      </c>
      <c r="CE16" s="105">
        <v>5308400</v>
      </c>
      <c r="CF16" s="105">
        <v>5546200</v>
      </c>
      <c r="CG16" s="105">
        <v>5601300</v>
      </c>
      <c r="CH16" s="105">
        <v>5664100</v>
      </c>
      <c r="CI16" s="105">
        <v>5441300</v>
      </c>
      <c r="CJ16" s="105">
        <v>5196500</v>
      </c>
      <c r="CK16" s="105">
        <v>5796600</v>
      </c>
      <c r="CL16" s="105">
        <v>5735900</v>
      </c>
      <c r="CM16" s="105">
        <v>5366700</v>
      </c>
      <c r="CN16" s="106">
        <v>5449100</v>
      </c>
      <c r="CO16" s="153">
        <v>5731000</v>
      </c>
      <c r="CP16" s="153">
        <v>5685000</v>
      </c>
      <c r="CQ16" s="153">
        <v>5814300</v>
      </c>
      <c r="CR16" s="153">
        <v>5781000</v>
      </c>
      <c r="CS16" s="153">
        <v>5956200</v>
      </c>
      <c r="CT16" s="153">
        <v>6042000</v>
      </c>
      <c r="CU16" s="153">
        <v>5958100</v>
      </c>
      <c r="CV16" s="110">
        <v>5530500</v>
      </c>
      <c r="CW16" s="105">
        <v>44200</v>
      </c>
      <c r="CX16" s="105">
        <v>46000</v>
      </c>
      <c r="CY16" s="105">
        <v>44300</v>
      </c>
      <c r="CZ16" s="105">
        <v>48000</v>
      </c>
      <c r="DA16" s="105">
        <v>50700</v>
      </c>
      <c r="DB16" s="105">
        <v>52000</v>
      </c>
      <c r="DC16" s="105">
        <v>48200</v>
      </c>
      <c r="DD16" s="105">
        <v>47600</v>
      </c>
      <c r="DE16" s="105">
        <v>44700</v>
      </c>
      <c r="DF16" s="106">
        <v>45900</v>
      </c>
      <c r="DG16" s="153">
        <v>47800</v>
      </c>
      <c r="DH16" s="153">
        <v>45700</v>
      </c>
      <c r="DI16" s="153">
        <v>45100</v>
      </c>
      <c r="DJ16" s="153">
        <v>48400</v>
      </c>
      <c r="DK16" s="153">
        <v>49800</v>
      </c>
      <c r="DL16" s="153">
        <v>49700</v>
      </c>
      <c r="DM16" s="153">
        <v>49200</v>
      </c>
      <c r="DN16" s="110">
        <v>46400</v>
      </c>
      <c r="DO16" s="105">
        <v>43600</v>
      </c>
      <c r="DP16" s="105">
        <v>44900</v>
      </c>
      <c r="DQ16" s="105">
        <v>44600</v>
      </c>
      <c r="DR16" s="105">
        <v>44100</v>
      </c>
      <c r="DS16" s="105">
        <v>46800</v>
      </c>
      <c r="DT16" s="105">
        <v>45800</v>
      </c>
      <c r="DU16" s="105">
        <v>46200</v>
      </c>
      <c r="DV16" s="105">
        <v>45800</v>
      </c>
      <c r="DW16" s="105">
        <v>43900</v>
      </c>
    </row>
    <row r="17" spans="1:127">
      <c r="A17" s="22">
        <v>2033</v>
      </c>
      <c r="B17" s="106">
        <v>40943600</v>
      </c>
      <c r="C17" s="153">
        <v>43022800</v>
      </c>
      <c r="D17" s="153">
        <v>43023600</v>
      </c>
      <c r="E17" s="153">
        <v>43022100</v>
      </c>
      <c r="F17" s="153">
        <v>43024900</v>
      </c>
      <c r="G17" s="153">
        <v>43017500</v>
      </c>
      <c r="H17" s="153">
        <v>45362400</v>
      </c>
      <c r="I17" s="153">
        <v>44688300</v>
      </c>
      <c r="J17" s="110">
        <v>41597200</v>
      </c>
      <c r="K17" s="105">
        <v>477300</v>
      </c>
      <c r="L17" s="105">
        <v>493600</v>
      </c>
      <c r="M17" s="105">
        <v>484900</v>
      </c>
      <c r="N17" s="105">
        <v>495200</v>
      </c>
      <c r="O17" s="105">
        <v>520000</v>
      </c>
      <c r="P17" s="105">
        <v>509600</v>
      </c>
      <c r="Q17" s="105">
        <v>509800</v>
      </c>
      <c r="R17" s="105">
        <v>498400</v>
      </c>
      <c r="S17" s="105">
        <v>488500</v>
      </c>
      <c r="T17" s="106">
        <v>173000</v>
      </c>
      <c r="U17" s="153">
        <v>183000</v>
      </c>
      <c r="V17" s="153">
        <v>182800</v>
      </c>
      <c r="W17" s="153">
        <v>178100</v>
      </c>
      <c r="X17" s="153">
        <v>178200</v>
      </c>
      <c r="Y17" s="153">
        <v>182000</v>
      </c>
      <c r="Z17" s="153">
        <v>194300</v>
      </c>
      <c r="AA17" s="153">
        <v>191000</v>
      </c>
      <c r="AB17" s="110">
        <v>176200</v>
      </c>
      <c r="AC17" s="105">
        <v>958300</v>
      </c>
      <c r="AD17" s="105">
        <v>1000100</v>
      </c>
      <c r="AE17" s="105">
        <v>996400</v>
      </c>
      <c r="AF17" s="105">
        <v>980500</v>
      </c>
      <c r="AG17" s="105">
        <v>996600</v>
      </c>
      <c r="AH17" s="105">
        <v>1015000</v>
      </c>
      <c r="AI17" s="105">
        <v>1044900.0000000001</v>
      </c>
      <c r="AJ17" s="105">
        <v>1024599.9999999999</v>
      </c>
      <c r="AK17" s="105">
        <v>978200</v>
      </c>
      <c r="AL17" s="106">
        <v>769300</v>
      </c>
      <c r="AM17" s="153">
        <v>799500</v>
      </c>
      <c r="AN17" s="153">
        <v>800000</v>
      </c>
      <c r="AO17" s="153">
        <v>791800</v>
      </c>
      <c r="AP17" s="153">
        <v>789900</v>
      </c>
      <c r="AQ17" s="153">
        <v>792300</v>
      </c>
      <c r="AR17" s="153">
        <v>830000</v>
      </c>
      <c r="AS17" s="153">
        <v>814100</v>
      </c>
      <c r="AT17" s="110">
        <v>785000</v>
      </c>
      <c r="AU17" s="105">
        <v>8704800</v>
      </c>
      <c r="AV17" s="105">
        <v>9080700</v>
      </c>
      <c r="AW17" s="105">
        <v>9085000</v>
      </c>
      <c r="AX17" s="105">
        <v>9103900</v>
      </c>
      <c r="AY17" s="105">
        <v>9085900</v>
      </c>
      <c r="AZ17" s="105">
        <v>9045800</v>
      </c>
      <c r="BA17" s="105">
        <v>9498200</v>
      </c>
      <c r="BB17" s="105">
        <v>9340300</v>
      </c>
      <c r="BC17" s="105">
        <v>8859800</v>
      </c>
      <c r="BD17" s="106">
        <v>16024800</v>
      </c>
      <c r="BE17" s="153">
        <v>16891400</v>
      </c>
      <c r="BF17" s="153">
        <v>16900200</v>
      </c>
      <c r="BG17" s="153">
        <v>16671900.000000002</v>
      </c>
      <c r="BH17" s="153">
        <v>16878200</v>
      </c>
      <c r="BI17" s="153">
        <v>17035100</v>
      </c>
      <c r="BJ17" s="153">
        <v>17905400</v>
      </c>
      <c r="BK17" s="153">
        <v>17645700</v>
      </c>
      <c r="BL17" s="110">
        <v>16275500</v>
      </c>
      <c r="BM17" s="105">
        <v>1500300</v>
      </c>
      <c r="BN17" s="105">
        <v>1581500</v>
      </c>
      <c r="BO17" s="105">
        <v>1581000</v>
      </c>
      <c r="BP17" s="105">
        <v>1568800</v>
      </c>
      <c r="BQ17" s="105">
        <v>1587800</v>
      </c>
      <c r="BR17" s="105">
        <v>1580200</v>
      </c>
      <c r="BS17" s="105">
        <v>1672700</v>
      </c>
      <c r="BT17" s="105">
        <v>1650000</v>
      </c>
      <c r="BU17" s="105">
        <v>1522200</v>
      </c>
      <c r="BV17" s="106">
        <v>1355800</v>
      </c>
      <c r="BW17" s="153">
        <v>1434300</v>
      </c>
      <c r="BX17" s="153">
        <v>1428900</v>
      </c>
      <c r="BY17" s="153">
        <v>1457200</v>
      </c>
      <c r="BZ17" s="153">
        <v>1481600</v>
      </c>
      <c r="CA17" s="153">
        <v>1424500</v>
      </c>
      <c r="CB17" s="153">
        <v>1519800</v>
      </c>
      <c r="CC17" s="153">
        <v>1499900</v>
      </c>
      <c r="CD17" s="110">
        <v>1374800</v>
      </c>
      <c r="CE17" s="105">
        <v>5375600</v>
      </c>
      <c r="CF17" s="105">
        <v>5640100</v>
      </c>
      <c r="CG17" s="105">
        <v>5699500</v>
      </c>
      <c r="CH17" s="105">
        <v>5767500</v>
      </c>
      <c r="CI17" s="105">
        <v>5526600</v>
      </c>
      <c r="CJ17" s="105">
        <v>5261800</v>
      </c>
      <c r="CK17" s="105">
        <v>5921000</v>
      </c>
      <c r="CL17" s="105">
        <v>5852900</v>
      </c>
      <c r="CM17" s="105">
        <v>5440800</v>
      </c>
      <c r="CN17" s="106">
        <v>5470400</v>
      </c>
      <c r="CO17" s="153">
        <v>5779000</v>
      </c>
      <c r="CP17" s="153">
        <v>5729500</v>
      </c>
      <c r="CQ17" s="153">
        <v>5869100</v>
      </c>
      <c r="CR17" s="153">
        <v>5832900</v>
      </c>
      <c r="CS17" s="153">
        <v>6022000</v>
      </c>
      <c r="CT17" s="153">
        <v>6120800</v>
      </c>
      <c r="CU17" s="153">
        <v>6027500</v>
      </c>
      <c r="CV17" s="110">
        <v>5560600</v>
      </c>
      <c r="CW17" s="105">
        <v>44300</v>
      </c>
      <c r="CX17" s="105">
        <v>46400</v>
      </c>
      <c r="CY17" s="105">
        <v>44500</v>
      </c>
      <c r="CZ17" s="105">
        <v>48400</v>
      </c>
      <c r="DA17" s="105">
        <v>51400</v>
      </c>
      <c r="DB17" s="105">
        <v>52800</v>
      </c>
      <c r="DC17" s="105">
        <v>48700</v>
      </c>
      <c r="DD17" s="105">
        <v>48100</v>
      </c>
      <c r="DE17" s="105">
        <v>44900</v>
      </c>
      <c r="DF17" s="106">
        <v>45900</v>
      </c>
      <c r="DG17" s="153">
        <v>47900</v>
      </c>
      <c r="DH17" s="153">
        <v>45700</v>
      </c>
      <c r="DI17" s="153">
        <v>45100</v>
      </c>
      <c r="DJ17" s="153">
        <v>48600</v>
      </c>
      <c r="DK17" s="153">
        <v>50100</v>
      </c>
      <c r="DL17" s="153">
        <v>50100</v>
      </c>
      <c r="DM17" s="153">
        <v>49500</v>
      </c>
      <c r="DN17" s="110">
        <v>46400</v>
      </c>
      <c r="DO17" s="105">
        <v>43900</v>
      </c>
      <c r="DP17" s="105">
        <v>45400</v>
      </c>
      <c r="DQ17" s="105">
        <v>45100</v>
      </c>
      <c r="DR17" s="105">
        <v>44600</v>
      </c>
      <c r="DS17" s="105">
        <v>47400</v>
      </c>
      <c r="DT17" s="105">
        <v>46400</v>
      </c>
      <c r="DU17" s="105">
        <v>46800</v>
      </c>
      <c r="DV17" s="105">
        <v>46400</v>
      </c>
      <c r="DW17" s="105">
        <v>44300</v>
      </c>
    </row>
    <row r="18" spans="1:127">
      <c r="A18" s="22">
        <v>2034</v>
      </c>
      <c r="B18" s="106">
        <v>41117500</v>
      </c>
      <c r="C18" s="153">
        <v>43391500</v>
      </c>
      <c r="D18" s="153">
        <v>43392400</v>
      </c>
      <c r="E18" s="153">
        <v>43390700</v>
      </c>
      <c r="F18" s="153">
        <v>43393900</v>
      </c>
      <c r="G18" s="153">
        <v>43385500</v>
      </c>
      <c r="H18" s="153">
        <v>45959500</v>
      </c>
      <c r="I18" s="153">
        <v>45216500</v>
      </c>
      <c r="J18" s="110">
        <v>41835400</v>
      </c>
      <c r="K18" s="105">
        <v>472900</v>
      </c>
      <c r="L18" s="105">
        <v>490600</v>
      </c>
      <c r="M18" s="105">
        <v>481300</v>
      </c>
      <c r="N18" s="105">
        <v>492200</v>
      </c>
      <c r="O18" s="105">
        <v>518700.00000000006</v>
      </c>
      <c r="P18" s="105">
        <v>507600</v>
      </c>
      <c r="Q18" s="105">
        <v>508100</v>
      </c>
      <c r="R18" s="105">
        <v>495700</v>
      </c>
      <c r="S18" s="105">
        <v>485100</v>
      </c>
      <c r="T18" s="106">
        <v>173700</v>
      </c>
      <c r="U18" s="153">
        <v>184700</v>
      </c>
      <c r="V18" s="153">
        <v>184500</v>
      </c>
      <c r="W18" s="153">
        <v>179400</v>
      </c>
      <c r="X18" s="153">
        <v>179500</v>
      </c>
      <c r="Y18" s="153">
        <v>183600</v>
      </c>
      <c r="Z18" s="153">
        <v>197100</v>
      </c>
      <c r="AA18" s="153">
        <v>193500</v>
      </c>
      <c r="AB18" s="110">
        <v>177200</v>
      </c>
      <c r="AC18" s="105">
        <v>955400</v>
      </c>
      <c r="AD18" s="105">
        <v>1000800</v>
      </c>
      <c r="AE18" s="105">
        <v>996900</v>
      </c>
      <c r="AF18" s="105">
        <v>979900</v>
      </c>
      <c r="AG18" s="105">
        <v>997100</v>
      </c>
      <c r="AH18" s="105">
        <v>1016800</v>
      </c>
      <c r="AI18" s="105">
        <v>1049500</v>
      </c>
      <c r="AJ18" s="105">
        <v>1027400.0000000001</v>
      </c>
      <c r="AK18" s="105">
        <v>977200</v>
      </c>
      <c r="AL18" s="106">
        <v>767100</v>
      </c>
      <c r="AM18" s="153">
        <v>800000</v>
      </c>
      <c r="AN18" s="153">
        <v>800600</v>
      </c>
      <c r="AO18" s="153">
        <v>791800</v>
      </c>
      <c r="AP18" s="153">
        <v>789700</v>
      </c>
      <c r="AQ18" s="153">
        <v>792400</v>
      </c>
      <c r="AR18" s="153">
        <v>833400</v>
      </c>
      <c r="AS18" s="153">
        <v>816000</v>
      </c>
      <c r="AT18" s="110">
        <v>784300</v>
      </c>
      <c r="AU18" s="105">
        <v>8709000</v>
      </c>
      <c r="AV18" s="105">
        <v>9120100</v>
      </c>
      <c r="AW18" s="105">
        <v>9124600</v>
      </c>
      <c r="AX18" s="105">
        <v>9144700</v>
      </c>
      <c r="AY18" s="105">
        <v>9125600</v>
      </c>
      <c r="AZ18" s="105">
        <v>9082700</v>
      </c>
      <c r="BA18" s="105">
        <v>9577800</v>
      </c>
      <c r="BB18" s="105">
        <v>9404700</v>
      </c>
      <c r="BC18" s="105">
        <v>8878600</v>
      </c>
      <c r="BD18" s="106">
        <v>16098600</v>
      </c>
      <c r="BE18" s="153">
        <v>17044900</v>
      </c>
      <c r="BF18" s="153">
        <v>17054200</v>
      </c>
      <c r="BG18" s="153">
        <v>16809100</v>
      </c>
      <c r="BH18" s="153">
        <v>17030800</v>
      </c>
      <c r="BI18" s="153">
        <v>17199500</v>
      </c>
      <c r="BJ18" s="153">
        <v>18154300</v>
      </c>
      <c r="BK18" s="153">
        <v>17867600</v>
      </c>
      <c r="BL18" s="110">
        <v>16374200</v>
      </c>
      <c r="BM18" s="105">
        <v>1508100</v>
      </c>
      <c r="BN18" s="105">
        <v>1597100</v>
      </c>
      <c r="BO18" s="105">
        <v>1596600</v>
      </c>
      <c r="BP18" s="105">
        <v>1583400</v>
      </c>
      <c r="BQ18" s="105">
        <v>1604000</v>
      </c>
      <c r="BR18" s="105">
        <v>1595900</v>
      </c>
      <c r="BS18" s="105">
        <v>1697700</v>
      </c>
      <c r="BT18" s="105">
        <v>1672700</v>
      </c>
      <c r="BU18" s="105">
        <v>1532200</v>
      </c>
      <c r="BV18" s="106">
        <v>1365600</v>
      </c>
      <c r="BW18" s="153">
        <v>1451700</v>
      </c>
      <c r="BX18" s="153">
        <v>1445800</v>
      </c>
      <c r="BY18" s="153">
        <v>1476300</v>
      </c>
      <c r="BZ18" s="153">
        <v>1503000</v>
      </c>
      <c r="CA18" s="153">
        <v>1441600</v>
      </c>
      <c r="CB18" s="153">
        <v>1546300</v>
      </c>
      <c r="CC18" s="153">
        <v>1524300</v>
      </c>
      <c r="CD18" s="110">
        <v>1386500</v>
      </c>
      <c r="CE18" s="105">
        <v>5442300</v>
      </c>
      <c r="CF18" s="105">
        <v>5734700</v>
      </c>
      <c r="CG18" s="105">
        <v>5798500</v>
      </c>
      <c r="CH18" s="105">
        <v>5871700</v>
      </c>
      <c r="CI18" s="105">
        <v>5612400</v>
      </c>
      <c r="CJ18" s="105">
        <v>5327300</v>
      </c>
      <c r="CK18" s="105">
        <v>6047800</v>
      </c>
      <c r="CL18" s="105">
        <v>5972000</v>
      </c>
      <c r="CM18" s="105">
        <v>5514600</v>
      </c>
      <c r="CN18" s="106">
        <v>5490200</v>
      </c>
      <c r="CO18" s="153">
        <v>5826300</v>
      </c>
      <c r="CP18" s="153">
        <v>5773400</v>
      </c>
      <c r="CQ18" s="153">
        <v>5923400</v>
      </c>
      <c r="CR18" s="153">
        <v>5884100</v>
      </c>
      <c r="CS18" s="153">
        <v>6087300</v>
      </c>
      <c r="CT18" s="153">
        <v>6200200</v>
      </c>
      <c r="CU18" s="153">
        <v>6097300</v>
      </c>
      <c r="CV18" s="110">
        <v>5589500</v>
      </c>
      <c r="CW18" s="105">
        <v>44400</v>
      </c>
      <c r="CX18" s="105">
        <v>46700</v>
      </c>
      <c r="CY18" s="105">
        <v>44600</v>
      </c>
      <c r="CZ18" s="105">
        <v>48900</v>
      </c>
      <c r="DA18" s="105">
        <v>52100</v>
      </c>
      <c r="DB18" s="105">
        <v>53600</v>
      </c>
      <c r="DC18" s="105">
        <v>49200</v>
      </c>
      <c r="DD18" s="105">
        <v>48500</v>
      </c>
      <c r="DE18" s="105">
        <v>45100</v>
      </c>
      <c r="DF18" s="106">
        <v>45800</v>
      </c>
      <c r="DG18" s="153">
        <v>48100</v>
      </c>
      <c r="DH18" s="153">
        <v>45700</v>
      </c>
      <c r="DI18" s="153">
        <v>45100</v>
      </c>
      <c r="DJ18" s="153">
        <v>48800</v>
      </c>
      <c r="DK18" s="153">
        <v>50400</v>
      </c>
      <c r="DL18" s="153">
        <v>50400</v>
      </c>
      <c r="DM18" s="153">
        <v>49800</v>
      </c>
      <c r="DN18" s="110">
        <v>46400</v>
      </c>
      <c r="DO18" s="105">
        <v>44300</v>
      </c>
      <c r="DP18" s="105">
        <v>45900</v>
      </c>
      <c r="DQ18" s="105">
        <v>45600</v>
      </c>
      <c r="DR18" s="105">
        <v>45000</v>
      </c>
      <c r="DS18" s="105">
        <v>48100</v>
      </c>
      <c r="DT18" s="105">
        <v>46900</v>
      </c>
      <c r="DU18" s="105">
        <v>47400</v>
      </c>
      <c r="DV18" s="105">
        <v>47000</v>
      </c>
      <c r="DW18" s="105">
        <v>44700</v>
      </c>
    </row>
    <row r="19" spans="1:127">
      <c r="A19" s="22">
        <v>2035</v>
      </c>
      <c r="B19" s="106">
        <v>41281500</v>
      </c>
      <c r="C19" s="153">
        <v>43755500</v>
      </c>
      <c r="D19" s="153">
        <v>43756500</v>
      </c>
      <c r="E19" s="153">
        <v>43754600</v>
      </c>
      <c r="F19" s="153">
        <v>43758000</v>
      </c>
      <c r="G19" s="153">
        <v>43748600</v>
      </c>
      <c r="H19" s="153">
        <v>46560400</v>
      </c>
      <c r="I19" s="153">
        <v>45747400</v>
      </c>
      <c r="J19" s="110">
        <v>42064200</v>
      </c>
      <c r="K19" s="105">
        <v>468300</v>
      </c>
      <c r="L19" s="105">
        <v>487400</v>
      </c>
      <c r="M19" s="105">
        <v>477700</v>
      </c>
      <c r="N19" s="105">
        <v>489100</v>
      </c>
      <c r="O19" s="105">
        <v>517200.00000000006</v>
      </c>
      <c r="P19" s="105">
        <v>505500</v>
      </c>
      <c r="Q19" s="105">
        <v>506400</v>
      </c>
      <c r="R19" s="105">
        <v>493000</v>
      </c>
      <c r="S19" s="105">
        <v>481600</v>
      </c>
      <c r="T19" s="106">
        <v>174400</v>
      </c>
      <c r="U19" s="153">
        <v>186300</v>
      </c>
      <c r="V19" s="153">
        <v>186100</v>
      </c>
      <c r="W19" s="153">
        <v>180700</v>
      </c>
      <c r="X19" s="153">
        <v>180800</v>
      </c>
      <c r="Y19" s="153">
        <v>185100</v>
      </c>
      <c r="Z19" s="153">
        <v>199800</v>
      </c>
      <c r="AA19" s="153">
        <v>195900</v>
      </c>
      <c r="AB19" s="110">
        <v>178200</v>
      </c>
      <c r="AC19" s="105">
        <v>952200</v>
      </c>
      <c r="AD19" s="105">
        <v>1001200</v>
      </c>
      <c r="AE19" s="105">
        <v>997000</v>
      </c>
      <c r="AF19" s="105">
        <v>979000</v>
      </c>
      <c r="AG19" s="105">
        <v>997300</v>
      </c>
      <c r="AH19" s="105">
        <v>1018300</v>
      </c>
      <c r="AI19" s="105">
        <v>1053900</v>
      </c>
      <c r="AJ19" s="105">
        <v>1029900.0000000001</v>
      </c>
      <c r="AK19" s="105">
        <v>975800</v>
      </c>
      <c r="AL19" s="106">
        <v>764600</v>
      </c>
      <c r="AM19" s="153">
        <v>800300</v>
      </c>
      <c r="AN19" s="153">
        <v>800900</v>
      </c>
      <c r="AO19" s="153">
        <v>791500</v>
      </c>
      <c r="AP19" s="153">
        <v>789300</v>
      </c>
      <c r="AQ19" s="153">
        <v>792200</v>
      </c>
      <c r="AR19" s="153">
        <v>836700</v>
      </c>
      <c r="AS19" s="153">
        <v>817700</v>
      </c>
      <c r="AT19" s="110">
        <v>783200</v>
      </c>
      <c r="AU19" s="105">
        <v>8711900</v>
      </c>
      <c r="AV19" s="105">
        <v>9159100</v>
      </c>
      <c r="AW19" s="105">
        <v>9163900</v>
      </c>
      <c r="AX19" s="105">
        <v>9185100</v>
      </c>
      <c r="AY19" s="105">
        <v>9164800</v>
      </c>
      <c r="AZ19" s="105">
        <v>9119100</v>
      </c>
      <c r="BA19" s="105">
        <v>9658500</v>
      </c>
      <c r="BB19" s="105">
        <v>9470200</v>
      </c>
      <c r="BC19" s="105">
        <v>8895900</v>
      </c>
      <c r="BD19" s="106">
        <v>16167100</v>
      </c>
      <c r="BE19" s="153">
        <v>17195100</v>
      </c>
      <c r="BF19" s="153">
        <v>17204900</v>
      </c>
      <c r="BG19" s="153">
        <v>16942700</v>
      </c>
      <c r="BH19" s="153">
        <v>17180100</v>
      </c>
      <c r="BI19" s="153">
        <v>17360700</v>
      </c>
      <c r="BJ19" s="153">
        <v>18402900</v>
      </c>
      <c r="BK19" s="153">
        <v>18088600</v>
      </c>
      <c r="BL19" s="110">
        <v>16468000</v>
      </c>
      <c r="BM19" s="105">
        <v>1515800</v>
      </c>
      <c r="BN19" s="105">
        <v>1612800</v>
      </c>
      <c r="BO19" s="105">
        <v>1612200</v>
      </c>
      <c r="BP19" s="105">
        <v>1598100</v>
      </c>
      <c r="BQ19" s="105">
        <v>1620400</v>
      </c>
      <c r="BR19" s="105">
        <v>1611800</v>
      </c>
      <c r="BS19" s="105">
        <v>1723300</v>
      </c>
      <c r="BT19" s="105">
        <v>1695900</v>
      </c>
      <c r="BU19" s="105">
        <v>1542000</v>
      </c>
      <c r="BV19" s="106">
        <v>1374900</v>
      </c>
      <c r="BW19" s="153">
        <v>1468800</v>
      </c>
      <c r="BX19" s="153">
        <v>1462300</v>
      </c>
      <c r="BY19" s="153">
        <v>1495100</v>
      </c>
      <c r="BZ19" s="153">
        <v>1524200</v>
      </c>
      <c r="CA19" s="153">
        <v>1458400</v>
      </c>
      <c r="CB19" s="153">
        <v>1572900</v>
      </c>
      <c r="CC19" s="153">
        <v>1548800</v>
      </c>
      <c r="CD19" s="110">
        <v>1397700</v>
      </c>
      <c r="CE19" s="105">
        <v>5508600</v>
      </c>
      <c r="CF19" s="105">
        <v>5830000</v>
      </c>
      <c r="CG19" s="105">
        <v>5898400</v>
      </c>
      <c r="CH19" s="105">
        <v>5976700</v>
      </c>
      <c r="CI19" s="105">
        <v>5698700</v>
      </c>
      <c r="CJ19" s="105">
        <v>5392900</v>
      </c>
      <c r="CK19" s="105">
        <v>6177100</v>
      </c>
      <c r="CL19" s="105">
        <v>6093300</v>
      </c>
      <c r="CM19" s="105">
        <v>5588100</v>
      </c>
      <c r="CN19" s="106">
        <v>5508700</v>
      </c>
      <c r="CO19" s="153">
        <v>5872900</v>
      </c>
      <c r="CP19" s="153">
        <v>5816500</v>
      </c>
      <c r="CQ19" s="153">
        <v>5977000</v>
      </c>
      <c r="CR19" s="153">
        <v>5934700</v>
      </c>
      <c r="CS19" s="153">
        <v>6152100</v>
      </c>
      <c r="CT19" s="153">
        <v>6280200</v>
      </c>
      <c r="CU19" s="153">
        <v>6167400</v>
      </c>
      <c r="CV19" s="110">
        <v>5617000</v>
      </c>
      <c r="CW19" s="105">
        <v>44500</v>
      </c>
      <c r="CX19" s="105">
        <v>47000</v>
      </c>
      <c r="CY19" s="105">
        <v>44800</v>
      </c>
      <c r="CZ19" s="105">
        <v>49300</v>
      </c>
      <c r="DA19" s="105">
        <v>52700</v>
      </c>
      <c r="DB19" s="105">
        <v>54400</v>
      </c>
      <c r="DC19" s="105">
        <v>49800</v>
      </c>
      <c r="DD19" s="105">
        <v>49000</v>
      </c>
      <c r="DE19" s="105">
        <v>45200</v>
      </c>
      <c r="DF19" s="106">
        <v>45800</v>
      </c>
      <c r="DG19" s="153">
        <v>48200</v>
      </c>
      <c r="DH19" s="153">
        <v>45700</v>
      </c>
      <c r="DI19" s="153">
        <v>45000</v>
      </c>
      <c r="DJ19" s="153">
        <v>49000</v>
      </c>
      <c r="DK19" s="153">
        <v>50700</v>
      </c>
      <c r="DL19" s="153">
        <v>50800</v>
      </c>
      <c r="DM19" s="153">
        <v>50100</v>
      </c>
      <c r="DN19" s="110">
        <v>46400</v>
      </c>
      <c r="DO19" s="105">
        <v>44600</v>
      </c>
      <c r="DP19" s="105">
        <v>46400</v>
      </c>
      <c r="DQ19" s="105">
        <v>46100</v>
      </c>
      <c r="DR19" s="105">
        <v>45400</v>
      </c>
      <c r="DS19" s="105">
        <v>48700</v>
      </c>
      <c r="DT19" s="105">
        <v>47500</v>
      </c>
      <c r="DU19" s="105">
        <v>48100</v>
      </c>
      <c r="DV19" s="105">
        <v>47700</v>
      </c>
      <c r="DW19" s="105">
        <v>45000</v>
      </c>
    </row>
    <row r="20" spans="1:127">
      <c r="A20" s="22">
        <v>2036</v>
      </c>
      <c r="B20" s="106">
        <v>41436100</v>
      </c>
      <c r="C20" s="153">
        <v>44114700</v>
      </c>
      <c r="D20" s="153">
        <v>44115900</v>
      </c>
      <c r="E20" s="153">
        <v>44113900</v>
      </c>
      <c r="F20" s="153">
        <v>44117500</v>
      </c>
      <c r="G20" s="153">
        <v>44106900</v>
      </c>
      <c r="H20" s="153">
        <v>47165000</v>
      </c>
      <c r="I20" s="153">
        <v>46281500</v>
      </c>
      <c r="J20" s="110">
        <v>42283300</v>
      </c>
      <c r="K20" s="105">
        <v>463700</v>
      </c>
      <c r="L20" s="105">
        <v>484200</v>
      </c>
      <c r="M20" s="105">
        <v>473900</v>
      </c>
      <c r="N20" s="105">
        <v>485800</v>
      </c>
      <c r="O20" s="105">
        <v>515600</v>
      </c>
      <c r="P20" s="105">
        <v>503300</v>
      </c>
      <c r="Q20" s="105">
        <v>504500</v>
      </c>
      <c r="R20" s="105">
        <v>490100</v>
      </c>
      <c r="S20" s="105">
        <v>477900</v>
      </c>
      <c r="T20" s="106">
        <v>175100</v>
      </c>
      <c r="U20" s="153">
        <v>187900</v>
      </c>
      <c r="V20" s="153">
        <v>187700</v>
      </c>
      <c r="W20" s="153">
        <v>181900</v>
      </c>
      <c r="X20" s="153">
        <v>182000</v>
      </c>
      <c r="Y20" s="153">
        <v>186600</v>
      </c>
      <c r="Z20" s="153">
        <v>202600</v>
      </c>
      <c r="AA20" s="153">
        <v>198300</v>
      </c>
      <c r="AB20" s="110">
        <v>179200</v>
      </c>
      <c r="AC20" s="105">
        <v>948700</v>
      </c>
      <c r="AD20" s="105">
        <v>1001300</v>
      </c>
      <c r="AE20" s="105">
        <v>996900</v>
      </c>
      <c r="AF20" s="105">
        <v>977700</v>
      </c>
      <c r="AG20" s="105">
        <v>997100</v>
      </c>
      <c r="AH20" s="105">
        <v>1019400</v>
      </c>
      <c r="AI20" s="105">
        <v>1058000</v>
      </c>
      <c r="AJ20" s="105">
        <v>1032099.9999999999</v>
      </c>
      <c r="AK20" s="105">
        <v>974100</v>
      </c>
      <c r="AL20" s="106">
        <v>761900</v>
      </c>
      <c r="AM20" s="153">
        <v>800300</v>
      </c>
      <c r="AN20" s="153">
        <v>801000</v>
      </c>
      <c r="AO20" s="153">
        <v>790900</v>
      </c>
      <c r="AP20" s="153">
        <v>788700</v>
      </c>
      <c r="AQ20" s="153">
        <v>791800</v>
      </c>
      <c r="AR20" s="153">
        <v>839800</v>
      </c>
      <c r="AS20" s="153">
        <v>819300</v>
      </c>
      <c r="AT20" s="110">
        <v>781900</v>
      </c>
      <c r="AU20" s="105">
        <v>8713700</v>
      </c>
      <c r="AV20" s="105">
        <v>9197800</v>
      </c>
      <c r="AW20" s="105">
        <v>9202900</v>
      </c>
      <c r="AX20" s="105">
        <v>9225200</v>
      </c>
      <c r="AY20" s="105">
        <v>9203900</v>
      </c>
      <c r="AZ20" s="105">
        <v>9155200</v>
      </c>
      <c r="BA20" s="105">
        <v>9740600</v>
      </c>
      <c r="BB20" s="105">
        <v>9537200</v>
      </c>
      <c r="BC20" s="105">
        <v>8911900</v>
      </c>
      <c r="BD20" s="106">
        <v>16230500</v>
      </c>
      <c r="BE20" s="153">
        <v>17341700</v>
      </c>
      <c r="BF20" s="153">
        <v>17352000</v>
      </c>
      <c r="BG20" s="153">
        <v>17072600</v>
      </c>
      <c r="BH20" s="153">
        <v>17326000</v>
      </c>
      <c r="BI20" s="153">
        <v>17518600</v>
      </c>
      <c r="BJ20" s="153">
        <v>18650900</v>
      </c>
      <c r="BK20" s="153">
        <v>18308900</v>
      </c>
      <c r="BL20" s="110">
        <v>16556500</v>
      </c>
      <c r="BM20" s="105">
        <v>1523200</v>
      </c>
      <c r="BN20" s="105">
        <v>1628600</v>
      </c>
      <c r="BO20" s="105">
        <v>1627900</v>
      </c>
      <c r="BP20" s="105">
        <v>1612900</v>
      </c>
      <c r="BQ20" s="105">
        <v>1636800</v>
      </c>
      <c r="BR20" s="105">
        <v>1627700</v>
      </c>
      <c r="BS20" s="105">
        <v>1749400</v>
      </c>
      <c r="BT20" s="105">
        <v>1719600</v>
      </c>
      <c r="BU20" s="105">
        <v>1551600</v>
      </c>
      <c r="BV20" s="106">
        <v>1383700</v>
      </c>
      <c r="BW20" s="153">
        <v>1485600</v>
      </c>
      <c r="BX20" s="153">
        <v>1478500</v>
      </c>
      <c r="BY20" s="153">
        <v>1513600</v>
      </c>
      <c r="BZ20" s="153">
        <v>1545200</v>
      </c>
      <c r="CA20" s="153">
        <v>1474900</v>
      </c>
      <c r="CB20" s="153">
        <v>1599500</v>
      </c>
      <c r="CC20" s="153">
        <v>1573200</v>
      </c>
      <c r="CD20" s="110">
        <v>1408500</v>
      </c>
      <c r="CE20" s="105">
        <v>5574600</v>
      </c>
      <c r="CF20" s="105">
        <v>5926100</v>
      </c>
      <c r="CG20" s="105">
        <v>5999000</v>
      </c>
      <c r="CH20" s="105">
        <v>6082700</v>
      </c>
      <c r="CI20" s="105">
        <v>5785600</v>
      </c>
      <c r="CJ20" s="105">
        <v>5458700</v>
      </c>
      <c r="CK20" s="105">
        <v>6308900</v>
      </c>
      <c r="CL20" s="105">
        <v>6216900</v>
      </c>
      <c r="CM20" s="105">
        <v>5661500</v>
      </c>
      <c r="CN20" s="106">
        <v>5525900</v>
      </c>
      <c r="CO20" s="153">
        <v>5918800</v>
      </c>
      <c r="CP20" s="153">
        <v>5858900</v>
      </c>
      <c r="CQ20" s="153">
        <v>6030100</v>
      </c>
      <c r="CR20" s="153">
        <v>5984600</v>
      </c>
      <c r="CS20" s="153">
        <v>6216400</v>
      </c>
      <c r="CT20" s="153">
        <v>6360700</v>
      </c>
      <c r="CU20" s="153">
        <v>6237900</v>
      </c>
      <c r="CV20" s="110">
        <v>5643200</v>
      </c>
      <c r="CW20" s="105">
        <v>44600</v>
      </c>
      <c r="CX20" s="105">
        <v>47300</v>
      </c>
      <c r="CY20" s="105">
        <v>45000</v>
      </c>
      <c r="CZ20" s="105">
        <v>49700</v>
      </c>
      <c r="DA20" s="105">
        <v>53400</v>
      </c>
      <c r="DB20" s="105">
        <v>55200</v>
      </c>
      <c r="DC20" s="105">
        <v>50300</v>
      </c>
      <c r="DD20" s="105">
        <v>49500</v>
      </c>
      <c r="DE20" s="105">
        <v>45400</v>
      </c>
      <c r="DF20" s="106">
        <v>45700</v>
      </c>
      <c r="DG20" s="153">
        <v>48300</v>
      </c>
      <c r="DH20" s="153">
        <v>45700</v>
      </c>
      <c r="DI20" s="153">
        <v>44900</v>
      </c>
      <c r="DJ20" s="153">
        <v>49100</v>
      </c>
      <c r="DK20" s="153">
        <v>51000</v>
      </c>
      <c r="DL20" s="153">
        <v>51100</v>
      </c>
      <c r="DM20" s="153">
        <v>50400</v>
      </c>
      <c r="DN20" s="110">
        <v>46400</v>
      </c>
      <c r="DO20" s="105">
        <v>45000</v>
      </c>
      <c r="DP20" s="105">
        <v>46800</v>
      </c>
      <c r="DQ20" s="105">
        <v>46600</v>
      </c>
      <c r="DR20" s="105">
        <v>45900</v>
      </c>
      <c r="DS20" s="105">
        <v>49400</v>
      </c>
      <c r="DT20" s="105">
        <v>48000</v>
      </c>
      <c r="DU20" s="105">
        <v>48700</v>
      </c>
      <c r="DV20" s="105">
        <v>48300</v>
      </c>
      <c r="DW20" s="105">
        <v>45400</v>
      </c>
    </row>
    <row r="21" spans="1:127">
      <c r="A21" s="22">
        <v>2037</v>
      </c>
      <c r="B21" s="106">
        <v>41581700</v>
      </c>
      <c r="C21" s="153">
        <v>44469400</v>
      </c>
      <c r="D21" s="153">
        <v>44470700</v>
      </c>
      <c r="E21" s="153">
        <v>44468500</v>
      </c>
      <c r="F21" s="153">
        <v>44472300</v>
      </c>
      <c r="G21" s="153">
        <v>44460500</v>
      </c>
      <c r="H21" s="153">
        <v>47773200</v>
      </c>
      <c r="I21" s="153">
        <v>46819200</v>
      </c>
      <c r="J21" s="110">
        <v>42492800</v>
      </c>
      <c r="K21" s="105">
        <v>459000</v>
      </c>
      <c r="L21" s="105">
        <v>480800</v>
      </c>
      <c r="M21" s="105">
        <v>470000</v>
      </c>
      <c r="N21" s="105">
        <v>482500</v>
      </c>
      <c r="O21" s="105">
        <v>513900</v>
      </c>
      <c r="P21" s="105">
        <v>500900</v>
      </c>
      <c r="Q21" s="105">
        <v>502500</v>
      </c>
      <c r="R21" s="105">
        <v>487200</v>
      </c>
      <c r="S21" s="105">
        <v>474100</v>
      </c>
      <c r="T21" s="106">
        <v>175600</v>
      </c>
      <c r="U21" s="153">
        <v>189400</v>
      </c>
      <c r="V21" s="153">
        <v>189200</v>
      </c>
      <c r="W21" s="153">
        <v>183000</v>
      </c>
      <c r="X21" s="153">
        <v>183200</v>
      </c>
      <c r="Y21" s="153">
        <v>188100</v>
      </c>
      <c r="Z21" s="153">
        <v>205300</v>
      </c>
      <c r="AA21" s="153">
        <v>200600</v>
      </c>
      <c r="AB21" s="110">
        <v>180100</v>
      </c>
      <c r="AC21" s="105">
        <v>944900</v>
      </c>
      <c r="AD21" s="105">
        <v>1001100</v>
      </c>
      <c r="AE21" s="105">
        <v>996400</v>
      </c>
      <c r="AF21" s="105">
        <v>976200</v>
      </c>
      <c r="AG21" s="105">
        <v>996700</v>
      </c>
      <c r="AH21" s="105">
        <v>1020200</v>
      </c>
      <c r="AI21" s="105">
        <v>1061800</v>
      </c>
      <c r="AJ21" s="105">
        <v>1034200</v>
      </c>
      <c r="AK21" s="105">
        <v>972000</v>
      </c>
      <c r="AL21" s="106">
        <v>758900</v>
      </c>
      <c r="AM21" s="153">
        <v>800100</v>
      </c>
      <c r="AN21" s="153">
        <v>800800</v>
      </c>
      <c r="AO21" s="153">
        <v>790100</v>
      </c>
      <c r="AP21" s="153">
        <v>787800</v>
      </c>
      <c r="AQ21" s="153">
        <v>791100</v>
      </c>
      <c r="AR21" s="153">
        <v>842600</v>
      </c>
      <c r="AS21" s="153">
        <v>820700</v>
      </c>
      <c r="AT21" s="110">
        <v>780400</v>
      </c>
      <c r="AU21" s="105">
        <v>8714500</v>
      </c>
      <c r="AV21" s="105">
        <v>9236500</v>
      </c>
      <c r="AW21" s="105">
        <v>9241800</v>
      </c>
      <c r="AX21" s="105">
        <v>9265100</v>
      </c>
      <c r="AY21" s="105">
        <v>9242700</v>
      </c>
      <c r="AZ21" s="105">
        <v>9191200</v>
      </c>
      <c r="BA21" s="105">
        <v>9824100</v>
      </c>
      <c r="BB21" s="105">
        <v>9605800</v>
      </c>
      <c r="BC21" s="105">
        <v>8926500</v>
      </c>
      <c r="BD21" s="106">
        <v>16288700</v>
      </c>
      <c r="BE21" s="153">
        <v>17484800</v>
      </c>
      <c r="BF21" s="153">
        <v>17495500</v>
      </c>
      <c r="BG21" s="153">
        <v>17198800</v>
      </c>
      <c r="BH21" s="153">
        <v>17468300</v>
      </c>
      <c r="BI21" s="153">
        <v>17673200</v>
      </c>
      <c r="BJ21" s="153">
        <v>18898100</v>
      </c>
      <c r="BK21" s="153">
        <v>18528200</v>
      </c>
      <c r="BL21" s="110">
        <v>16639800</v>
      </c>
      <c r="BM21" s="105">
        <v>1530500</v>
      </c>
      <c r="BN21" s="105">
        <v>1644500</v>
      </c>
      <c r="BO21" s="105">
        <v>1643600</v>
      </c>
      <c r="BP21" s="105">
        <v>1627600</v>
      </c>
      <c r="BQ21" s="105">
        <v>1653400</v>
      </c>
      <c r="BR21" s="105">
        <v>1643800</v>
      </c>
      <c r="BS21" s="105">
        <v>1776000</v>
      </c>
      <c r="BT21" s="105">
        <v>1743700</v>
      </c>
      <c r="BU21" s="105">
        <v>1561000</v>
      </c>
      <c r="BV21" s="106">
        <v>1392000</v>
      </c>
      <c r="BW21" s="153">
        <v>1501900</v>
      </c>
      <c r="BX21" s="153">
        <v>1494400</v>
      </c>
      <c r="BY21" s="153">
        <v>1531800</v>
      </c>
      <c r="BZ21" s="153">
        <v>1565900</v>
      </c>
      <c r="CA21" s="153">
        <v>1491100</v>
      </c>
      <c r="CB21" s="153">
        <v>1626000</v>
      </c>
      <c r="CC21" s="153">
        <v>1597400</v>
      </c>
      <c r="CD21" s="110">
        <v>1418700</v>
      </c>
      <c r="CE21" s="105">
        <v>5640200</v>
      </c>
      <c r="CF21" s="105">
        <v>6022900</v>
      </c>
      <c r="CG21" s="105">
        <v>6100500</v>
      </c>
      <c r="CH21" s="105">
        <v>6189500</v>
      </c>
      <c r="CI21" s="105">
        <v>5873100</v>
      </c>
      <c r="CJ21" s="105">
        <v>5524700</v>
      </c>
      <c r="CK21" s="105">
        <v>6443300</v>
      </c>
      <c r="CL21" s="105">
        <v>6342800</v>
      </c>
      <c r="CM21" s="105">
        <v>5734500</v>
      </c>
      <c r="CN21" s="106">
        <v>5541800</v>
      </c>
      <c r="CO21" s="153">
        <v>5964100</v>
      </c>
      <c r="CP21" s="153">
        <v>5900700</v>
      </c>
      <c r="CQ21" s="153">
        <v>6082600</v>
      </c>
      <c r="CR21" s="153">
        <v>6033900</v>
      </c>
      <c r="CS21" s="153">
        <v>6280300</v>
      </c>
      <c r="CT21" s="153">
        <v>6441800</v>
      </c>
      <c r="CU21" s="153">
        <v>6309100</v>
      </c>
      <c r="CV21" s="110">
        <v>5668100</v>
      </c>
      <c r="CW21" s="105">
        <v>44700</v>
      </c>
      <c r="CX21" s="105">
        <v>47600</v>
      </c>
      <c r="CY21" s="105">
        <v>45100</v>
      </c>
      <c r="CZ21" s="105">
        <v>50100</v>
      </c>
      <c r="DA21" s="105">
        <v>54100</v>
      </c>
      <c r="DB21" s="105">
        <v>56000</v>
      </c>
      <c r="DC21" s="105">
        <v>50900</v>
      </c>
      <c r="DD21" s="105">
        <v>50000</v>
      </c>
      <c r="DE21" s="105">
        <v>45500</v>
      </c>
      <c r="DF21" s="106">
        <v>45600</v>
      </c>
      <c r="DG21" s="153">
        <v>48400</v>
      </c>
      <c r="DH21" s="153">
        <v>45600</v>
      </c>
      <c r="DI21" s="153">
        <v>44800</v>
      </c>
      <c r="DJ21" s="153">
        <v>49300</v>
      </c>
      <c r="DK21" s="153">
        <v>51300</v>
      </c>
      <c r="DL21" s="153">
        <v>51500</v>
      </c>
      <c r="DM21" s="153">
        <v>50700</v>
      </c>
      <c r="DN21" s="110">
        <v>46300</v>
      </c>
      <c r="DO21" s="105">
        <v>45300</v>
      </c>
      <c r="DP21" s="105">
        <v>47300</v>
      </c>
      <c r="DQ21" s="105">
        <v>47000</v>
      </c>
      <c r="DR21" s="105">
        <v>46300</v>
      </c>
      <c r="DS21" s="105">
        <v>50000</v>
      </c>
      <c r="DT21" s="105">
        <v>48600</v>
      </c>
      <c r="DU21" s="105">
        <v>49400</v>
      </c>
      <c r="DV21" s="105">
        <v>48900</v>
      </c>
      <c r="DW21" s="105">
        <v>45700</v>
      </c>
    </row>
    <row r="22" spans="1:127">
      <c r="A22" s="22">
        <v>2038</v>
      </c>
      <c r="B22" s="106">
        <v>41718700</v>
      </c>
      <c r="C22" s="153">
        <v>44819500</v>
      </c>
      <c r="D22" s="153">
        <v>44821100</v>
      </c>
      <c r="E22" s="153">
        <v>44818600</v>
      </c>
      <c r="F22" s="153">
        <v>44822700</v>
      </c>
      <c r="G22" s="153">
        <v>44809600</v>
      </c>
      <c r="H22" s="153">
        <v>48384800</v>
      </c>
      <c r="I22" s="153">
        <v>47361000</v>
      </c>
      <c r="J22" s="110">
        <v>42692500</v>
      </c>
      <c r="K22" s="105">
        <v>454100</v>
      </c>
      <c r="L22" s="105">
        <v>477300</v>
      </c>
      <c r="M22" s="105">
        <v>466000</v>
      </c>
      <c r="N22" s="105">
        <v>479000</v>
      </c>
      <c r="O22" s="105">
        <v>512100</v>
      </c>
      <c r="P22" s="105">
        <v>498500</v>
      </c>
      <c r="Q22" s="105">
        <v>500400</v>
      </c>
      <c r="R22" s="105">
        <v>484200</v>
      </c>
      <c r="S22" s="105">
        <v>470200</v>
      </c>
      <c r="T22" s="106">
        <v>176100</v>
      </c>
      <c r="U22" s="153">
        <v>190900</v>
      </c>
      <c r="V22" s="153">
        <v>190600</v>
      </c>
      <c r="W22" s="153">
        <v>184100</v>
      </c>
      <c r="X22" s="153">
        <v>184300</v>
      </c>
      <c r="Y22" s="153">
        <v>189400</v>
      </c>
      <c r="Z22" s="153">
        <v>208000</v>
      </c>
      <c r="AA22" s="153">
        <v>203000</v>
      </c>
      <c r="AB22" s="110">
        <v>180900</v>
      </c>
      <c r="AC22" s="105">
        <v>940900</v>
      </c>
      <c r="AD22" s="105">
        <v>1000600</v>
      </c>
      <c r="AE22" s="105">
        <v>995700</v>
      </c>
      <c r="AF22" s="105">
        <v>974300</v>
      </c>
      <c r="AG22" s="105">
        <v>995900</v>
      </c>
      <c r="AH22" s="105">
        <v>1020800</v>
      </c>
      <c r="AI22" s="105">
        <v>1065400</v>
      </c>
      <c r="AJ22" s="105">
        <v>1036000</v>
      </c>
      <c r="AK22" s="105">
        <v>969600</v>
      </c>
      <c r="AL22" s="106">
        <v>755700</v>
      </c>
      <c r="AM22" s="153">
        <v>799700</v>
      </c>
      <c r="AN22" s="153">
        <v>800400</v>
      </c>
      <c r="AO22" s="153">
        <v>789100</v>
      </c>
      <c r="AP22" s="153">
        <v>786700</v>
      </c>
      <c r="AQ22" s="153">
        <v>790200</v>
      </c>
      <c r="AR22" s="153">
        <v>845300</v>
      </c>
      <c r="AS22" s="153">
        <v>821900</v>
      </c>
      <c r="AT22" s="110">
        <v>778500</v>
      </c>
      <c r="AU22" s="105">
        <v>8714400</v>
      </c>
      <c r="AV22" s="105">
        <v>9275200</v>
      </c>
      <c r="AW22" s="105">
        <v>9280800</v>
      </c>
      <c r="AX22" s="105">
        <v>9305100</v>
      </c>
      <c r="AY22" s="105">
        <v>9281700</v>
      </c>
      <c r="AZ22" s="105">
        <v>9227200</v>
      </c>
      <c r="BA22" s="105">
        <v>9909200</v>
      </c>
      <c r="BB22" s="105">
        <v>9676300</v>
      </c>
      <c r="BC22" s="105">
        <v>8940000</v>
      </c>
      <c r="BD22" s="106">
        <v>16342000</v>
      </c>
      <c r="BE22" s="153">
        <v>17624200</v>
      </c>
      <c r="BF22" s="153">
        <v>17635400</v>
      </c>
      <c r="BG22" s="153">
        <v>17321100</v>
      </c>
      <c r="BH22" s="153">
        <v>17607000</v>
      </c>
      <c r="BI22" s="153">
        <v>17824400</v>
      </c>
      <c r="BJ22" s="153">
        <v>19144300</v>
      </c>
      <c r="BK22" s="153">
        <v>18746700</v>
      </c>
      <c r="BL22" s="110">
        <v>16717700</v>
      </c>
      <c r="BM22" s="105">
        <v>1537600</v>
      </c>
      <c r="BN22" s="105">
        <v>1660400</v>
      </c>
      <c r="BO22" s="105">
        <v>1659500</v>
      </c>
      <c r="BP22" s="105">
        <v>1642500</v>
      </c>
      <c r="BQ22" s="105">
        <v>1670000</v>
      </c>
      <c r="BR22" s="105">
        <v>1659900</v>
      </c>
      <c r="BS22" s="105">
        <v>1803100</v>
      </c>
      <c r="BT22" s="105">
        <v>1768400</v>
      </c>
      <c r="BU22" s="105">
        <v>1570300</v>
      </c>
      <c r="BV22" s="106">
        <v>1399900</v>
      </c>
      <c r="BW22" s="153">
        <v>1517900</v>
      </c>
      <c r="BX22" s="153">
        <v>1509800</v>
      </c>
      <c r="BY22" s="153">
        <v>1549500</v>
      </c>
      <c r="BZ22" s="153">
        <v>1586300</v>
      </c>
      <c r="CA22" s="153">
        <v>1507000</v>
      </c>
      <c r="CB22" s="153">
        <v>1652300</v>
      </c>
      <c r="CC22" s="153">
        <v>1621500</v>
      </c>
      <c r="CD22" s="110">
        <v>1428500</v>
      </c>
      <c r="CE22" s="105">
        <v>5705600</v>
      </c>
      <c r="CF22" s="105">
        <v>6120500</v>
      </c>
      <c r="CG22" s="105">
        <v>6202800</v>
      </c>
      <c r="CH22" s="105">
        <v>6297300</v>
      </c>
      <c r="CI22" s="105">
        <v>5961200</v>
      </c>
      <c r="CJ22" s="105">
        <v>5590900</v>
      </c>
      <c r="CK22" s="105">
        <v>6580200</v>
      </c>
      <c r="CL22" s="105">
        <v>6471200</v>
      </c>
      <c r="CM22" s="105">
        <v>5807300</v>
      </c>
      <c r="CN22" s="106">
        <v>5556600</v>
      </c>
      <c r="CO22" s="153">
        <v>6008800</v>
      </c>
      <c r="CP22" s="153">
        <v>5941800</v>
      </c>
      <c r="CQ22" s="153">
        <v>6134700</v>
      </c>
      <c r="CR22" s="153">
        <v>6082700</v>
      </c>
      <c r="CS22" s="153">
        <v>6343800</v>
      </c>
      <c r="CT22" s="153">
        <v>6523500</v>
      </c>
      <c r="CU22" s="153">
        <v>6380900</v>
      </c>
      <c r="CV22" s="110">
        <v>5691600</v>
      </c>
      <c r="CW22" s="105">
        <v>44700</v>
      </c>
      <c r="CX22" s="105">
        <v>47800</v>
      </c>
      <c r="CY22" s="105">
        <v>45200</v>
      </c>
      <c r="CZ22" s="105">
        <v>50500</v>
      </c>
      <c r="DA22" s="105">
        <v>54800</v>
      </c>
      <c r="DB22" s="105">
        <v>56800</v>
      </c>
      <c r="DC22" s="105">
        <v>51400</v>
      </c>
      <c r="DD22" s="105">
        <v>50400</v>
      </c>
      <c r="DE22" s="105">
        <v>45600</v>
      </c>
      <c r="DF22" s="106">
        <v>45500</v>
      </c>
      <c r="DG22" s="153">
        <v>48500</v>
      </c>
      <c r="DH22" s="153">
        <v>45600</v>
      </c>
      <c r="DI22" s="153">
        <v>44700</v>
      </c>
      <c r="DJ22" s="153">
        <v>49500</v>
      </c>
      <c r="DK22" s="153">
        <v>51500</v>
      </c>
      <c r="DL22" s="153">
        <v>51800</v>
      </c>
      <c r="DM22" s="153">
        <v>50900</v>
      </c>
      <c r="DN22" s="110">
        <v>46300</v>
      </c>
      <c r="DO22" s="105">
        <v>45600</v>
      </c>
      <c r="DP22" s="105">
        <v>47800</v>
      </c>
      <c r="DQ22" s="105">
        <v>47500</v>
      </c>
      <c r="DR22" s="105">
        <v>46700</v>
      </c>
      <c r="DS22" s="105">
        <v>50700</v>
      </c>
      <c r="DT22" s="105">
        <v>49200</v>
      </c>
      <c r="DU22" s="105">
        <v>50100</v>
      </c>
      <c r="DV22" s="105">
        <v>49600</v>
      </c>
      <c r="DW22" s="105">
        <v>46100</v>
      </c>
    </row>
    <row r="23" spans="1:127">
      <c r="A23" s="22">
        <v>2039</v>
      </c>
      <c r="B23" s="106">
        <v>41847600</v>
      </c>
      <c r="C23" s="153">
        <v>45165300</v>
      </c>
      <c r="D23" s="153">
        <v>45167100</v>
      </c>
      <c r="E23" s="153">
        <v>45164400</v>
      </c>
      <c r="F23" s="153">
        <v>45168600</v>
      </c>
      <c r="G23" s="153">
        <v>45154100</v>
      </c>
      <c r="H23" s="153">
        <v>49000000</v>
      </c>
      <c r="I23" s="153">
        <v>47907200</v>
      </c>
      <c r="J23" s="110">
        <v>42882300</v>
      </c>
      <c r="K23" s="105">
        <v>449300</v>
      </c>
      <c r="L23" s="105">
        <v>473700</v>
      </c>
      <c r="M23" s="105">
        <v>461900</v>
      </c>
      <c r="N23" s="105">
        <v>475400</v>
      </c>
      <c r="O23" s="105">
        <v>510100</v>
      </c>
      <c r="P23" s="105">
        <v>495900</v>
      </c>
      <c r="Q23" s="105">
        <v>498200</v>
      </c>
      <c r="R23" s="105">
        <v>481100</v>
      </c>
      <c r="S23" s="105">
        <v>466100</v>
      </c>
      <c r="T23" s="106">
        <v>176600</v>
      </c>
      <c r="U23" s="153">
        <v>192300</v>
      </c>
      <c r="V23" s="153">
        <v>192100</v>
      </c>
      <c r="W23" s="153">
        <v>185200</v>
      </c>
      <c r="X23" s="153">
        <v>185300</v>
      </c>
      <c r="Y23" s="153">
        <v>190800</v>
      </c>
      <c r="Z23" s="153">
        <v>210600</v>
      </c>
      <c r="AA23" s="153">
        <v>205300</v>
      </c>
      <c r="AB23" s="110">
        <v>181600</v>
      </c>
      <c r="AC23" s="105">
        <v>936500</v>
      </c>
      <c r="AD23" s="105">
        <v>999800</v>
      </c>
      <c r="AE23" s="105">
        <v>994600</v>
      </c>
      <c r="AF23" s="105">
        <v>972200</v>
      </c>
      <c r="AG23" s="105">
        <v>994900</v>
      </c>
      <c r="AH23" s="105">
        <v>1021000</v>
      </c>
      <c r="AI23" s="105">
        <v>1068700</v>
      </c>
      <c r="AJ23" s="105">
        <v>1037599.9999999999</v>
      </c>
      <c r="AK23" s="105">
        <v>966800</v>
      </c>
      <c r="AL23" s="106">
        <v>752300</v>
      </c>
      <c r="AM23" s="153">
        <v>799000</v>
      </c>
      <c r="AN23" s="153">
        <v>799800</v>
      </c>
      <c r="AO23" s="153">
        <v>787900</v>
      </c>
      <c r="AP23" s="153">
        <v>785400</v>
      </c>
      <c r="AQ23" s="153">
        <v>789100</v>
      </c>
      <c r="AR23" s="153">
        <v>847700</v>
      </c>
      <c r="AS23" s="153">
        <v>823000</v>
      </c>
      <c r="AT23" s="110">
        <v>776400</v>
      </c>
      <c r="AU23" s="105">
        <v>8713800</v>
      </c>
      <c r="AV23" s="105">
        <v>9314000</v>
      </c>
      <c r="AW23" s="105">
        <v>9319900</v>
      </c>
      <c r="AX23" s="105">
        <v>9345100</v>
      </c>
      <c r="AY23" s="105">
        <v>9320700</v>
      </c>
      <c r="AZ23" s="105">
        <v>9263300</v>
      </c>
      <c r="BA23" s="105">
        <v>9996000</v>
      </c>
      <c r="BB23" s="105">
        <v>9748900</v>
      </c>
      <c r="BC23" s="105">
        <v>8952200</v>
      </c>
      <c r="BD23" s="106">
        <v>16390400.000000002</v>
      </c>
      <c r="BE23" s="153">
        <v>17759900</v>
      </c>
      <c r="BF23" s="153">
        <v>17771500</v>
      </c>
      <c r="BG23" s="153">
        <v>17439500</v>
      </c>
      <c r="BH23" s="153">
        <v>17742100</v>
      </c>
      <c r="BI23" s="153">
        <v>17972200</v>
      </c>
      <c r="BJ23" s="153">
        <v>19389300</v>
      </c>
      <c r="BK23" s="153">
        <v>18964300</v>
      </c>
      <c r="BL23" s="110">
        <v>16790100</v>
      </c>
      <c r="BM23" s="105">
        <v>1544600</v>
      </c>
      <c r="BN23" s="105">
        <v>1676400</v>
      </c>
      <c r="BO23" s="105">
        <v>1675400</v>
      </c>
      <c r="BP23" s="105">
        <v>1657400</v>
      </c>
      <c r="BQ23" s="105">
        <v>1686800</v>
      </c>
      <c r="BR23" s="105">
        <v>1676200</v>
      </c>
      <c r="BS23" s="105">
        <v>1830800</v>
      </c>
      <c r="BT23" s="105">
        <v>1793600</v>
      </c>
      <c r="BU23" s="105">
        <v>1579400</v>
      </c>
      <c r="BV23" s="106">
        <v>1407200</v>
      </c>
      <c r="BW23" s="153">
        <v>1533500</v>
      </c>
      <c r="BX23" s="153">
        <v>1524700</v>
      </c>
      <c r="BY23" s="153">
        <v>1566900</v>
      </c>
      <c r="BZ23" s="153">
        <v>1606400</v>
      </c>
      <c r="CA23" s="153">
        <v>1522400</v>
      </c>
      <c r="CB23" s="153">
        <v>1678400</v>
      </c>
      <c r="CC23" s="153">
        <v>1645500</v>
      </c>
      <c r="CD23" s="110">
        <v>1437700</v>
      </c>
      <c r="CE23" s="105">
        <v>5770600</v>
      </c>
      <c r="CF23" s="105">
        <v>6218800</v>
      </c>
      <c r="CG23" s="105">
        <v>6305900</v>
      </c>
      <c r="CH23" s="105">
        <v>6406000</v>
      </c>
      <c r="CI23" s="105">
        <v>6049800</v>
      </c>
      <c r="CJ23" s="105">
        <v>5657300</v>
      </c>
      <c r="CK23" s="105">
        <v>6719700</v>
      </c>
      <c r="CL23" s="105">
        <v>6602100</v>
      </c>
      <c r="CM23" s="105">
        <v>5879800</v>
      </c>
      <c r="CN23" s="106">
        <v>5570200</v>
      </c>
      <c r="CO23" s="153">
        <v>6052900</v>
      </c>
      <c r="CP23" s="153">
        <v>5982400</v>
      </c>
      <c r="CQ23" s="153">
        <v>6186300</v>
      </c>
      <c r="CR23" s="153">
        <v>6130900</v>
      </c>
      <c r="CS23" s="153">
        <v>6406900</v>
      </c>
      <c r="CT23" s="153">
        <v>6605800</v>
      </c>
      <c r="CU23" s="153">
        <v>6453500</v>
      </c>
      <c r="CV23" s="110">
        <v>5713900</v>
      </c>
      <c r="CW23" s="105">
        <v>44700</v>
      </c>
      <c r="CX23" s="105">
        <v>48100</v>
      </c>
      <c r="CY23" s="105">
        <v>45300</v>
      </c>
      <c r="CZ23" s="105">
        <v>50900</v>
      </c>
      <c r="DA23" s="105">
        <v>55400</v>
      </c>
      <c r="DB23" s="105">
        <v>57500</v>
      </c>
      <c r="DC23" s="105">
        <v>51900</v>
      </c>
      <c r="DD23" s="105">
        <v>50900</v>
      </c>
      <c r="DE23" s="105">
        <v>45700</v>
      </c>
      <c r="DF23" s="106">
        <v>45300</v>
      </c>
      <c r="DG23" s="153">
        <v>48500</v>
      </c>
      <c r="DH23" s="153">
        <v>45500</v>
      </c>
      <c r="DI23" s="153">
        <v>44600</v>
      </c>
      <c r="DJ23" s="153">
        <v>49600</v>
      </c>
      <c r="DK23" s="153">
        <v>51800</v>
      </c>
      <c r="DL23" s="153">
        <v>52100</v>
      </c>
      <c r="DM23" s="153">
        <v>51200</v>
      </c>
      <c r="DN23" s="110">
        <v>46200</v>
      </c>
      <c r="DO23" s="105">
        <v>45900</v>
      </c>
      <c r="DP23" s="105">
        <v>48300</v>
      </c>
      <c r="DQ23" s="105">
        <v>48000</v>
      </c>
      <c r="DR23" s="105">
        <v>47100</v>
      </c>
      <c r="DS23" s="105">
        <v>51300</v>
      </c>
      <c r="DT23" s="105">
        <v>49700</v>
      </c>
      <c r="DU23" s="105">
        <v>50700</v>
      </c>
      <c r="DV23" s="105">
        <v>50200</v>
      </c>
      <c r="DW23" s="105">
        <v>46400</v>
      </c>
    </row>
    <row r="24" spans="1:127">
      <c r="A24" s="22">
        <v>2040</v>
      </c>
      <c r="B24" s="106">
        <v>41968700</v>
      </c>
      <c r="C24" s="153">
        <v>45506800</v>
      </c>
      <c r="D24" s="153">
        <v>45508700</v>
      </c>
      <c r="E24" s="153">
        <v>45505800</v>
      </c>
      <c r="F24" s="153">
        <v>45510200</v>
      </c>
      <c r="G24" s="153">
        <v>45494200</v>
      </c>
      <c r="H24" s="153">
        <v>49618500</v>
      </c>
      <c r="I24" s="153">
        <v>48458300</v>
      </c>
      <c r="J24" s="110">
        <v>43062000</v>
      </c>
      <c r="K24" s="105">
        <v>444300</v>
      </c>
      <c r="L24" s="105">
        <v>470100</v>
      </c>
      <c r="M24" s="105">
        <v>457700</v>
      </c>
      <c r="N24" s="105">
        <v>471700</v>
      </c>
      <c r="O24" s="105">
        <v>508100</v>
      </c>
      <c r="P24" s="105">
        <v>493200</v>
      </c>
      <c r="Q24" s="105">
        <v>495900</v>
      </c>
      <c r="R24" s="105">
        <v>478000</v>
      </c>
      <c r="S24" s="105">
        <v>461900</v>
      </c>
      <c r="T24" s="106">
        <v>176900</v>
      </c>
      <c r="U24" s="153">
        <v>193600</v>
      </c>
      <c r="V24" s="153">
        <v>193400</v>
      </c>
      <c r="W24" s="153">
        <v>186100</v>
      </c>
      <c r="X24" s="153">
        <v>186300</v>
      </c>
      <c r="Y24" s="153">
        <v>192000</v>
      </c>
      <c r="Z24" s="153">
        <v>213200</v>
      </c>
      <c r="AA24" s="153">
        <v>207600</v>
      </c>
      <c r="AB24" s="110">
        <v>182300</v>
      </c>
      <c r="AC24" s="105">
        <v>931900</v>
      </c>
      <c r="AD24" s="105">
        <v>998700</v>
      </c>
      <c r="AE24" s="105">
        <v>993300</v>
      </c>
      <c r="AF24" s="105">
        <v>969700</v>
      </c>
      <c r="AG24" s="105">
        <v>993600</v>
      </c>
      <c r="AH24" s="105">
        <v>1021000</v>
      </c>
      <c r="AI24" s="105">
        <v>1071700</v>
      </c>
      <c r="AJ24" s="105">
        <v>1039000</v>
      </c>
      <c r="AK24" s="105">
        <v>963700</v>
      </c>
      <c r="AL24" s="106">
        <v>748700</v>
      </c>
      <c r="AM24" s="153">
        <v>798100</v>
      </c>
      <c r="AN24" s="153">
        <v>799000</v>
      </c>
      <c r="AO24" s="153">
        <v>786400</v>
      </c>
      <c r="AP24" s="153">
        <v>783800</v>
      </c>
      <c r="AQ24" s="153">
        <v>787800</v>
      </c>
      <c r="AR24" s="153">
        <v>849900</v>
      </c>
      <c r="AS24" s="153">
        <v>824000</v>
      </c>
      <c r="AT24" s="110">
        <v>774000</v>
      </c>
      <c r="AU24" s="105">
        <v>8712600</v>
      </c>
      <c r="AV24" s="105">
        <v>9353100</v>
      </c>
      <c r="AW24" s="105">
        <v>9359300</v>
      </c>
      <c r="AX24" s="105">
        <v>9385400</v>
      </c>
      <c r="AY24" s="105">
        <v>9359900</v>
      </c>
      <c r="AZ24" s="105">
        <v>9299600</v>
      </c>
      <c r="BA24" s="105">
        <v>10084500</v>
      </c>
      <c r="BB24" s="105">
        <v>9823900</v>
      </c>
      <c r="BC24" s="105">
        <v>8963200</v>
      </c>
      <c r="BD24" s="106">
        <v>16434000</v>
      </c>
      <c r="BE24" s="153">
        <v>17892000</v>
      </c>
      <c r="BF24" s="153">
        <v>17903900</v>
      </c>
      <c r="BG24" s="153">
        <v>17554000</v>
      </c>
      <c r="BH24" s="153">
        <v>17873500</v>
      </c>
      <c r="BI24" s="153">
        <v>18116400</v>
      </c>
      <c r="BJ24" s="153">
        <v>19633100</v>
      </c>
      <c r="BK24" s="153">
        <v>19181100</v>
      </c>
      <c r="BL24" s="110">
        <v>16856900</v>
      </c>
      <c r="BM24" s="105">
        <v>1551500</v>
      </c>
      <c r="BN24" s="105">
        <v>1692500</v>
      </c>
      <c r="BO24" s="105">
        <v>1691300</v>
      </c>
      <c r="BP24" s="105">
        <v>1672400</v>
      </c>
      <c r="BQ24" s="105">
        <v>1703700</v>
      </c>
      <c r="BR24" s="105">
        <v>1692600</v>
      </c>
      <c r="BS24" s="105">
        <v>1858900</v>
      </c>
      <c r="BT24" s="105">
        <v>1819400</v>
      </c>
      <c r="BU24" s="105">
        <v>1588300</v>
      </c>
      <c r="BV24" s="106">
        <v>1414100</v>
      </c>
      <c r="BW24" s="153">
        <v>1548700</v>
      </c>
      <c r="BX24" s="153">
        <v>1539200</v>
      </c>
      <c r="BY24" s="153">
        <v>1583800</v>
      </c>
      <c r="BZ24" s="153">
        <v>1626100</v>
      </c>
      <c r="CA24" s="153">
        <v>1537400</v>
      </c>
      <c r="CB24" s="153">
        <v>1704300</v>
      </c>
      <c r="CC24" s="153">
        <v>1669200</v>
      </c>
      <c r="CD24" s="110">
        <v>1446400</v>
      </c>
      <c r="CE24" s="105">
        <v>5835400</v>
      </c>
      <c r="CF24" s="105">
        <v>6317800</v>
      </c>
      <c r="CG24" s="105">
        <v>6409800</v>
      </c>
      <c r="CH24" s="105">
        <v>6515600</v>
      </c>
      <c r="CI24" s="105">
        <v>6139000</v>
      </c>
      <c r="CJ24" s="105">
        <v>5723900</v>
      </c>
      <c r="CK24" s="105">
        <v>6861800</v>
      </c>
      <c r="CL24" s="105">
        <v>6735600</v>
      </c>
      <c r="CM24" s="105">
        <v>5951800</v>
      </c>
      <c r="CN24" s="106">
        <v>5582900</v>
      </c>
      <c r="CO24" s="153">
        <v>6096400</v>
      </c>
      <c r="CP24" s="153">
        <v>6022300</v>
      </c>
      <c r="CQ24" s="153">
        <v>6237500</v>
      </c>
      <c r="CR24" s="153">
        <v>6178600</v>
      </c>
      <c r="CS24" s="153">
        <v>6469700</v>
      </c>
      <c r="CT24" s="153">
        <v>6688800</v>
      </c>
      <c r="CU24" s="153">
        <v>6526900</v>
      </c>
      <c r="CV24" s="110">
        <v>5734800</v>
      </c>
      <c r="CW24" s="105">
        <v>44800</v>
      </c>
      <c r="CX24" s="105">
        <v>48300</v>
      </c>
      <c r="CY24" s="105">
        <v>45500</v>
      </c>
      <c r="CZ24" s="105">
        <v>51200</v>
      </c>
      <c r="DA24" s="105">
        <v>56100</v>
      </c>
      <c r="DB24" s="105">
        <v>58300</v>
      </c>
      <c r="DC24" s="105">
        <v>52500</v>
      </c>
      <c r="DD24" s="105">
        <v>51400</v>
      </c>
      <c r="DE24" s="105">
        <v>45800</v>
      </c>
      <c r="DF24" s="106">
        <v>45200</v>
      </c>
      <c r="DG24" s="153">
        <v>48600</v>
      </c>
      <c r="DH24" s="153">
        <v>45400</v>
      </c>
      <c r="DI24" s="153">
        <v>44400</v>
      </c>
      <c r="DJ24" s="153">
        <v>49700</v>
      </c>
      <c r="DK24" s="153">
        <v>52000</v>
      </c>
      <c r="DL24" s="153">
        <v>52400</v>
      </c>
      <c r="DM24" s="153">
        <v>51400</v>
      </c>
      <c r="DN24" s="110">
        <v>46100</v>
      </c>
      <c r="DO24" s="105">
        <v>46200</v>
      </c>
      <c r="DP24" s="105">
        <v>48800</v>
      </c>
      <c r="DQ24" s="105">
        <v>48500</v>
      </c>
      <c r="DR24" s="105">
        <v>47600</v>
      </c>
      <c r="DS24" s="105">
        <v>52000</v>
      </c>
      <c r="DT24" s="105">
        <v>50300</v>
      </c>
      <c r="DU24" s="105">
        <v>51400</v>
      </c>
      <c r="DV24" s="105">
        <v>50900</v>
      </c>
      <c r="DW24" s="105">
        <v>46800</v>
      </c>
    </row>
    <row r="25" spans="1:127">
      <c r="A25" s="22">
        <v>2041</v>
      </c>
      <c r="B25" s="106">
        <v>42082500</v>
      </c>
      <c r="C25" s="153">
        <v>45843900</v>
      </c>
      <c r="D25" s="153">
        <v>45846100</v>
      </c>
      <c r="E25" s="153">
        <v>45843000</v>
      </c>
      <c r="F25" s="153">
        <v>45847600</v>
      </c>
      <c r="G25" s="153">
        <v>45829900</v>
      </c>
      <c r="H25" s="153">
        <v>50240200</v>
      </c>
      <c r="I25" s="153">
        <v>49014600</v>
      </c>
      <c r="J25" s="110">
        <v>43231600</v>
      </c>
      <c r="K25" s="105">
        <v>439400</v>
      </c>
      <c r="L25" s="105">
        <v>466300</v>
      </c>
      <c r="M25" s="105">
        <v>453500</v>
      </c>
      <c r="N25" s="105">
        <v>467900</v>
      </c>
      <c r="O25" s="105">
        <v>506000</v>
      </c>
      <c r="P25" s="105">
        <v>490500</v>
      </c>
      <c r="Q25" s="105">
        <v>493500</v>
      </c>
      <c r="R25" s="105">
        <v>474800</v>
      </c>
      <c r="S25" s="105">
        <v>457600</v>
      </c>
      <c r="T25" s="106">
        <v>177300</v>
      </c>
      <c r="U25" s="153">
        <v>194900</v>
      </c>
      <c r="V25" s="153">
        <v>194700</v>
      </c>
      <c r="W25" s="153">
        <v>187100</v>
      </c>
      <c r="X25" s="153">
        <v>187200</v>
      </c>
      <c r="Y25" s="153">
        <v>193300</v>
      </c>
      <c r="Z25" s="153">
        <v>215800</v>
      </c>
      <c r="AA25" s="153">
        <v>209800</v>
      </c>
      <c r="AB25" s="110">
        <v>182900</v>
      </c>
      <c r="AC25" s="105">
        <v>927100</v>
      </c>
      <c r="AD25" s="105">
        <v>997400</v>
      </c>
      <c r="AE25" s="105">
        <v>991700</v>
      </c>
      <c r="AF25" s="105">
        <v>967000</v>
      </c>
      <c r="AG25" s="105">
        <v>991900</v>
      </c>
      <c r="AH25" s="105">
        <v>1020700</v>
      </c>
      <c r="AI25" s="105">
        <v>1074400</v>
      </c>
      <c r="AJ25" s="105">
        <v>1040200</v>
      </c>
      <c r="AK25" s="105">
        <v>960300</v>
      </c>
      <c r="AL25" s="106">
        <v>745000</v>
      </c>
      <c r="AM25" s="153">
        <v>797000</v>
      </c>
      <c r="AN25" s="153">
        <v>797900</v>
      </c>
      <c r="AO25" s="153">
        <v>784700</v>
      </c>
      <c r="AP25" s="153">
        <v>782000</v>
      </c>
      <c r="AQ25" s="153">
        <v>786200</v>
      </c>
      <c r="AR25" s="153">
        <v>851900</v>
      </c>
      <c r="AS25" s="153">
        <v>824700</v>
      </c>
      <c r="AT25" s="110">
        <v>771300</v>
      </c>
      <c r="AU25" s="105">
        <v>8711000</v>
      </c>
      <c r="AV25" s="105">
        <v>9392500</v>
      </c>
      <c r="AW25" s="105">
        <v>9399000</v>
      </c>
      <c r="AX25" s="105">
        <v>9425900</v>
      </c>
      <c r="AY25" s="105">
        <v>9399400</v>
      </c>
      <c r="AZ25" s="105">
        <v>9336100</v>
      </c>
      <c r="BA25" s="105">
        <v>10175000</v>
      </c>
      <c r="BB25" s="105">
        <v>9901400</v>
      </c>
      <c r="BC25" s="105">
        <v>8973100</v>
      </c>
      <c r="BD25" s="106">
        <v>16473000</v>
      </c>
      <c r="BE25" s="153">
        <v>18020200</v>
      </c>
      <c r="BF25" s="153">
        <v>18032400</v>
      </c>
      <c r="BG25" s="153">
        <v>17664500</v>
      </c>
      <c r="BH25" s="153">
        <v>18001100</v>
      </c>
      <c r="BI25" s="153">
        <v>18257100</v>
      </c>
      <c r="BJ25" s="153">
        <v>19875300</v>
      </c>
      <c r="BK25" s="153">
        <v>19397100</v>
      </c>
      <c r="BL25" s="110">
        <v>16918100</v>
      </c>
      <c r="BM25" s="105">
        <v>1558300</v>
      </c>
      <c r="BN25" s="105">
        <v>1708700</v>
      </c>
      <c r="BO25" s="105">
        <v>1707400</v>
      </c>
      <c r="BP25" s="105">
        <v>1687400</v>
      </c>
      <c r="BQ25" s="105">
        <v>1720700</v>
      </c>
      <c r="BR25" s="105">
        <v>1709100</v>
      </c>
      <c r="BS25" s="105">
        <v>1887700</v>
      </c>
      <c r="BT25" s="105">
        <v>1845700</v>
      </c>
      <c r="BU25" s="105">
        <v>1597000</v>
      </c>
      <c r="BV25" s="106">
        <v>1420500</v>
      </c>
      <c r="BW25" s="153">
        <v>1563400</v>
      </c>
      <c r="BX25" s="153">
        <v>1553300</v>
      </c>
      <c r="BY25" s="153">
        <v>1600300</v>
      </c>
      <c r="BZ25" s="153">
        <v>1645400</v>
      </c>
      <c r="CA25" s="153">
        <v>1551900</v>
      </c>
      <c r="CB25" s="153">
        <v>1730000</v>
      </c>
      <c r="CC25" s="153">
        <v>1692700</v>
      </c>
      <c r="CD25" s="110">
        <v>1454500</v>
      </c>
      <c r="CE25" s="105">
        <v>5899900</v>
      </c>
      <c r="CF25" s="105">
        <v>6417600</v>
      </c>
      <c r="CG25" s="105">
        <v>6514600</v>
      </c>
      <c r="CH25" s="105">
        <v>6626100</v>
      </c>
      <c r="CI25" s="105">
        <v>6228800</v>
      </c>
      <c r="CJ25" s="105">
        <v>5790700</v>
      </c>
      <c r="CK25" s="105">
        <v>7006400</v>
      </c>
      <c r="CL25" s="105">
        <v>6871700</v>
      </c>
      <c r="CM25" s="105">
        <v>6023400</v>
      </c>
      <c r="CN25" s="106">
        <v>5594700</v>
      </c>
      <c r="CO25" s="153">
        <v>6139500</v>
      </c>
      <c r="CP25" s="153">
        <v>6061800</v>
      </c>
      <c r="CQ25" s="153">
        <v>6288300</v>
      </c>
      <c r="CR25" s="153">
        <v>6225900</v>
      </c>
      <c r="CS25" s="153">
        <v>6532200</v>
      </c>
      <c r="CT25" s="153">
        <v>6772500</v>
      </c>
      <c r="CU25" s="153">
        <v>6601300</v>
      </c>
      <c r="CV25" s="110">
        <v>5754400</v>
      </c>
      <c r="CW25" s="105">
        <v>44800</v>
      </c>
      <c r="CX25" s="105">
        <v>48600</v>
      </c>
      <c r="CY25" s="105">
        <v>45600</v>
      </c>
      <c r="CZ25" s="105">
        <v>51600</v>
      </c>
      <c r="DA25" s="105">
        <v>56700</v>
      </c>
      <c r="DB25" s="105">
        <v>59100</v>
      </c>
      <c r="DC25" s="105">
        <v>53000</v>
      </c>
      <c r="DD25" s="105">
        <v>51900</v>
      </c>
      <c r="DE25" s="105">
        <v>45800</v>
      </c>
      <c r="DF25" s="106">
        <v>45000</v>
      </c>
      <c r="DG25" s="153">
        <v>48600</v>
      </c>
      <c r="DH25" s="153">
        <v>45300</v>
      </c>
      <c r="DI25" s="153">
        <v>44300</v>
      </c>
      <c r="DJ25" s="153">
        <v>49800</v>
      </c>
      <c r="DK25" s="153">
        <v>52200</v>
      </c>
      <c r="DL25" s="153">
        <v>52700</v>
      </c>
      <c r="DM25" s="153">
        <v>51700</v>
      </c>
      <c r="DN25" s="110">
        <v>46000</v>
      </c>
      <c r="DO25" s="105">
        <v>46600</v>
      </c>
      <c r="DP25" s="105">
        <v>49300</v>
      </c>
      <c r="DQ25" s="105">
        <v>49000</v>
      </c>
      <c r="DR25" s="105">
        <v>48000</v>
      </c>
      <c r="DS25" s="105">
        <v>52600</v>
      </c>
      <c r="DT25" s="105">
        <v>50800</v>
      </c>
      <c r="DU25" s="105">
        <v>52100</v>
      </c>
      <c r="DV25" s="105">
        <v>51500</v>
      </c>
      <c r="DW25" s="105">
        <v>47100</v>
      </c>
    </row>
    <row r="26" spans="1:127">
      <c r="A26" s="22">
        <v>2042</v>
      </c>
      <c r="B26" s="106">
        <v>42189000</v>
      </c>
      <c r="C26" s="153">
        <v>46176900</v>
      </c>
      <c r="D26" s="153">
        <v>46179300</v>
      </c>
      <c r="E26" s="153">
        <v>46175900</v>
      </c>
      <c r="F26" s="153">
        <v>46180700</v>
      </c>
      <c r="G26" s="153">
        <v>46161200</v>
      </c>
      <c r="H26" s="153">
        <v>50865100</v>
      </c>
      <c r="I26" s="153">
        <v>49576700</v>
      </c>
      <c r="J26" s="110">
        <v>43390900</v>
      </c>
      <c r="K26" s="105">
        <v>434400</v>
      </c>
      <c r="L26" s="105">
        <v>462500</v>
      </c>
      <c r="M26" s="105">
        <v>449200</v>
      </c>
      <c r="N26" s="105">
        <v>464100</v>
      </c>
      <c r="O26" s="105">
        <v>503800</v>
      </c>
      <c r="P26" s="105">
        <v>487700</v>
      </c>
      <c r="Q26" s="105">
        <v>490900</v>
      </c>
      <c r="R26" s="105">
        <v>471700</v>
      </c>
      <c r="S26" s="105">
        <v>453300</v>
      </c>
      <c r="T26" s="106">
        <v>177500</v>
      </c>
      <c r="U26" s="153">
        <v>196200</v>
      </c>
      <c r="V26" s="153">
        <v>196000</v>
      </c>
      <c r="W26" s="153">
        <v>187900</v>
      </c>
      <c r="X26" s="153">
        <v>188100</v>
      </c>
      <c r="Y26" s="153">
        <v>194400</v>
      </c>
      <c r="Z26" s="153">
        <v>218300</v>
      </c>
      <c r="AA26" s="153">
        <v>212000</v>
      </c>
      <c r="AB26" s="110">
        <v>183400</v>
      </c>
      <c r="AC26" s="105">
        <v>922100</v>
      </c>
      <c r="AD26" s="105">
        <v>995700</v>
      </c>
      <c r="AE26" s="105">
        <v>989800</v>
      </c>
      <c r="AF26" s="105">
        <v>964000</v>
      </c>
      <c r="AG26" s="105">
        <v>990000</v>
      </c>
      <c r="AH26" s="105">
        <v>1020100</v>
      </c>
      <c r="AI26" s="105">
        <v>1076800</v>
      </c>
      <c r="AJ26" s="105">
        <v>1041200</v>
      </c>
      <c r="AK26" s="105">
        <v>956500</v>
      </c>
      <c r="AL26" s="106">
        <v>741000</v>
      </c>
      <c r="AM26" s="153">
        <v>795600</v>
      </c>
      <c r="AN26" s="153">
        <v>796600</v>
      </c>
      <c r="AO26" s="153">
        <v>782700</v>
      </c>
      <c r="AP26" s="153">
        <v>780000</v>
      </c>
      <c r="AQ26" s="153">
        <v>784400</v>
      </c>
      <c r="AR26" s="153">
        <v>853600</v>
      </c>
      <c r="AS26" s="153">
        <v>825400</v>
      </c>
      <c r="AT26" s="110">
        <v>768300</v>
      </c>
      <c r="AU26" s="105">
        <v>8709200</v>
      </c>
      <c r="AV26" s="105">
        <v>9432200</v>
      </c>
      <c r="AW26" s="105">
        <v>9439100</v>
      </c>
      <c r="AX26" s="105">
        <v>9466700</v>
      </c>
      <c r="AY26" s="105">
        <v>9439300</v>
      </c>
      <c r="AZ26" s="105">
        <v>9372900</v>
      </c>
      <c r="BA26" s="105">
        <v>10267400</v>
      </c>
      <c r="BB26" s="105">
        <v>9981600</v>
      </c>
      <c r="BC26" s="105">
        <v>8981800</v>
      </c>
      <c r="BD26" s="106">
        <v>16507500</v>
      </c>
      <c r="BE26" s="153">
        <v>18144600</v>
      </c>
      <c r="BF26" s="153">
        <v>18157100</v>
      </c>
      <c r="BG26" s="153">
        <v>17771000</v>
      </c>
      <c r="BH26" s="153">
        <v>18125000</v>
      </c>
      <c r="BI26" s="153">
        <v>18394200</v>
      </c>
      <c r="BJ26" s="153">
        <v>20115800</v>
      </c>
      <c r="BK26" s="153">
        <v>19612300</v>
      </c>
      <c r="BL26" s="110">
        <v>16973600</v>
      </c>
      <c r="BM26" s="105">
        <v>1564900</v>
      </c>
      <c r="BN26" s="105">
        <v>1725000</v>
      </c>
      <c r="BO26" s="105">
        <v>1723500</v>
      </c>
      <c r="BP26" s="105">
        <v>1702500</v>
      </c>
      <c r="BQ26" s="105">
        <v>1737800</v>
      </c>
      <c r="BR26" s="105">
        <v>1725700</v>
      </c>
      <c r="BS26" s="105">
        <v>1916900</v>
      </c>
      <c r="BT26" s="105">
        <v>1872700</v>
      </c>
      <c r="BU26" s="105">
        <v>1605500</v>
      </c>
      <c r="BV26" s="106">
        <v>1426300</v>
      </c>
      <c r="BW26" s="153">
        <v>1577500</v>
      </c>
      <c r="BX26" s="153">
        <v>1566800</v>
      </c>
      <c r="BY26" s="153">
        <v>1616200</v>
      </c>
      <c r="BZ26" s="153">
        <v>1664300</v>
      </c>
      <c r="CA26" s="153">
        <v>1566000</v>
      </c>
      <c r="CB26" s="153">
        <v>1755200</v>
      </c>
      <c r="CC26" s="153">
        <v>1715900</v>
      </c>
      <c r="CD26" s="110">
        <v>1462100</v>
      </c>
      <c r="CE26" s="105">
        <v>5964000</v>
      </c>
      <c r="CF26" s="105">
        <v>6518100</v>
      </c>
      <c r="CG26" s="105">
        <v>6620100</v>
      </c>
      <c r="CH26" s="105">
        <v>6737500</v>
      </c>
      <c r="CI26" s="105">
        <v>6319000</v>
      </c>
      <c r="CJ26" s="105">
        <v>5857500</v>
      </c>
      <c r="CK26" s="105">
        <v>7153700</v>
      </c>
      <c r="CL26" s="105">
        <v>7010500</v>
      </c>
      <c r="CM26" s="105">
        <v>6094500</v>
      </c>
      <c r="CN26" s="106">
        <v>5605600</v>
      </c>
      <c r="CO26" s="153">
        <v>6182100</v>
      </c>
      <c r="CP26" s="153">
        <v>6100800</v>
      </c>
      <c r="CQ26" s="153">
        <v>6338700</v>
      </c>
      <c r="CR26" s="153">
        <v>6272900</v>
      </c>
      <c r="CS26" s="153">
        <v>6594600</v>
      </c>
      <c r="CT26" s="153">
        <v>6857000</v>
      </c>
      <c r="CU26" s="153">
        <v>6676800</v>
      </c>
      <c r="CV26" s="110">
        <v>5772800</v>
      </c>
      <c r="CW26" s="105">
        <v>44800</v>
      </c>
      <c r="CX26" s="105">
        <v>48800</v>
      </c>
      <c r="CY26" s="105">
        <v>45700</v>
      </c>
      <c r="CZ26" s="105">
        <v>51900</v>
      </c>
      <c r="DA26" s="105">
        <v>57400</v>
      </c>
      <c r="DB26" s="105">
        <v>59900</v>
      </c>
      <c r="DC26" s="105">
        <v>53500</v>
      </c>
      <c r="DD26" s="105">
        <v>52400</v>
      </c>
      <c r="DE26" s="105">
        <v>45900</v>
      </c>
      <c r="DF26" s="106">
        <v>44800</v>
      </c>
      <c r="DG26" s="153">
        <v>48600</v>
      </c>
      <c r="DH26" s="153">
        <v>45200</v>
      </c>
      <c r="DI26" s="153">
        <v>44100</v>
      </c>
      <c r="DJ26" s="153">
        <v>49900</v>
      </c>
      <c r="DK26" s="153">
        <v>52400</v>
      </c>
      <c r="DL26" s="153">
        <v>52900</v>
      </c>
      <c r="DM26" s="153">
        <v>51900</v>
      </c>
      <c r="DN26" s="110">
        <v>45800</v>
      </c>
      <c r="DO26" s="105">
        <v>46800</v>
      </c>
      <c r="DP26" s="105">
        <v>49800</v>
      </c>
      <c r="DQ26" s="105">
        <v>49500</v>
      </c>
      <c r="DR26" s="105">
        <v>48400</v>
      </c>
      <c r="DS26" s="105">
        <v>53300</v>
      </c>
      <c r="DT26" s="105">
        <v>51400</v>
      </c>
      <c r="DU26" s="105">
        <v>52900</v>
      </c>
      <c r="DV26" s="105">
        <v>52200</v>
      </c>
      <c r="DW26" s="105">
        <v>47400</v>
      </c>
    </row>
    <row r="27" spans="1:127">
      <c r="A27" s="22">
        <v>2043</v>
      </c>
      <c r="B27" s="106">
        <v>42288800</v>
      </c>
      <c r="C27" s="153">
        <v>46505600</v>
      </c>
      <c r="D27" s="153">
        <v>46508200</v>
      </c>
      <c r="E27" s="153">
        <v>46504600</v>
      </c>
      <c r="F27" s="153">
        <v>46509500</v>
      </c>
      <c r="G27" s="153">
        <v>46488300</v>
      </c>
      <c r="H27" s="153">
        <v>51493200</v>
      </c>
      <c r="I27" s="153">
        <v>50144700</v>
      </c>
      <c r="J27" s="110">
        <v>43539600</v>
      </c>
      <c r="K27" s="105">
        <v>429400</v>
      </c>
      <c r="L27" s="105">
        <v>458600</v>
      </c>
      <c r="M27" s="105">
        <v>444800</v>
      </c>
      <c r="N27" s="105">
        <v>460200</v>
      </c>
      <c r="O27" s="105">
        <v>501500</v>
      </c>
      <c r="P27" s="105">
        <v>484800</v>
      </c>
      <c r="Q27" s="105">
        <v>488300</v>
      </c>
      <c r="R27" s="105">
        <v>468500</v>
      </c>
      <c r="S27" s="105">
        <v>448800</v>
      </c>
      <c r="T27" s="106">
        <v>177800</v>
      </c>
      <c r="U27" s="153">
        <v>197400</v>
      </c>
      <c r="V27" s="153">
        <v>197100</v>
      </c>
      <c r="W27" s="153">
        <v>188700</v>
      </c>
      <c r="X27" s="153">
        <v>188900</v>
      </c>
      <c r="Y27" s="153">
        <v>195500</v>
      </c>
      <c r="Z27" s="153">
        <v>220800</v>
      </c>
      <c r="AA27" s="153">
        <v>214200</v>
      </c>
      <c r="AB27" s="110">
        <v>183900</v>
      </c>
      <c r="AC27" s="105">
        <v>916900</v>
      </c>
      <c r="AD27" s="105">
        <v>993800</v>
      </c>
      <c r="AE27" s="105">
        <v>987600</v>
      </c>
      <c r="AF27" s="105">
        <v>960700</v>
      </c>
      <c r="AG27" s="105">
        <v>987900</v>
      </c>
      <c r="AH27" s="105">
        <v>1019200</v>
      </c>
      <c r="AI27" s="105">
        <v>1078900</v>
      </c>
      <c r="AJ27" s="105">
        <v>1042099.9999999999</v>
      </c>
      <c r="AK27" s="105">
        <v>952400</v>
      </c>
      <c r="AL27" s="106">
        <v>736900</v>
      </c>
      <c r="AM27" s="153">
        <v>794000</v>
      </c>
      <c r="AN27" s="153">
        <v>795100</v>
      </c>
      <c r="AO27" s="153">
        <v>780600</v>
      </c>
      <c r="AP27" s="153">
        <v>777700</v>
      </c>
      <c r="AQ27" s="153">
        <v>782400</v>
      </c>
      <c r="AR27" s="153">
        <v>855100</v>
      </c>
      <c r="AS27" s="153">
        <v>825800</v>
      </c>
      <c r="AT27" s="110">
        <v>765100</v>
      </c>
      <c r="AU27" s="105">
        <v>8707100</v>
      </c>
      <c r="AV27" s="105">
        <v>9472400</v>
      </c>
      <c r="AW27" s="105">
        <v>9479500</v>
      </c>
      <c r="AX27" s="105">
        <v>9507900</v>
      </c>
      <c r="AY27" s="105">
        <v>9479600</v>
      </c>
      <c r="AZ27" s="105">
        <v>9410200</v>
      </c>
      <c r="BA27" s="105">
        <v>10361800</v>
      </c>
      <c r="BB27" s="105">
        <v>10064700</v>
      </c>
      <c r="BC27" s="105">
        <v>8989200</v>
      </c>
      <c r="BD27" s="106">
        <v>16537500</v>
      </c>
      <c r="BE27" s="153">
        <v>18265200</v>
      </c>
      <c r="BF27" s="153">
        <v>18278000</v>
      </c>
      <c r="BG27" s="153">
        <v>17873500</v>
      </c>
      <c r="BH27" s="153">
        <v>18245000</v>
      </c>
      <c r="BI27" s="153">
        <v>18527600</v>
      </c>
      <c r="BJ27" s="153">
        <v>20354500</v>
      </c>
      <c r="BK27" s="153">
        <v>19826800</v>
      </c>
      <c r="BL27" s="110">
        <v>17023300</v>
      </c>
      <c r="BM27" s="105">
        <v>1571500</v>
      </c>
      <c r="BN27" s="105">
        <v>1741400</v>
      </c>
      <c r="BO27" s="105">
        <v>1739700</v>
      </c>
      <c r="BP27" s="105">
        <v>1717700</v>
      </c>
      <c r="BQ27" s="105">
        <v>1755000</v>
      </c>
      <c r="BR27" s="105">
        <v>1742500</v>
      </c>
      <c r="BS27" s="105">
        <v>1946700</v>
      </c>
      <c r="BT27" s="105">
        <v>1900200</v>
      </c>
      <c r="BU27" s="105">
        <v>1613900</v>
      </c>
      <c r="BV27" s="106">
        <v>1431700</v>
      </c>
      <c r="BW27" s="153">
        <v>1591200</v>
      </c>
      <c r="BX27" s="153">
        <v>1579800</v>
      </c>
      <c r="BY27" s="153">
        <v>1631700</v>
      </c>
      <c r="BZ27" s="153">
        <v>1682700</v>
      </c>
      <c r="CA27" s="153">
        <v>1579600</v>
      </c>
      <c r="CB27" s="153">
        <v>1780200</v>
      </c>
      <c r="CC27" s="153">
        <v>1738800</v>
      </c>
      <c r="CD27" s="110">
        <v>1469000</v>
      </c>
      <c r="CE27" s="105">
        <v>6027800</v>
      </c>
      <c r="CF27" s="105">
        <v>6619200</v>
      </c>
      <c r="CG27" s="105">
        <v>6726400</v>
      </c>
      <c r="CH27" s="105">
        <v>6849700</v>
      </c>
      <c r="CI27" s="105">
        <v>6409800</v>
      </c>
      <c r="CJ27" s="105">
        <v>5924500</v>
      </c>
      <c r="CK27" s="105">
        <v>7303700</v>
      </c>
      <c r="CL27" s="105">
        <v>7152100</v>
      </c>
      <c r="CM27" s="105">
        <v>6164900</v>
      </c>
      <c r="CN27" s="106">
        <v>5615700</v>
      </c>
      <c r="CO27" s="153">
        <v>6224400</v>
      </c>
      <c r="CP27" s="153">
        <v>6139300</v>
      </c>
      <c r="CQ27" s="153">
        <v>6388900</v>
      </c>
      <c r="CR27" s="153">
        <v>6319500</v>
      </c>
      <c r="CS27" s="153">
        <v>6656700</v>
      </c>
      <c r="CT27" s="153">
        <v>6942300</v>
      </c>
      <c r="CU27" s="153">
        <v>6753500</v>
      </c>
      <c r="CV27" s="110">
        <v>5789800</v>
      </c>
      <c r="CW27" s="105">
        <v>44800</v>
      </c>
      <c r="CX27" s="105">
        <v>49100</v>
      </c>
      <c r="CY27" s="105">
        <v>45800</v>
      </c>
      <c r="CZ27" s="105">
        <v>52300</v>
      </c>
      <c r="DA27" s="105">
        <v>58000</v>
      </c>
      <c r="DB27" s="105">
        <v>60700</v>
      </c>
      <c r="DC27" s="105">
        <v>54100</v>
      </c>
      <c r="DD27" s="105">
        <v>52900</v>
      </c>
      <c r="DE27" s="105">
        <v>45900</v>
      </c>
      <c r="DF27" s="106">
        <v>44700</v>
      </c>
      <c r="DG27" s="153">
        <v>48600</v>
      </c>
      <c r="DH27" s="153">
        <v>45000</v>
      </c>
      <c r="DI27" s="153">
        <v>43900</v>
      </c>
      <c r="DJ27" s="153">
        <v>50000</v>
      </c>
      <c r="DK27" s="153">
        <v>52600</v>
      </c>
      <c r="DL27" s="153">
        <v>53200</v>
      </c>
      <c r="DM27" s="153">
        <v>52100</v>
      </c>
      <c r="DN27" s="110">
        <v>45600</v>
      </c>
      <c r="DO27" s="105">
        <v>47100</v>
      </c>
      <c r="DP27" s="105">
        <v>50300</v>
      </c>
      <c r="DQ27" s="105">
        <v>50000</v>
      </c>
      <c r="DR27" s="105">
        <v>48900</v>
      </c>
      <c r="DS27" s="105">
        <v>54000</v>
      </c>
      <c r="DT27" s="105">
        <v>52000</v>
      </c>
      <c r="DU27" s="105">
        <v>53600</v>
      </c>
      <c r="DV27" s="105">
        <v>52900</v>
      </c>
      <c r="DW27" s="105">
        <v>47700</v>
      </c>
    </row>
    <row r="28" spans="1:127">
      <c r="B28" s="106"/>
      <c r="C28" s="153"/>
      <c r="D28" s="153"/>
      <c r="E28" s="153"/>
      <c r="F28" s="153"/>
      <c r="G28" s="153"/>
      <c r="H28" s="153"/>
      <c r="I28" s="153"/>
      <c r="J28" s="110"/>
      <c r="K28" s="105"/>
      <c r="L28" s="105"/>
      <c r="M28" s="105"/>
      <c r="N28" s="105"/>
      <c r="O28" s="105"/>
      <c r="P28" s="105"/>
      <c r="Q28" s="105"/>
      <c r="R28" s="105"/>
      <c r="S28" s="105"/>
      <c r="T28" s="106"/>
      <c r="U28" s="153"/>
      <c r="V28" s="153"/>
      <c r="W28" s="153"/>
      <c r="X28" s="153"/>
      <c r="Y28" s="153"/>
      <c r="Z28" s="153"/>
      <c r="AA28" s="153"/>
      <c r="AB28" s="110"/>
      <c r="AC28" s="105"/>
      <c r="AD28" s="105"/>
      <c r="AE28" s="105"/>
      <c r="AF28" s="105"/>
      <c r="AG28" s="105"/>
      <c r="AH28" s="105"/>
      <c r="AI28" s="105"/>
      <c r="AJ28" s="105"/>
      <c r="AK28" s="105"/>
      <c r="AL28" s="106"/>
      <c r="AM28" s="153"/>
      <c r="AN28" s="153"/>
      <c r="AO28" s="153"/>
      <c r="AP28" s="153"/>
      <c r="AQ28" s="153"/>
      <c r="AR28" s="153"/>
      <c r="AS28" s="153"/>
      <c r="AT28" s="110"/>
      <c r="AU28" s="105"/>
      <c r="AV28" s="105"/>
      <c r="AW28" s="105"/>
      <c r="AX28" s="105"/>
      <c r="AY28" s="105"/>
      <c r="AZ28" s="105"/>
      <c r="BA28" s="105"/>
      <c r="BB28" s="105"/>
      <c r="BC28" s="105"/>
      <c r="BD28" s="106"/>
      <c r="BE28" s="153"/>
      <c r="BF28" s="153"/>
      <c r="BG28" s="153"/>
      <c r="BH28" s="153"/>
      <c r="BI28" s="153"/>
      <c r="BJ28" s="153"/>
      <c r="BK28" s="153"/>
      <c r="BL28" s="110"/>
      <c r="BM28" s="105"/>
      <c r="BN28" s="105"/>
      <c r="BO28" s="105"/>
      <c r="BP28" s="105"/>
      <c r="BQ28" s="105"/>
      <c r="BR28" s="105"/>
      <c r="BS28" s="105"/>
      <c r="BT28" s="105"/>
      <c r="BU28" s="105"/>
      <c r="BV28" s="106"/>
      <c r="BW28" s="153"/>
      <c r="BX28" s="153"/>
      <c r="BY28" s="153"/>
      <c r="BZ28" s="153"/>
      <c r="CA28" s="153"/>
      <c r="CB28" s="153"/>
      <c r="CC28" s="153"/>
      <c r="CD28" s="110"/>
      <c r="CE28" s="105"/>
      <c r="CF28" s="105"/>
      <c r="CG28" s="105"/>
      <c r="CH28" s="105"/>
      <c r="CI28" s="105"/>
      <c r="CJ28" s="105"/>
      <c r="CK28" s="105"/>
      <c r="CL28" s="105"/>
      <c r="CM28" s="105"/>
      <c r="CN28" s="106"/>
      <c r="CO28" s="153"/>
      <c r="CP28" s="153"/>
      <c r="CQ28" s="153"/>
      <c r="CR28" s="153"/>
      <c r="CS28" s="153"/>
      <c r="CT28" s="153"/>
      <c r="CU28" s="153"/>
      <c r="CV28" s="110"/>
      <c r="CW28" s="105"/>
      <c r="CX28" s="105"/>
      <c r="CY28" s="105"/>
      <c r="CZ28" s="105"/>
      <c r="DA28" s="105"/>
      <c r="DB28" s="105"/>
      <c r="DC28" s="105"/>
      <c r="DD28" s="105"/>
      <c r="DE28" s="105"/>
      <c r="DF28" s="106"/>
      <c r="DG28" s="153"/>
      <c r="DH28" s="153"/>
      <c r="DI28" s="153"/>
      <c r="DJ28" s="153"/>
      <c r="DK28" s="153"/>
      <c r="DL28" s="153"/>
      <c r="DM28" s="153"/>
      <c r="DN28" s="110"/>
      <c r="DO28" s="105"/>
      <c r="DP28" s="105"/>
      <c r="DQ28" s="105"/>
      <c r="DR28" s="105"/>
      <c r="DS28" s="105"/>
      <c r="DT28" s="105"/>
      <c r="DU28" s="105"/>
      <c r="DV28" s="105"/>
      <c r="DW28" s="105"/>
    </row>
    <row r="29" spans="1:127">
      <c r="A29" s="22" t="s">
        <v>623</v>
      </c>
      <c r="B29" s="102">
        <f>100*((B27/B5)^(1/22)-1)</f>
        <v>0.48494927432614077</v>
      </c>
      <c r="C29" s="154">
        <f t="shared" ref="C29:BN29" si="0">100*((C27/C5)^(1/22)-1)</f>
        <v>0.8881252215970914</v>
      </c>
      <c r="D29" s="154">
        <f t="shared" si="0"/>
        <v>0.88838159553783491</v>
      </c>
      <c r="E29" s="154">
        <f t="shared" si="0"/>
        <v>0.88803859084365389</v>
      </c>
      <c r="F29" s="154">
        <f t="shared" si="0"/>
        <v>0.88850977737791048</v>
      </c>
      <c r="G29" s="154">
        <f t="shared" si="0"/>
        <v>0.88646691280882539</v>
      </c>
      <c r="H29" s="154">
        <f t="shared" si="0"/>
        <v>1.3174254852838407</v>
      </c>
      <c r="I29" s="154">
        <f t="shared" si="0"/>
        <v>1.2024057309481417</v>
      </c>
      <c r="J29" s="103">
        <f t="shared" si="0"/>
        <v>0.61099786823306523</v>
      </c>
      <c r="K29" s="101">
        <f t="shared" si="0"/>
        <v>-0.85338843722108093</v>
      </c>
      <c r="L29" s="101">
        <f t="shared" si="0"/>
        <v>-0.57472221728510631</v>
      </c>
      <c r="M29" s="101">
        <f t="shared" si="0"/>
        <v>-0.69620580905641605</v>
      </c>
      <c r="N29" s="101">
        <f t="shared" si="0"/>
        <v>-0.56158494284276328</v>
      </c>
      <c r="O29" s="101">
        <f t="shared" si="0"/>
        <v>-0.21829666371242507</v>
      </c>
      <c r="P29" s="101">
        <f t="shared" si="0"/>
        <v>-0.35367341996563884</v>
      </c>
      <c r="Q29" s="101">
        <f t="shared" si="0"/>
        <v>-0.31243218126814076</v>
      </c>
      <c r="R29" s="101">
        <f t="shared" si="0"/>
        <v>-0.49030083755173814</v>
      </c>
      <c r="S29" s="101">
        <f t="shared" si="0"/>
        <v>-0.66361524098991209</v>
      </c>
      <c r="T29" s="102">
        <f t="shared" si="0"/>
        <v>0.53231756446641132</v>
      </c>
      <c r="U29" s="154">
        <f t="shared" si="0"/>
        <v>0.97374766360285303</v>
      </c>
      <c r="V29" s="154">
        <f t="shared" si="0"/>
        <v>0.96964565642811973</v>
      </c>
      <c r="W29" s="154">
        <f t="shared" si="0"/>
        <v>0.79589535534458911</v>
      </c>
      <c r="X29" s="154">
        <f t="shared" si="0"/>
        <v>0.79785909041327763</v>
      </c>
      <c r="Y29" s="154">
        <f t="shared" si="0"/>
        <v>0.93512322089386313</v>
      </c>
      <c r="Z29" s="154">
        <f t="shared" si="0"/>
        <v>1.4460508274691808</v>
      </c>
      <c r="AA29" s="154">
        <f t="shared" si="0"/>
        <v>1.3147997650438725</v>
      </c>
      <c r="AB29" s="103">
        <f t="shared" si="0"/>
        <v>0.67791266966821251</v>
      </c>
      <c r="AC29" s="101">
        <f t="shared" si="0"/>
        <v>-0.2321378074067515</v>
      </c>
      <c r="AD29" s="101">
        <f t="shared" si="0"/>
        <v>0.10742830926480096</v>
      </c>
      <c r="AE29" s="101">
        <f t="shared" si="0"/>
        <v>8.2237360351111732E-2</v>
      </c>
      <c r="AF29" s="101">
        <f t="shared" si="0"/>
        <v>-2.7826009644382754E-2</v>
      </c>
      <c r="AG29" s="101">
        <f t="shared" si="0"/>
        <v>8.3150034822110364E-2</v>
      </c>
      <c r="AH29" s="101">
        <f t="shared" si="0"/>
        <v>0.2082745140671971</v>
      </c>
      <c r="AI29" s="101">
        <f t="shared" si="0"/>
        <v>0.44963963487893999</v>
      </c>
      <c r="AJ29" s="101">
        <f t="shared" si="0"/>
        <v>0.30017927775274345</v>
      </c>
      <c r="AK29" s="101">
        <f t="shared" si="0"/>
        <v>-6.8658068993909804E-2</v>
      </c>
      <c r="AL29" s="102">
        <f t="shared" si="0"/>
        <v>-0.2265365147117393</v>
      </c>
      <c r="AM29" s="154">
        <f t="shared" si="0"/>
        <v>9.1989605527365015E-2</v>
      </c>
      <c r="AN29" s="154">
        <f t="shared" si="0"/>
        <v>9.7703755220379662E-2</v>
      </c>
      <c r="AO29" s="154">
        <f t="shared" si="0"/>
        <v>2.2769316001314266E-2</v>
      </c>
      <c r="AP29" s="154">
        <f t="shared" si="0"/>
        <v>8.7759612744653381E-3</v>
      </c>
      <c r="AQ29" s="154">
        <f t="shared" si="0"/>
        <v>3.3241629692004615E-2</v>
      </c>
      <c r="AR29" s="154">
        <f t="shared" si="0"/>
        <v>0.40819206088849036</v>
      </c>
      <c r="AS29" s="154">
        <f t="shared" si="0"/>
        <v>0.25794188242922456</v>
      </c>
      <c r="AT29" s="103">
        <f t="shared" si="0"/>
        <v>-6.4864561216027017E-2</v>
      </c>
      <c r="AU29" s="101">
        <f t="shared" si="0"/>
        <v>0.11114077791218868</v>
      </c>
      <c r="AV29" s="101">
        <f t="shared" si="0"/>
        <v>0.46928353309696469</v>
      </c>
      <c r="AW29" s="101">
        <f t="shared" si="0"/>
        <v>0.47222435669391771</v>
      </c>
      <c r="AX29" s="101">
        <f t="shared" si="0"/>
        <v>0.48380317190910294</v>
      </c>
      <c r="AY29" s="101">
        <f t="shared" si="0"/>
        <v>0.47211222207843573</v>
      </c>
      <c r="AZ29" s="101">
        <f t="shared" si="0"/>
        <v>0.4425152723355863</v>
      </c>
      <c r="BA29" s="101">
        <f t="shared" si="0"/>
        <v>0.84846794294251016</v>
      </c>
      <c r="BB29" s="101">
        <f t="shared" si="0"/>
        <v>0.72313393947549542</v>
      </c>
      <c r="BC29" s="101">
        <f t="shared" si="0"/>
        <v>0.24835525871458319</v>
      </c>
      <c r="BD29" s="102">
        <f t="shared" si="0"/>
        <v>0.52380686919215602</v>
      </c>
      <c r="BE29" s="154">
        <f t="shared" si="0"/>
        <v>0.94342392097928052</v>
      </c>
      <c r="BF29" s="154">
        <f t="shared" si="0"/>
        <v>0.94611325923059653</v>
      </c>
      <c r="BG29" s="154">
        <f t="shared" si="0"/>
        <v>0.85633320217022302</v>
      </c>
      <c r="BH29" s="154">
        <f t="shared" si="0"/>
        <v>0.93908813413665637</v>
      </c>
      <c r="BI29" s="154">
        <f t="shared" si="0"/>
        <v>1.0008030758606123</v>
      </c>
      <c r="BJ29" s="154">
        <f t="shared" si="0"/>
        <v>1.3957042064050018</v>
      </c>
      <c r="BK29" s="154">
        <f t="shared" si="0"/>
        <v>1.2816822273532757</v>
      </c>
      <c r="BL29" s="103">
        <f t="shared" si="0"/>
        <v>0.64917691048542725</v>
      </c>
      <c r="BM29" s="101">
        <f t="shared" si="0"/>
        <v>0.56829582309636528</v>
      </c>
      <c r="BN29" s="101">
        <f t="shared" si="0"/>
        <v>1.0066801238629353</v>
      </c>
      <c r="BO29" s="101">
        <f t="shared" ref="BO29:DW29" si="1">100*((BO27/BO5)^(1/22)-1)</f>
        <v>1.0021959728682361</v>
      </c>
      <c r="BP29" s="101">
        <f t="shared" si="1"/>
        <v>0.95134610987142043</v>
      </c>
      <c r="BQ29" s="101">
        <f t="shared" si="1"/>
        <v>1.039445756849755</v>
      </c>
      <c r="BR29" s="101">
        <f t="shared" si="1"/>
        <v>1.0115517947471231</v>
      </c>
      <c r="BS29" s="101">
        <f t="shared" si="1"/>
        <v>1.4828104161846989</v>
      </c>
      <c r="BT29" s="101">
        <f t="shared" si="1"/>
        <v>1.3778981276362012</v>
      </c>
      <c r="BU29" s="101">
        <f t="shared" si="1"/>
        <v>0.6831483889971679</v>
      </c>
      <c r="BV29" s="102">
        <f t="shared" si="1"/>
        <v>0.7866368684080749</v>
      </c>
      <c r="BW29" s="154">
        <f t="shared" si="1"/>
        <v>1.2416187902468012</v>
      </c>
      <c r="BX29" s="154">
        <f t="shared" si="1"/>
        <v>1.2119506318641893</v>
      </c>
      <c r="BY29" s="154">
        <f t="shared" si="1"/>
        <v>1.3425595345042174</v>
      </c>
      <c r="BZ29" s="154">
        <f t="shared" si="1"/>
        <v>1.4692953116925755</v>
      </c>
      <c r="CA29" s="154">
        <f t="shared" si="1"/>
        <v>1.216305492090064</v>
      </c>
      <c r="CB29" s="154">
        <f t="shared" si="1"/>
        <v>1.7286600787310924</v>
      </c>
      <c r="CC29" s="154">
        <f t="shared" si="1"/>
        <v>1.6267272369881791</v>
      </c>
      <c r="CD29" s="103">
        <f t="shared" si="1"/>
        <v>0.89806560924832191</v>
      </c>
      <c r="CE29" s="101">
        <f t="shared" si="1"/>
        <v>1.3051940641801485</v>
      </c>
      <c r="CF29" s="101">
        <f t="shared" si="1"/>
        <v>1.7099220424420247</v>
      </c>
      <c r="CG29" s="101">
        <f t="shared" si="1"/>
        <v>1.7726677932307977</v>
      </c>
      <c r="CH29" s="101">
        <f t="shared" si="1"/>
        <v>1.8439860752718751</v>
      </c>
      <c r="CI29" s="101">
        <f t="shared" si="1"/>
        <v>1.5824252374745384</v>
      </c>
      <c r="CJ29" s="101">
        <f t="shared" si="1"/>
        <v>1.2678645639981667</v>
      </c>
      <c r="CK29" s="101">
        <f t="shared" si="1"/>
        <v>2.1372556517221142</v>
      </c>
      <c r="CL29" s="101">
        <f t="shared" si="1"/>
        <v>2.0453873303441616</v>
      </c>
      <c r="CM29" s="101">
        <f t="shared" si="1"/>
        <v>1.4034200099724226</v>
      </c>
      <c r="CN29" s="102">
        <f t="shared" si="1"/>
        <v>0.42646806473485288</v>
      </c>
      <c r="CO29" s="154">
        <f t="shared" si="1"/>
        <v>0.85690012450645447</v>
      </c>
      <c r="CP29" s="154">
        <f t="shared" si="1"/>
        <v>0.80243203015613052</v>
      </c>
      <c r="CQ29" s="154">
        <f t="shared" si="1"/>
        <v>0.96261001874604624</v>
      </c>
      <c r="CR29" s="154">
        <f t="shared" si="1"/>
        <v>0.91808689060099979</v>
      </c>
      <c r="CS29" s="154">
        <f t="shared" si="1"/>
        <v>1.1263308929267746</v>
      </c>
      <c r="CT29" s="154">
        <f t="shared" si="1"/>
        <v>1.3094496437225933</v>
      </c>
      <c r="CU29" s="154">
        <f t="shared" si="1"/>
        <v>1.1897982061585655</v>
      </c>
      <c r="CV29" s="103">
        <f t="shared" si="1"/>
        <v>0.55870169762457511</v>
      </c>
      <c r="CW29" s="101">
        <f t="shared" si="1"/>
        <v>0.34839965190072153</v>
      </c>
      <c r="CX29" s="101">
        <f t="shared" si="1"/>
        <v>0.73433170294134875</v>
      </c>
      <c r="CY29" s="101">
        <f t="shared" si="1"/>
        <v>0.46016100529382431</v>
      </c>
      <c r="CZ29" s="101">
        <f t="shared" si="1"/>
        <v>0.99100842357708885</v>
      </c>
      <c r="DA29" s="101">
        <f t="shared" si="1"/>
        <v>1.4017522836237362</v>
      </c>
      <c r="DB29" s="101">
        <f t="shared" si="1"/>
        <v>1.5901092166671127</v>
      </c>
      <c r="DC29" s="101">
        <f t="shared" si="1"/>
        <v>1.1464604436570269</v>
      </c>
      <c r="DD29" s="101">
        <f t="shared" si="1"/>
        <v>1.054308715163077</v>
      </c>
      <c r="DE29" s="101">
        <f t="shared" si="1"/>
        <v>0.44811445155441554</v>
      </c>
      <c r="DF29" s="102">
        <f t="shared" si="1"/>
        <v>-4.0486097117464759E-2</v>
      </c>
      <c r="DG29" s="154">
        <f t="shared" si="1"/>
        <v>0.32013177813137172</v>
      </c>
      <c r="DH29" s="154">
        <f t="shared" si="1"/>
        <v>1.0112761405745019E-2</v>
      </c>
      <c r="DI29" s="154">
        <f t="shared" si="1"/>
        <v>-9.220210107978577E-2</v>
      </c>
      <c r="DJ29" s="154">
        <f t="shared" si="1"/>
        <v>0.42960507483771337</v>
      </c>
      <c r="DK29" s="154">
        <f t="shared" si="1"/>
        <v>0.63122034542535399</v>
      </c>
      <c r="DL29" s="154">
        <f t="shared" si="1"/>
        <v>0.7131951651923929</v>
      </c>
      <c r="DM29" s="154">
        <f t="shared" si="1"/>
        <v>0.6175930298538912</v>
      </c>
      <c r="DN29" s="103">
        <f t="shared" si="1"/>
        <v>4.0056337146077148E-2</v>
      </c>
      <c r="DO29" s="101">
        <f t="shared" si="1"/>
        <v>0.77994316702827415</v>
      </c>
      <c r="DP29" s="101">
        <f t="shared" si="1"/>
        <v>1.069947823309314</v>
      </c>
      <c r="DQ29" s="101">
        <f t="shared" si="1"/>
        <v>1.0540243724131759</v>
      </c>
      <c r="DR29" s="101">
        <f t="shared" si="1"/>
        <v>0.96346756064265016</v>
      </c>
      <c r="DS29" s="101">
        <f t="shared" si="1"/>
        <v>1.3504788288426717</v>
      </c>
      <c r="DT29" s="101">
        <f t="shared" si="1"/>
        <v>1.1997042454169105</v>
      </c>
      <c r="DU29" s="101">
        <f t="shared" si="1"/>
        <v>1.3507353990177773</v>
      </c>
      <c r="DV29" s="101">
        <f t="shared" si="1"/>
        <v>1.2901930650700777</v>
      </c>
      <c r="DW29" s="101">
        <f t="shared" si="1"/>
        <v>0.83794678514381715</v>
      </c>
    </row>
    <row r="30" spans="1:127">
      <c r="A30" s="22" t="s">
        <v>624</v>
      </c>
      <c r="B30" s="102">
        <f>100*((B16/B5)^(1/11)-1)</f>
        <v>0.6347116850309753</v>
      </c>
      <c r="C30" s="154">
        <f t="shared" ref="C30:BN30" si="2">100*((C16/C5)^(1/11)-1)</f>
        <v>0.98631538310756106</v>
      </c>
      <c r="D30" s="154">
        <f t="shared" si="2"/>
        <v>0.98644453667517951</v>
      </c>
      <c r="E30" s="154">
        <f t="shared" si="2"/>
        <v>0.98618868166546747</v>
      </c>
      <c r="F30" s="154">
        <f t="shared" si="2"/>
        <v>0.986724363738678</v>
      </c>
      <c r="G30" s="154">
        <f t="shared" si="2"/>
        <v>0.98542106972006049</v>
      </c>
      <c r="H30" s="154">
        <f t="shared" si="2"/>
        <v>1.3546541606389129</v>
      </c>
      <c r="I30" s="154">
        <f t="shared" si="2"/>
        <v>1.2432741766946975</v>
      </c>
      <c r="J30" s="103">
        <f t="shared" si="2"/>
        <v>0.75190367385788992</v>
      </c>
      <c r="K30" s="101">
        <f t="shared" si="2"/>
        <v>-0.66889951056587904</v>
      </c>
      <c r="L30" s="101">
        <f t="shared" si="2"/>
        <v>-0.42996851420636917</v>
      </c>
      <c r="M30" s="101">
        <f t="shared" si="2"/>
        <v>-0.54569599612328545</v>
      </c>
      <c r="N30" s="101">
        <f t="shared" si="2"/>
        <v>-0.40605720982306304</v>
      </c>
      <c r="O30" s="101">
        <f t="shared" si="2"/>
        <v>-8.6758010324805568E-2</v>
      </c>
      <c r="P30" s="101">
        <f t="shared" si="2"/>
        <v>-0.22098202366165332</v>
      </c>
      <c r="Q30" s="101">
        <f t="shared" si="2"/>
        <v>-0.20720456426031042</v>
      </c>
      <c r="R30" s="101">
        <f t="shared" si="2"/>
        <v>-0.37259039662073112</v>
      </c>
      <c r="S30" s="101">
        <f t="shared" si="2"/>
        <v>-0.49863589047288714</v>
      </c>
      <c r="T30" s="102">
        <f t="shared" si="2"/>
        <v>0.76853498467002179</v>
      </c>
      <c r="U30" s="154">
        <f t="shared" si="2"/>
        <v>1.166362956577327</v>
      </c>
      <c r="V30" s="154">
        <f t="shared" si="2"/>
        <v>1.1670538989778212</v>
      </c>
      <c r="W30" s="154">
        <f t="shared" si="2"/>
        <v>0.99306931134790499</v>
      </c>
      <c r="X30" s="154">
        <f t="shared" si="2"/>
        <v>0.99247304079503884</v>
      </c>
      <c r="Y30" s="154">
        <f t="shared" si="2"/>
        <v>1.1321142100922721</v>
      </c>
      <c r="Z30" s="154">
        <f t="shared" si="2"/>
        <v>1.5896244258559955</v>
      </c>
      <c r="AA30" s="154">
        <f t="shared" si="2"/>
        <v>1.4659972915336494</v>
      </c>
      <c r="AB30" s="103">
        <f t="shared" si="2"/>
        <v>0.90435003512800982</v>
      </c>
      <c r="AC30" s="101">
        <f t="shared" si="2"/>
        <v>-3.9645144445954461E-2</v>
      </c>
      <c r="AD30" s="101">
        <f t="shared" si="2"/>
        <v>0.26344127800521644</v>
      </c>
      <c r="AE30" s="101">
        <f t="shared" si="2"/>
        <v>0.23803373419948315</v>
      </c>
      <c r="AF30" s="101">
        <f t="shared" si="2"/>
        <v>0.13266797866811064</v>
      </c>
      <c r="AG30" s="101">
        <f t="shared" si="2"/>
        <v>0.23892463208454728</v>
      </c>
      <c r="AH30" s="101">
        <f t="shared" si="2"/>
        <v>0.36129622130713912</v>
      </c>
      <c r="AI30" s="101">
        <f t="shared" si="2"/>
        <v>0.5650239115063016</v>
      </c>
      <c r="AJ30" s="101">
        <f t="shared" si="2"/>
        <v>0.42061410169556002</v>
      </c>
      <c r="AK30" s="101">
        <f t="shared" si="2"/>
        <v>0.11219393379415799</v>
      </c>
      <c r="AL30" s="102">
        <f t="shared" si="2"/>
        <v>-3.8804870240971567E-2</v>
      </c>
      <c r="AM30" s="154">
        <f t="shared" si="2"/>
        <v>0.23783105498209611</v>
      </c>
      <c r="AN30" s="154">
        <f t="shared" si="2"/>
        <v>0.24236292328432274</v>
      </c>
      <c r="AO30" s="154">
        <f t="shared" si="2"/>
        <v>0.17404543584835785</v>
      </c>
      <c r="AP30" s="154">
        <f t="shared" si="2"/>
        <v>0.1580295527365827</v>
      </c>
      <c r="AQ30" s="154">
        <f t="shared" si="2"/>
        <v>0.17749566821811946</v>
      </c>
      <c r="AR30" s="154">
        <f t="shared" si="2"/>
        <v>0.50563736596000997</v>
      </c>
      <c r="AS30" s="154">
        <f t="shared" si="2"/>
        <v>0.36267315547153789</v>
      </c>
      <c r="AT30" s="103">
        <f t="shared" si="2"/>
        <v>0.10950609451134685</v>
      </c>
      <c r="AU30" s="101">
        <f t="shared" si="2"/>
        <v>0.21392563537099285</v>
      </c>
      <c r="AV30" s="101">
        <f t="shared" si="2"/>
        <v>0.51373549914890404</v>
      </c>
      <c r="AW30" s="101">
        <f t="shared" si="2"/>
        <v>0.51681515347448137</v>
      </c>
      <c r="AX30" s="101">
        <f t="shared" si="2"/>
        <v>0.53061256857500627</v>
      </c>
      <c r="AY30" s="101">
        <f t="shared" si="2"/>
        <v>0.51730258806412799</v>
      </c>
      <c r="AZ30" s="101">
        <f t="shared" si="2"/>
        <v>0.48756529158135997</v>
      </c>
      <c r="BA30" s="101">
        <f t="shared" si="2"/>
        <v>0.82650749368420318</v>
      </c>
      <c r="BB30" s="101">
        <f t="shared" si="2"/>
        <v>0.70235170601831154</v>
      </c>
      <c r="BC30" s="101">
        <f t="shared" si="2"/>
        <v>0.34411974327832606</v>
      </c>
      <c r="BD30" s="102">
        <f t="shared" si="2"/>
        <v>0.71620431049395084</v>
      </c>
      <c r="BE30" s="154">
        <f t="shared" si="2"/>
        <v>1.0881979969721067</v>
      </c>
      <c r="BF30" s="154">
        <f t="shared" si="2"/>
        <v>1.0917033792871678</v>
      </c>
      <c r="BG30" s="154">
        <f t="shared" si="2"/>
        <v>1.0005682627612478</v>
      </c>
      <c r="BH30" s="154">
        <f t="shared" si="2"/>
        <v>1.0829257691954641</v>
      </c>
      <c r="BI30" s="154">
        <f t="shared" si="2"/>
        <v>1.1448245761846998</v>
      </c>
      <c r="BJ30" s="154">
        <f t="shared" si="2"/>
        <v>1.4903435329173931</v>
      </c>
      <c r="BK30" s="154">
        <f t="shared" si="2"/>
        <v>1.3815935185138128</v>
      </c>
      <c r="BL30" s="103">
        <f t="shared" si="2"/>
        <v>0.83110130157182383</v>
      </c>
      <c r="BM30" s="101">
        <f t="shared" si="2"/>
        <v>0.6654693988624949</v>
      </c>
      <c r="BN30" s="101">
        <f t="shared" si="2"/>
        <v>1.042980225169976</v>
      </c>
      <c r="BO30" s="101">
        <f t="shared" ref="BO30:DW30" si="3">100*((BO16/BO5)^(1/11)-1)</f>
        <v>1.0406335128098076</v>
      </c>
      <c r="BP30" s="101">
        <f t="shared" si="3"/>
        <v>0.98864844153800924</v>
      </c>
      <c r="BQ30" s="101">
        <f t="shared" si="3"/>
        <v>1.070444131259185</v>
      </c>
      <c r="BR30" s="101">
        <f t="shared" si="3"/>
        <v>1.038710143373156</v>
      </c>
      <c r="BS30" s="101">
        <f t="shared" si="3"/>
        <v>1.4398135965661751</v>
      </c>
      <c r="BT30" s="101">
        <f t="shared" si="3"/>
        <v>1.3381054360637634</v>
      </c>
      <c r="BU30" s="101">
        <f t="shared" si="3"/>
        <v>0.77230715110350179</v>
      </c>
      <c r="BV30" s="102">
        <f t="shared" si="3"/>
        <v>1.0076440138468756</v>
      </c>
      <c r="BW30" s="154">
        <f t="shared" si="3"/>
        <v>1.4213284248071334</v>
      </c>
      <c r="BX30" s="154">
        <f t="shared" si="3"/>
        <v>1.3962280583901476</v>
      </c>
      <c r="BY30" s="154">
        <f t="shared" si="3"/>
        <v>1.5287467309150982</v>
      </c>
      <c r="BZ30" s="154">
        <f t="shared" si="3"/>
        <v>1.6399386193416188</v>
      </c>
      <c r="CA30" s="154">
        <f t="shared" si="3"/>
        <v>1.3760372849804137</v>
      </c>
      <c r="CB30" s="154">
        <f t="shared" si="3"/>
        <v>1.8463959570549582</v>
      </c>
      <c r="CC30" s="154">
        <f t="shared" si="3"/>
        <v>1.7490677137640409</v>
      </c>
      <c r="CD30" s="103">
        <f t="shared" si="3"/>
        <v>1.1113911582428138</v>
      </c>
      <c r="CE30" s="101">
        <f t="shared" si="3"/>
        <v>1.4485118632312943</v>
      </c>
      <c r="CF30" s="101">
        <f t="shared" si="3"/>
        <v>1.7990951352583551</v>
      </c>
      <c r="CG30" s="101">
        <f t="shared" si="3"/>
        <v>1.8674896080729475</v>
      </c>
      <c r="CH30" s="101">
        <f t="shared" si="3"/>
        <v>1.9452706668305897</v>
      </c>
      <c r="CI30" s="101">
        <f t="shared" si="3"/>
        <v>1.6645908919556751</v>
      </c>
      <c r="CJ30" s="101">
        <f t="shared" si="3"/>
        <v>1.3367263353273318</v>
      </c>
      <c r="CK30" s="101">
        <f t="shared" si="3"/>
        <v>2.1512912017183083</v>
      </c>
      <c r="CL30" s="101">
        <f t="shared" si="3"/>
        <v>2.0645103233689843</v>
      </c>
      <c r="CM30" s="101">
        <f t="shared" si="3"/>
        <v>1.5385076956656585</v>
      </c>
      <c r="CN30" s="102">
        <f t="shared" si="3"/>
        <v>0.57901246776745907</v>
      </c>
      <c r="CO30" s="154">
        <f t="shared" si="3"/>
        <v>0.96028956324556436</v>
      </c>
      <c r="CP30" s="154">
        <f t="shared" si="3"/>
        <v>0.90361200104926986</v>
      </c>
      <c r="CQ30" s="154">
        <f t="shared" si="3"/>
        <v>1.064900212248987</v>
      </c>
      <c r="CR30" s="154">
        <f t="shared" si="3"/>
        <v>1.0233293572632807</v>
      </c>
      <c r="CS30" s="154">
        <f t="shared" si="3"/>
        <v>1.2368274165630799</v>
      </c>
      <c r="CT30" s="154">
        <f t="shared" si="3"/>
        <v>1.3481987303274767</v>
      </c>
      <c r="CU30" s="154">
        <f t="shared" si="3"/>
        <v>1.2339273346366531</v>
      </c>
      <c r="CV30" s="103">
        <f t="shared" si="3"/>
        <v>0.7001923582056202</v>
      </c>
      <c r="CW30" s="101">
        <f t="shared" si="3"/>
        <v>0.57465723661029866</v>
      </c>
      <c r="CX30" s="101">
        <f t="shared" si="3"/>
        <v>0.87420868766363569</v>
      </c>
      <c r="CY30" s="101">
        <f t="shared" si="3"/>
        <v>0.61738708248666452</v>
      </c>
      <c r="CZ30" s="101">
        <f t="shared" si="3"/>
        <v>1.1994387160107145</v>
      </c>
      <c r="DA30" s="101">
        <f t="shared" si="3"/>
        <v>1.5734041364991347</v>
      </c>
      <c r="DB30" s="101">
        <f t="shared" si="3"/>
        <v>1.7642170495903775</v>
      </c>
      <c r="DC30" s="101">
        <f t="shared" si="3"/>
        <v>1.2376994280492104</v>
      </c>
      <c r="DD30" s="101">
        <f t="shared" si="3"/>
        <v>1.1443448530553235</v>
      </c>
      <c r="DE30" s="101">
        <f t="shared" si="3"/>
        <v>0.65553322367781774</v>
      </c>
      <c r="DF30" s="102">
        <f t="shared" si="3"/>
        <v>0.15997209685925107</v>
      </c>
      <c r="DG30" s="154">
        <f t="shared" si="3"/>
        <v>0.48954534962581953</v>
      </c>
      <c r="DH30" s="154">
        <f t="shared" si="3"/>
        <v>0.16067897921341334</v>
      </c>
      <c r="DI30" s="154">
        <f t="shared" si="3"/>
        <v>6.069211101025207E-2</v>
      </c>
      <c r="DJ30" s="154">
        <f t="shared" si="3"/>
        <v>0.56328495148343372</v>
      </c>
      <c r="DK30" s="154">
        <f t="shared" si="3"/>
        <v>0.76409435083495403</v>
      </c>
      <c r="DL30" s="154">
        <f t="shared" si="3"/>
        <v>0.80589001692148443</v>
      </c>
      <c r="DM30" s="154">
        <f t="shared" si="3"/>
        <v>0.7132708131541099</v>
      </c>
      <c r="DN30" s="103">
        <f t="shared" si="3"/>
        <v>0.23848731506290743</v>
      </c>
      <c r="DO30" s="101">
        <f t="shared" si="3"/>
        <v>0.85551114584647703</v>
      </c>
      <c r="DP30" s="101">
        <f t="shared" si="3"/>
        <v>1.1021281042023157</v>
      </c>
      <c r="DQ30" s="101">
        <f t="shared" si="3"/>
        <v>1.0636411535814405</v>
      </c>
      <c r="DR30" s="101">
        <f t="shared" si="3"/>
        <v>0.98326316012748993</v>
      </c>
      <c r="DS30" s="101">
        <f t="shared" si="3"/>
        <v>1.3915588054228545</v>
      </c>
      <c r="DT30" s="101">
        <f t="shared" si="3"/>
        <v>1.2385586327184894</v>
      </c>
      <c r="DU30" s="101">
        <f t="shared" si="3"/>
        <v>1.3416796740767012</v>
      </c>
      <c r="DV30" s="101">
        <f t="shared" si="3"/>
        <v>1.2615988264058853</v>
      </c>
      <c r="DW30" s="101">
        <f t="shared" si="3"/>
        <v>0.9184019605588345</v>
      </c>
    </row>
    <row r="31" spans="1:127">
      <c r="A31" s="22" t="s">
        <v>625</v>
      </c>
      <c r="B31" s="102">
        <f>100*((B27/B16)^(1/11)-1)</f>
        <v>0.33540973681571717</v>
      </c>
      <c r="C31" s="154">
        <f t="shared" ref="C31:BN31" si="4">100*((C27/C16)^(1/11)-1)</f>
        <v>0.79003053151542879</v>
      </c>
      <c r="D31" s="154">
        <f t="shared" si="4"/>
        <v>0.79041387847207378</v>
      </c>
      <c r="E31" s="154">
        <f t="shared" si="4"/>
        <v>0.78998389366384814</v>
      </c>
      <c r="F31" s="154">
        <f t="shared" si="4"/>
        <v>0.79039070956210544</v>
      </c>
      <c r="G31" s="154">
        <f t="shared" si="4"/>
        <v>0.78760971964804138</v>
      </c>
      <c r="H31" s="154">
        <f t="shared" si="4"/>
        <v>1.2802104844292783</v>
      </c>
      <c r="I31" s="154">
        <f t="shared" si="4"/>
        <v>1.1615537823948197</v>
      </c>
      <c r="J31" s="103">
        <f t="shared" si="4"/>
        <v>0.47028912534687883</v>
      </c>
      <c r="K31" s="101">
        <f t="shared" si="4"/>
        <v>-1.037534710227106</v>
      </c>
      <c r="L31" s="101">
        <f t="shared" si="4"/>
        <v>-0.71926547918749195</v>
      </c>
      <c r="M31" s="101">
        <f t="shared" si="4"/>
        <v>-0.84648784699262736</v>
      </c>
      <c r="N31" s="101">
        <f t="shared" si="4"/>
        <v>-0.71686980089374908</v>
      </c>
      <c r="O31" s="101">
        <f t="shared" si="4"/>
        <v>-0.34966214268401519</v>
      </c>
      <c r="P31" s="101">
        <f t="shared" si="4"/>
        <v>-0.48618835625819923</v>
      </c>
      <c r="Q31" s="101">
        <f t="shared" si="4"/>
        <v>-0.41754883985123392</v>
      </c>
      <c r="R31" s="101">
        <f t="shared" si="4"/>
        <v>-0.60787220282113585</v>
      </c>
      <c r="S31" s="101">
        <f t="shared" si="4"/>
        <v>-0.82832104564815046</v>
      </c>
      <c r="T31" s="102">
        <f t="shared" si="4"/>
        <v>0.29665387534183463</v>
      </c>
      <c r="U31" s="154">
        <f t="shared" si="4"/>
        <v>0.7814990997466742</v>
      </c>
      <c r="V31" s="154">
        <f t="shared" si="4"/>
        <v>0.77262261847541591</v>
      </c>
      <c r="W31" s="154">
        <f t="shared" si="4"/>
        <v>0.59910635218203279</v>
      </c>
      <c r="X31" s="154">
        <f t="shared" si="4"/>
        <v>0.60362016391739548</v>
      </c>
      <c r="Y31" s="154">
        <f t="shared" si="4"/>
        <v>0.73851594215308403</v>
      </c>
      <c r="Z31" s="154">
        <f t="shared" si="4"/>
        <v>1.3026801373839936</v>
      </c>
      <c r="AA31" s="154">
        <f t="shared" si="4"/>
        <v>1.163827542524154</v>
      </c>
      <c r="AB31" s="103">
        <f t="shared" si="4"/>
        <v>0.45198344761805398</v>
      </c>
      <c r="AC31" s="101">
        <f t="shared" si="4"/>
        <v>-0.42425978915749951</v>
      </c>
      <c r="AD31" s="101">
        <f t="shared" si="4"/>
        <v>-4.8341898543968753E-2</v>
      </c>
      <c r="AE31" s="101">
        <f t="shared" si="4"/>
        <v>-7.3316864791839187E-2</v>
      </c>
      <c r="AF31" s="101">
        <f t="shared" si="4"/>
        <v>-0.18806275603169276</v>
      </c>
      <c r="AG31" s="101">
        <f t="shared" si="4"/>
        <v>-7.23824835748621E-2</v>
      </c>
      <c r="AH31" s="101">
        <f t="shared" si="4"/>
        <v>5.5486120303327446E-2</v>
      </c>
      <c r="AI31" s="101">
        <f t="shared" si="4"/>
        <v>0.33438774554461759</v>
      </c>
      <c r="AJ31" s="101">
        <f t="shared" si="4"/>
        <v>0.17988889175173384</v>
      </c>
      <c r="AK31" s="101">
        <f t="shared" si="4"/>
        <v>-0.24918336385931772</v>
      </c>
      <c r="AL31" s="102">
        <f t="shared" si="4"/>
        <v>-0.41391559066539241</v>
      </c>
      <c r="AM31" s="154">
        <f t="shared" si="4"/>
        <v>-5.3639651303527547E-2</v>
      </c>
      <c r="AN31" s="154">
        <f t="shared" si="4"/>
        <v>-4.6746656043594736E-2</v>
      </c>
      <c r="AO31" s="154">
        <f t="shared" si="4"/>
        <v>-0.12827835680302435</v>
      </c>
      <c r="AP31" s="154">
        <f t="shared" si="4"/>
        <v>-0.14025521532323726</v>
      </c>
      <c r="AQ31" s="154">
        <f t="shared" si="4"/>
        <v>-0.1108046852581368</v>
      </c>
      <c r="AR31" s="154">
        <f t="shared" si="4"/>
        <v>0.31084123397486785</v>
      </c>
      <c r="AS31" s="154">
        <f t="shared" si="4"/>
        <v>0.15331989941682611</v>
      </c>
      <c r="AT31" s="103">
        <f t="shared" si="4"/>
        <v>-0.23893149827807214</v>
      </c>
      <c r="AU31" s="101">
        <f t="shared" si="4"/>
        <v>8.4613421984736092E-3</v>
      </c>
      <c r="AV31" s="101">
        <f t="shared" si="4"/>
        <v>0.42485122582376356</v>
      </c>
      <c r="AW31" s="101">
        <f t="shared" si="4"/>
        <v>0.42765334107290887</v>
      </c>
      <c r="AX31" s="101">
        <f t="shared" si="4"/>
        <v>0.4370155707894785</v>
      </c>
      <c r="AY31" s="101">
        <f t="shared" si="4"/>
        <v>0.42694217268623991</v>
      </c>
      <c r="AZ31" s="101">
        <f t="shared" si="4"/>
        <v>0.39748544966069499</v>
      </c>
      <c r="BA31" s="101">
        <f t="shared" si="4"/>
        <v>0.87043317528159303</v>
      </c>
      <c r="BB31" s="101">
        <f t="shared" si="4"/>
        <v>0.74392046182185645</v>
      </c>
      <c r="BC31" s="101">
        <f t="shared" si="4"/>
        <v>0.1526821680115642</v>
      </c>
      <c r="BD31" s="102">
        <f t="shared" si="4"/>
        <v>0.33177696333985818</v>
      </c>
      <c r="BE31" s="154">
        <f t="shared" si="4"/>
        <v>0.79885718405761086</v>
      </c>
      <c r="BF31" s="154">
        <f t="shared" si="4"/>
        <v>0.80073281496690907</v>
      </c>
      <c r="BG31" s="154">
        <f t="shared" si="4"/>
        <v>0.71230411816984862</v>
      </c>
      <c r="BH31" s="154">
        <f t="shared" si="4"/>
        <v>0.79545517523953446</v>
      </c>
      <c r="BI31" s="154">
        <f t="shared" si="4"/>
        <v>0.85698664972242433</v>
      </c>
      <c r="BJ31" s="154">
        <f t="shared" si="4"/>
        <v>1.3011531306740265</v>
      </c>
      <c r="BK31" s="154">
        <f t="shared" si="4"/>
        <v>1.1818693985048423</v>
      </c>
      <c r="BL31" s="103">
        <f t="shared" si="4"/>
        <v>0.46758075625894513</v>
      </c>
      <c r="BM31" s="101">
        <f t="shared" si="4"/>
        <v>0.47121605013953349</v>
      </c>
      <c r="BN31" s="101">
        <f t="shared" si="4"/>
        <v>0.97039306351482946</v>
      </c>
      <c r="BO31" s="101">
        <f t="shared" ref="BO31:DW31" si="5">100*((BO27/BO16)^(1/11)-1)</f>
        <v>0.96377305520709555</v>
      </c>
      <c r="BP31" s="101">
        <f t="shared" si="5"/>
        <v>0.91405755662419264</v>
      </c>
      <c r="BQ31" s="101">
        <f t="shared" si="5"/>
        <v>1.0084568896629786</v>
      </c>
      <c r="BR31" s="101">
        <f t="shared" si="5"/>
        <v>0.98440074605494754</v>
      </c>
      <c r="BS31" s="101">
        <f t="shared" si="5"/>
        <v>1.5258254606641541</v>
      </c>
      <c r="BT31" s="101">
        <f t="shared" si="5"/>
        <v>1.4177064447060239</v>
      </c>
      <c r="BU31" s="101">
        <f t="shared" si="5"/>
        <v>0.5940685105155552</v>
      </c>
      <c r="BV31" s="102">
        <f t="shared" si="5"/>
        <v>0.56611329189926174</v>
      </c>
      <c r="BW31" s="154">
        <f t="shared" si="5"/>
        <v>1.062227585283626</v>
      </c>
      <c r="BX31" s="154">
        <f t="shared" si="5"/>
        <v>1.0280081109907746</v>
      </c>
      <c r="BY31" s="154">
        <f t="shared" si="5"/>
        <v>1.1567137751071987</v>
      </c>
      <c r="BZ31" s="154">
        <f t="shared" si="5"/>
        <v>1.2989384971174411</v>
      </c>
      <c r="CA31" s="154">
        <f t="shared" si="5"/>
        <v>1.0568253784559056</v>
      </c>
      <c r="CB31" s="154">
        <f t="shared" si="5"/>
        <v>1.611060304752554</v>
      </c>
      <c r="CC31" s="154">
        <f t="shared" si="5"/>
        <v>1.5045338592727164</v>
      </c>
      <c r="CD31" s="103">
        <f t="shared" si="5"/>
        <v>0.68519013604975143</v>
      </c>
      <c r="CE31" s="101">
        <f t="shared" si="5"/>
        <v>1.1620787322835113</v>
      </c>
      <c r="CF31" s="101">
        <f t="shared" si="5"/>
        <v>1.6208270627019683</v>
      </c>
      <c r="CG31" s="101">
        <f t="shared" si="5"/>
        <v>1.6779342418434817</v>
      </c>
      <c r="CH31" s="101">
        <f t="shared" si="5"/>
        <v>1.7428021119072934</v>
      </c>
      <c r="CI31" s="101">
        <f t="shared" si="5"/>
        <v>1.5003259895437493</v>
      </c>
      <c r="CJ31" s="101">
        <f t="shared" si="5"/>
        <v>1.1990495865977113</v>
      </c>
      <c r="CK31" s="101">
        <f t="shared" si="5"/>
        <v>2.1232220302053628</v>
      </c>
      <c r="CL31" s="101">
        <f t="shared" si="5"/>
        <v>2.0262679202382117</v>
      </c>
      <c r="CM31" s="101">
        <f t="shared" si="5"/>
        <v>1.2685120460738109</v>
      </c>
      <c r="CN31" s="102">
        <f t="shared" si="5"/>
        <v>0.27415502005752046</v>
      </c>
      <c r="CO31" s="154">
        <f t="shared" si="5"/>
        <v>0.75361656280166223</v>
      </c>
      <c r="CP31" s="154">
        <f t="shared" si="5"/>
        <v>0.70135351634967869</v>
      </c>
      <c r="CQ31" s="154">
        <f t="shared" si="5"/>
        <v>0.86042335558516037</v>
      </c>
      <c r="CR31" s="154">
        <f t="shared" si="5"/>
        <v>0.81295406175068141</v>
      </c>
      <c r="CS31" s="154">
        <f t="shared" si="5"/>
        <v>1.0159549724548134</v>
      </c>
      <c r="CT31" s="154">
        <f t="shared" si="5"/>
        <v>1.2707153722967934</v>
      </c>
      <c r="CU31" s="154">
        <f t="shared" si="5"/>
        <v>1.145688314116633</v>
      </c>
      <c r="CV31" s="103">
        <f t="shared" si="5"/>
        <v>0.41740984110301138</v>
      </c>
      <c r="CW31" s="101">
        <f t="shared" si="5"/>
        <v>0.12265106713251761</v>
      </c>
      <c r="CX31" s="101">
        <f t="shared" si="5"/>
        <v>0.59464867831162671</v>
      </c>
      <c r="CY31" s="101">
        <f t="shared" si="5"/>
        <v>0.303180611675824</v>
      </c>
      <c r="CZ31" s="101">
        <f t="shared" si="5"/>
        <v>0.78300741402641538</v>
      </c>
      <c r="DA31" s="101">
        <f t="shared" si="5"/>
        <v>1.2303905102120094</v>
      </c>
      <c r="DB31" s="101">
        <f t="shared" si="5"/>
        <v>1.4162992638667937</v>
      </c>
      <c r="DC31" s="101">
        <f t="shared" si="5"/>
        <v>1.0553036870546872</v>
      </c>
      <c r="DD31" s="101">
        <f t="shared" si="5"/>
        <v>0.96435272516379733</v>
      </c>
      <c r="DE31" s="101">
        <f t="shared" si="5"/>
        <v>0.24112310299784223</v>
      </c>
      <c r="DF31" s="102">
        <f t="shared" si="5"/>
        <v>-0.24054309801585516</v>
      </c>
      <c r="DG31" s="154">
        <f t="shared" si="5"/>
        <v>0.15100381802171103</v>
      </c>
      <c r="DH31" s="154">
        <f t="shared" si="5"/>
        <v>-0.1402271182203485</v>
      </c>
      <c r="DI31" s="154">
        <f t="shared" si="5"/>
        <v>-0.24486268856063198</v>
      </c>
      <c r="DJ31" s="154">
        <f t="shared" si="5"/>
        <v>0.29610290031685249</v>
      </c>
      <c r="DK31" s="154">
        <f t="shared" si="5"/>
        <v>0.49852155621186167</v>
      </c>
      <c r="DL31" s="154">
        <f t="shared" si="5"/>
        <v>0.62058554990669368</v>
      </c>
      <c r="DM31" s="154">
        <f t="shared" si="5"/>
        <v>0.52200614061501671</v>
      </c>
      <c r="DN31" s="103">
        <f t="shared" si="5"/>
        <v>-0.15798182904690483</v>
      </c>
      <c r="DO31" s="101">
        <f t="shared" si="5"/>
        <v>0.7044318090070778</v>
      </c>
      <c r="DP31" s="101">
        <f t="shared" si="5"/>
        <v>1.0377777852321524</v>
      </c>
      <c r="DQ31" s="101">
        <f t="shared" si="5"/>
        <v>1.044408506336425</v>
      </c>
      <c r="DR31" s="101">
        <f t="shared" si="5"/>
        <v>0.9436758416598412</v>
      </c>
      <c r="DS31" s="101">
        <f t="shared" si="5"/>
        <v>1.3094154962957516</v>
      </c>
      <c r="DT31" s="101">
        <f t="shared" si="5"/>
        <v>1.1608647700563468</v>
      </c>
      <c r="DU31" s="101">
        <f t="shared" si="5"/>
        <v>1.3597919331634678</v>
      </c>
      <c r="DV31" s="101">
        <f t="shared" si="5"/>
        <v>1.3187953781721218</v>
      </c>
      <c r="DW31" s="101">
        <f t="shared" si="5"/>
        <v>0.75755575100655559</v>
      </c>
    </row>
    <row r="34" spans="1:2">
      <c r="A34" s="22" t="s">
        <v>720</v>
      </c>
    </row>
    <row r="35" spans="1:2">
      <c r="A35" s="22">
        <v>1</v>
      </c>
      <c r="B35" s="22" t="s">
        <v>613</v>
      </c>
    </row>
    <row r="36" spans="1:2">
      <c r="A36" s="22">
        <v>2</v>
      </c>
      <c r="B36" s="22" t="s">
        <v>614</v>
      </c>
    </row>
    <row r="37" spans="1:2">
      <c r="A37" s="22">
        <v>3</v>
      </c>
      <c r="B37" s="22" t="s">
        <v>615</v>
      </c>
    </row>
    <row r="38" spans="1:2">
      <c r="A38" s="22">
        <v>4</v>
      </c>
      <c r="B38" s="22" t="s">
        <v>616</v>
      </c>
    </row>
    <row r="39" spans="1:2">
      <c r="A39" s="22">
        <v>5</v>
      </c>
      <c r="B39" s="22" t="s">
        <v>617</v>
      </c>
    </row>
    <row r="40" spans="1:2">
      <c r="A40" s="22">
        <v>6</v>
      </c>
      <c r="B40" s="22" t="s">
        <v>618</v>
      </c>
    </row>
    <row r="41" spans="1:2">
      <c r="A41" s="22">
        <v>7</v>
      </c>
      <c r="B41" s="22" t="s">
        <v>619</v>
      </c>
    </row>
    <row r="42" spans="1:2">
      <c r="A42" s="22">
        <v>8</v>
      </c>
      <c r="B42" s="22" t="s">
        <v>620</v>
      </c>
    </row>
    <row r="43" spans="1:2">
      <c r="A43" s="22">
        <v>9</v>
      </c>
      <c r="B43" s="22" t="s">
        <v>621</v>
      </c>
    </row>
    <row r="44" spans="1:2">
      <c r="A44" s="22">
        <v>10</v>
      </c>
      <c r="B44" s="22" t="s">
        <v>622</v>
      </c>
    </row>
    <row r="46" spans="1:2">
      <c r="A46" s="22" t="s">
        <v>630</v>
      </c>
    </row>
  </sheetData>
  <mergeCells count="14">
    <mergeCell ref="AU3:BC3"/>
    <mergeCell ref="B3:J3"/>
    <mergeCell ref="K3:S3"/>
    <mergeCell ref="T3:AB3"/>
    <mergeCell ref="AC3:AK3"/>
    <mergeCell ref="AL3:AT3"/>
    <mergeCell ref="DF3:DN3"/>
    <mergeCell ref="DO3:DW3"/>
    <mergeCell ref="BD3:BL3"/>
    <mergeCell ref="BM3:BU3"/>
    <mergeCell ref="BV3:CD3"/>
    <mergeCell ref="CE3:CM3"/>
    <mergeCell ref="CN3:CV3"/>
    <mergeCell ref="CW3:DE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9507-591C-48F2-BEF8-AAE3990535CE}">
  <dimension ref="A1:J34"/>
  <sheetViews>
    <sheetView workbookViewId="0"/>
  </sheetViews>
  <sheetFormatPr baseColWidth="10" defaultColWidth="9.1640625" defaultRowHeight="15"/>
  <cols>
    <col min="1" max="1" width="19.83203125" style="156" customWidth="1"/>
    <col min="2" max="16384" width="9.1640625" style="156"/>
  </cols>
  <sheetData>
    <row r="1" spans="1:10" ht="16">
      <c r="A1" s="155" t="s">
        <v>626</v>
      </c>
    </row>
    <row r="3" spans="1:10" ht="46">
      <c r="B3" s="152" t="s">
        <v>605</v>
      </c>
      <c r="C3" s="152" t="s">
        <v>606</v>
      </c>
      <c r="D3" s="152" t="s">
        <v>607</v>
      </c>
      <c r="E3" s="152" t="s">
        <v>608</v>
      </c>
      <c r="F3" s="152" t="s">
        <v>609</v>
      </c>
      <c r="G3" s="152" t="s">
        <v>610</v>
      </c>
      <c r="H3" s="152" t="s">
        <v>611</v>
      </c>
      <c r="I3" s="152" t="s">
        <v>612</v>
      </c>
      <c r="J3" s="152" t="s">
        <v>594</v>
      </c>
    </row>
    <row r="4" spans="1:10">
      <c r="A4" s="35">
        <v>2021</v>
      </c>
      <c r="B4" s="153">
        <v>774600</v>
      </c>
      <c r="C4" s="153">
        <v>778100</v>
      </c>
      <c r="D4" s="153">
        <v>778200</v>
      </c>
      <c r="E4" s="153">
        <v>776700</v>
      </c>
      <c r="F4" s="153">
        <v>776200</v>
      </c>
      <c r="G4" s="153">
        <v>776700</v>
      </c>
      <c r="H4" s="153">
        <v>781800</v>
      </c>
      <c r="I4" s="153">
        <v>780300</v>
      </c>
      <c r="J4" s="153">
        <v>776100</v>
      </c>
    </row>
    <row r="5" spans="1:10">
      <c r="A5" s="35">
        <v>2022</v>
      </c>
      <c r="B5" s="153">
        <v>775600</v>
      </c>
      <c r="C5" s="153">
        <v>780600</v>
      </c>
      <c r="D5" s="153">
        <v>780800</v>
      </c>
      <c r="E5" s="153">
        <v>778700</v>
      </c>
      <c r="F5" s="153">
        <v>778100</v>
      </c>
      <c r="G5" s="153">
        <v>778700</v>
      </c>
      <c r="H5" s="153">
        <v>785800</v>
      </c>
      <c r="I5" s="153">
        <v>783600</v>
      </c>
      <c r="J5" s="153">
        <v>777800</v>
      </c>
    </row>
    <row r="6" spans="1:10">
      <c r="A6" s="35">
        <v>2023</v>
      </c>
      <c r="B6" s="153">
        <v>776400</v>
      </c>
      <c r="C6" s="153">
        <v>783100</v>
      </c>
      <c r="D6" s="153">
        <v>783300</v>
      </c>
      <c r="E6" s="153">
        <v>780700</v>
      </c>
      <c r="F6" s="153">
        <v>780000</v>
      </c>
      <c r="G6" s="153">
        <v>780700</v>
      </c>
      <c r="H6" s="153">
        <v>789800</v>
      </c>
      <c r="I6" s="153">
        <v>786800</v>
      </c>
      <c r="J6" s="153">
        <v>779400</v>
      </c>
    </row>
    <row r="7" spans="1:10">
      <c r="A7" s="35">
        <v>2024</v>
      </c>
      <c r="B7" s="153">
        <v>776900</v>
      </c>
      <c r="C7" s="153">
        <v>785500</v>
      </c>
      <c r="D7" s="153">
        <v>785700</v>
      </c>
      <c r="E7" s="153">
        <v>782600</v>
      </c>
      <c r="F7" s="153">
        <v>781700</v>
      </c>
      <c r="G7" s="153">
        <v>782500</v>
      </c>
      <c r="H7" s="153">
        <v>794000</v>
      </c>
      <c r="I7" s="153">
        <v>790000</v>
      </c>
      <c r="J7" s="153">
        <v>780900</v>
      </c>
    </row>
    <row r="8" spans="1:10">
      <c r="A8" s="35">
        <v>2025</v>
      </c>
      <c r="B8" s="153">
        <v>777200</v>
      </c>
      <c r="C8" s="153">
        <v>787700</v>
      </c>
      <c r="D8" s="153">
        <v>788000</v>
      </c>
      <c r="E8" s="153">
        <v>784400</v>
      </c>
      <c r="F8" s="153">
        <v>783300</v>
      </c>
      <c r="G8" s="153">
        <v>784300</v>
      </c>
      <c r="H8" s="153">
        <v>798200</v>
      </c>
      <c r="I8" s="153">
        <v>793100</v>
      </c>
      <c r="J8" s="153">
        <v>782200</v>
      </c>
    </row>
    <row r="9" spans="1:10">
      <c r="A9" s="35">
        <v>2026</v>
      </c>
      <c r="B9" s="153">
        <v>777100</v>
      </c>
      <c r="C9" s="153">
        <v>789800</v>
      </c>
      <c r="D9" s="153">
        <v>790100</v>
      </c>
      <c r="E9" s="153">
        <v>786000</v>
      </c>
      <c r="F9" s="153">
        <v>784800</v>
      </c>
      <c r="G9" s="153">
        <v>785900</v>
      </c>
      <c r="H9" s="153">
        <v>802400</v>
      </c>
      <c r="I9" s="153">
        <v>796200</v>
      </c>
      <c r="J9" s="153">
        <v>783300</v>
      </c>
    </row>
    <row r="10" spans="1:10">
      <c r="A10" s="35">
        <v>2027</v>
      </c>
      <c r="B10" s="153">
        <v>776900</v>
      </c>
      <c r="C10" s="153">
        <v>791800</v>
      </c>
      <c r="D10" s="153">
        <v>792100</v>
      </c>
      <c r="E10" s="153">
        <v>787500</v>
      </c>
      <c r="F10" s="153">
        <v>786100</v>
      </c>
      <c r="G10" s="153">
        <v>787400</v>
      </c>
      <c r="H10" s="153">
        <v>806600</v>
      </c>
      <c r="I10" s="153">
        <v>799200</v>
      </c>
      <c r="J10" s="153">
        <v>784200</v>
      </c>
    </row>
    <row r="11" spans="1:10">
      <c r="A11" s="35">
        <v>2028</v>
      </c>
      <c r="B11" s="153">
        <v>776300</v>
      </c>
      <c r="C11" s="153">
        <v>793600</v>
      </c>
      <c r="D11" s="153">
        <v>794000</v>
      </c>
      <c r="E11" s="153">
        <v>788700</v>
      </c>
      <c r="F11" s="153">
        <v>787200</v>
      </c>
      <c r="G11" s="153">
        <v>788700</v>
      </c>
      <c r="H11" s="153">
        <v>810700</v>
      </c>
      <c r="I11" s="153">
        <v>802000</v>
      </c>
      <c r="J11" s="153">
        <v>785000</v>
      </c>
    </row>
    <row r="12" spans="1:10">
      <c r="A12" s="35">
        <v>2029</v>
      </c>
      <c r="B12" s="153">
        <v>775500</v>
      </c>
      <c r="C12" s="153">
        <v>795200</v>
      </c>
      <c r="D12" s="153">
        <v>795600</v>
      </c>
      <c r="E12" s="153">
        <v>789800</v>
      </c>
      <c r="F12" s="153">
        <v>788200</v>
      </c>
      <c r="G12" s="153">
        <v>789800</v>
      </c>
      <c r="H12" s="153">
        <v>814800</v>
      </c>
      <c r="I12" s="153">
        <v>804700</v>
      </c>
      <c r="J12" s="153">
        <v>785500</v>
      </c>
    </row>
    <row r="13" spans="1:10">
      <c r="A13" s="35">
        <v>2030</v>
      </c>
      <c r="B13" s="153">
        <v>774300</v>
      </c>
      <c r="C13" s="153">
        <v>796600</v>
      </c>
      <c r="D13" s="153">
        <v>797000</v>
      </c>
      <c r="E13" s="153">
        <v>790600</v>
      </c>
      <c r="F13" s="153">
        <v>788900</v>
      </c>
      <c r="G13" s="153">
        <v>790800</v>
      </c>
      <c r="H13" s="153">
        <v>818800</v>
      </c>
      <c r="I13" s="153">
        <v>807300</v>
      </c>
      <c r="J13" s="153">
        <v>785700</v>
      </c>
    </row>
    <row r="14" spans="1:10">
      <c r="A14" s="35">
        <v>2031</v>
      </c>
      <c r="B14" s="153">
        <v>772900</v>
      </c>
      <c r="C14" s="153">
        <v>797800</v>
      </c>
      <c r="D14" s="153">
        <v>798200</v>
      </c>
      <c r="E14" s="153">
        <v>791300</v>
      </c>
      <c r="F14" s="153">
        <v>789500</v>
      </c>
      <c r="G14" s="153">
        <v>791500</v>
      </c>
      <c r="H14" s="153">
        <v>822700</v>
      </c>
      <c r="I14" s="153">
        <v>809700</v>
      </c>
      <c r="J14" s="153">
        <v>785700</v>
      </c>
    </row>
    <row r="15" spans="1:10">
      <c r="A15" s="35">
        <v>2032</v>
      </c>
      <c r="B15" s="153">
        <v>771300</v>
      </c>
      <c r="C15" s="153">
        <v>798700</v>
      </c>
      <c r="D15" s="153">
        <v>799200</v>
      </c>
      <c r="E15" s="153">
        <v>791700</v>
      </c>
      <c r="F15" s="153">
        <v>789800</v>
      </c>
      <c r="G15" s="153">
        <v>792000</v>
      </c>
      <c r="H15" s="153">
        <v>826400</v>
      </c>
      <c r="I15" s="153">
        <v>812000</v>
      </c>
      <c r="J15" s="153">
        <v>785500</v>
      </c>
    </row>
    <row r="16" spans="1:10">
      <c r="A16" s="35">
        <v>2033</v>
      </c>
      <c r="B16" s="153">
        <v>769300</v>
      </c>
      <c r="C16" s="153">
        <v>799500</v>
      </c>
      <c r="D16" s="153">
        <v>800000</v>
      </c>
      <c r="E16" s="153">
        <v>791800</v>
      </c>
      <c r="F16" s="153">
        <v>789900</v>
      </c>
      <c r="G16" s="153">
        <v>792300</v>
      </c>
      <c r="H16" s="153">
        <v>830000</v>
      </c>
      <c r="I16" s="153">
        <v>814100</v>
      </c>
      <c r="J16" s="153">
        <v>785000</v>
      </c>
    </row>
    <row r="17" spans="1:10">
      <c r="A17" s="35">
        <v>2034</v>
      </c>
      <c r="B17" s="153">
        <v>767100</v>
      </c>
      <c r="C17" s="153">
        <v>800000</v>
      </c>
      <c r="D17" s="153">
        <v>800600</v>
      </c>
      <c r="E17" s="153">
        <v>791800</v>
      </c>
      <c r="F17" s="153">
        <v>789700</v>
      </c>
      <c r="G17" s="153">
        <v>792400</v>
      </c>
      <c r="H17" s="153">
        <v>833400</v>
      </c>
      <c r="I17" s="153">
        <v>816000</v>
      </c>
      <c r="J17" s="153">
        <v>784300</v>
      </c>
    </row>
    <row r="18" spans="1:10">
      <c r="A18" s="35">
        <v>2035</v>
      </c>
      <c r="B18" s="153">
        <v>764600</v>
      </c>
      <c r="C18" s="153">
        <v>800300</v>
      </c>
      <c r="D18" s="153">
        <v>800900</v>
      </c>
      <c r="E18" s="153">
        <v>791500</v>
      </c>
      <c r="F18" s="153">
        <v>789300</v>
      </c>
      <c r="G18" s="153">
        <v>792200</v>
      </c>
      <c r="H18" s="153">
        <v>836700</v>
      </c>
      <c r="I18" s="153">
        <v>817700</v>
      </c>
      <c r="J18" s="153">
        <v>783200</v>
      </c>
    </row>
    <row r="19" spans="1:10">
      <c r="A19" s="35">
        <v>2036</v>
      </c>
      <c r="B19" s="153">
        <v>761900</v>
      </c>
      <c r="C19" s="153">
        <v>800300</v>
      </c>
      <c r="D19" s="153">
        <v>801000</v>
      </c>
      <c r="E19" s="153">
        <v>790900</v>
      </c>
      <c r="F19" s="153">
        <v>788700</v>
      </c>
      <c r="G19" s="153">
        <v>791800</v>
      </c>
      <c r="H19" s="153">
        <v>839800</v>
      </c>
      <c r="I19" s="153">
        <v>819300</v>
      </c>
      <c r="J19" s="153">
        <v>781900</v>
      </c>
    </row>
    <row r="20" spans="1:10">
      <c r="A20" s="35">
        <v>2037</v>
      </c>
      <c r="B20" s="153">
        <v>758900</v>
      </c>
      <c r="C20" s="153">
        <v>800100</v>
      </c>
      <c r="D20" s="153">
        <v>800800</v>
      </c>
      <c r="E20" s="153">
        <v>790100</v>
      </c>
      <c r="F20" s="153">
        <v>787800</v>
      </c>
      <c r="G20" s="153">
        <v>791100</v>
      </c>
      <c r="H20" s="153">
        <v>842600</v>
      </c>
      <c r="I20" s="153">
        <v>820700</v>
      </c>
      <c r="J20" s="153">
        <v>780400</v>
      </c>
    </row>
    <row r="21" spans="1:10">
      <c r="A21" s="35">
        <v>2038</v>
      </c>
      <c r="B21" s="153">
        <v>755700</v>
      </c>
      <c r="C21" s="153">
        <v>799700</v>
      </c>
      <c r="D21" s="153">
        <v>800400</v>
      </c>
      <c r="E21" s="153">
        <v>789100</v>
      </c>
      <c r="F21" s="153">
        <v>786700</v>
      </c>
      <c r="G21" s="153">
        <v>790200</v>
      </c>
      <c r="H21" s="153">
        <v>845300</v>
      </c>
      <c r="I21" s="153">
        <v>821900</v>
      </c>
      <c r="J21" s="153">
        <v>778500</v>
      </c>
    </row>
    <row r="22" spans="1:10">
      <c r="A22" s="35">
        <v>2039</v>
      </c>
      <c r="B22" s="153">
        <v>752300</v>
      </c>
      <c r="C22" s="153">
        <v>799000</v>
      </c>
      <c r="D22" s="153">
        <v>799800</v>
      </c>
      <c r="E22" s="153">
        <v>787900</v>
      </c>
      <c r="F22" s="153">
        <v>785400</v>
      </c>
      <c r="G22" s="153">
        <v>789100</v>
      </c>
      <c r="H22" s="153">
        <v>847700</v>
      </c>
      <c r="I22" s="153">
        <v>823000</v>
      </c>
      <c r="J22" s="153">
        <v>776400</v>
      </c>
    </row>
    <row r="23" spans="1:10">
      <c r="A23" s="35">
        <v>2040</v>
      </c>
      <c r="B23" s="153">
        <v>748700</v>
      </c>
      <c r="C23" s="153">
        <v>798100</v>
      </c>
      <c r="D23" s="153">
        <v>799000</v>
      </c>
      <c r="E23" s="153">
        <v>786400</v>
      </c>
      <c r="F23" s="153">
        <v>783800</v>
      </c>
      <c r="G23" s="153">
        <v>787800</v>
      </c>
      <c r="H23" s="153">
        <v>849900</v>
      </c>
      <c r="I23" s="153">
        <v>824000</v>
      </c>
      <c r="J23" s="153">
        <v>774000</v>
      </c>
    </row>
    <row r="24" spans="1:10">
      <c r="A24" s="35">
        <v>2041</v>
      </c>
      <c r="B24" s="153">
        <v>745000</v>
      </c>
      <c r="C24" s="153">
        <v>797000</v>
      </c>
      <c r="D24" s="153">
        <v>797900</v>
      </c>
      <c r="E24" s="153">
        <v>784700</v>
      </c>
      <c r="F24" s="153">
        <v>782000</v>
      </c>
      <c r="G24" s="153">
        <v>786200</v>
      </c>
      <c r="H24" s="153">
        <v>851900</v>
      </c>
      <c r="I24" s="153">
        <v>824700</v>
      </c>
      <c r="J24" s="153">
        <v>771300</v>
      </c>
    </row>
    <row r="25" spans="1:10">
      <c r="A25" s="35">
        <v>2042</v>
      </c>
      <c r="B25" s="153">
        <v>741000</v>
      </c>
      <c r="C25" s="153">
        <v>795600</v>
      </c>
      <c r="D25" s="153">
        <v>796600</v>
      </c>
      <c r="E25" s="153">
        <v>782700</v>
      </c>
      <c r="F25" s="153">
        <v>780000</v>
      </c>
      <c r="G25" s="153">
        <v>784400</v>
      </c>
      <c r="H25" s="153">
        <v>853600</v>
      </c>
      <c r="I25" s="153">
        <v>825400</v>
      </c>
      <c r="J25" s="153">
        <v>768300</v>
      </c>
    </row>
    <row r="26" spans="1:10">
      <c r="A26" s="35">
        <v>2043</v>
      </c>
      <c r="B26" s="153">
        <v>736900</v>
      </c>
      <c r="C26" s="153">
        <v>794000</v>
      </c>
      <c r="D26" s="153">
        <v>795100</v>
      </c>
      <c r="E26" s="153">
        <v>780600</v>
      </c>
      <c r="F26" s="153">
        <v>777700</v>
      </c>
      <c r="G26" s="153">
        <v>782400</v>
      </c>
      <c r="H26" s="153">
        <v>855100</v>
      </c>
      <c r="I26" s="153">
        <v>825800</v>
      </c>
      <c r="J26" s="153">
        <v>765100</v>
      </c>
    </row>
    <row r="27" spans="1:10">
      <c r="A27" s="35"/>
      <c r="B27" s="153"/>
      <c r="C27" s="153"/>
      <c r="D27" s="153"/>
      <c r="E27" s="153"/>
      <c r="F27" s="153"/>
      <c r="G27" s="153"/>
      <c r="H27" s="153"/>
      <c r="I27" s="153"/>
      <c r="J27" s="153"/>
    </row>
    <row r="28" spans="1:10">
      <c r="A28" s="35" t="s">
        <v>623</v>
      </c>
      <c r="B28" s="154">
        <f t="shared" ref="B28:I28" si="0">100*((B26/B4)^(1/22)-1)</f>
        <v>-0.2265365147117393</v>
      </c>
      <c r="C28" s="154">
        <f t="shared" si="0"/>
        <v>9.1989605527365015E-2</v>
      </c>
      <c r="D28" s="154">
        <f t="shared" si="0"/>
        <v>9.7703755220379662E-2</v>
      </c>
      <c r="E28" s="154">
        <f t="shared" si="0"/>
        <v>2.2769316001314266E-2</v>
      </c>
      <c r="F28" s="154">
        <f t="shared" si="0"/>
        <v>8.7759612744653381E-3</v>
      </c>
      <c r="G28" s="154">
        <f t="shared" si="0"/>
        <v>3.3241629692004615E-2</v>
      </c>
      <c r="H28" s="154">
        <f t="shared" si="0"/>
        <v>0.40819206088849036</v>
      </c>
      <c r="I28" s="154">
        <f t="shared" si="0"/>
        <v>0.25794188242922456</v>
      </c>
      <c r="J28" s="154">
        <f>100*((J26/J4)^(1/22)-1)</f>
        <v>-6.4864561216027017E-2</v>
      </c>
    </row>
    <row r="29" spans="1:10">
      <c r="A29" s="35" t="s">
        <v>624</v>
      </c>
      <c r="B29" s="154">
        <f t="shared" ref="B29:I29" si="1">100*((B15/B4)^(1/11)-1)</f>
        <v>-3.8804870240971567E-2</v>
      </c>
      <c r="C29" s="154">
        <f t="shared" si="1"/>
        <v>0.23783105498209611</v>
      </c>
      <c r="D29" s="154">
        <f t="shared" si="1"/>
        <v>0.24236292328432274</v>
      </c>
      <c r="E29" s="154">
        <f t="shared" si="1"/>
        <v>0.17404543584835785</v>
      </c>
      <c r="F29" s="154">
        <f t="shared" si="1"/>
        <v>0.1580295527365827</v>
      </c>
      <c r="G29" s="154">
        <f t="shared" si="1"/>
        <v>0.17749566821811946</v>
      </c>
      <c r="H29" s="154">
        <f t="shared" si="1"/>
        <v>0.50563736596000997</v>
      </c>
      <c r="I29" s="154">
        <f t="shared" si="1"/>
        <v>0.36267315547153789</v>
      </c>
      <c r="J29" s="154">
        <f>100*((J15/J4)^(1/11)-1)</f>
        <v>0.10950609451134685</v>
      </c>
    </row>
    <row r="30" spans="1:10">
      <c r="A30" s="35" t="s">
        <v>625</v>
      </c>
      <c r="B30" s="154">
        <f t="shared" ref="B30:I30" si="2">100*((B26/B15)^(1/11)-1)</f>
        <v>-0.41391559066539241</v>
      </c>
      <c r="C30" s="154">
        <f t="shared" si="2"/>
        <v>-5.3639651303527547E-2</v>
      </c>
      <c r="D30" s="154">
        <f t="shared" si="2"/>
        <v>-4.6746656043594736E-2</v>
      </c>
      <c r="E30" s="154">
        <f t="shared" si="2"/>
        <v>-0.12827835680302435</v>
      </c>
      <c r="F30" s="154">
        <f t="shared" si="2"/>
        <v>-0.14025521532323726</v>
      </c>
      <c r="G30" s="154">
        <f t="shared" si="2"/>
        <v>-0.1108046852581368</v>
      </c>
      <c r="H30" s="154">
        <f t="shared" si="2"/>
        <v>0.31084123397486785</v>
      </c>
      <c r="I30" s="154">
        <f t="shared" si="2"/>
        <v>0.15331989941682611</v>
      </c>
      <c r="J30" s="154">
        <f>100*((J26/J15)^(1/11)-1)</f>
        <v>-0.23893149827807214</v>
      </c>
    </row>
    <row r="31" spans="1:10">
      <c r="A31" s="35"/>
      <c r="B31" s="154"/>
      <c r="C31" s="154"/>
      <c r="D31" s="154"/>
      <c r="E31" s="154"/>
      <c r="F31" s="154"/>
      <c r="G31" s="154"/>
      <c r="H31" s="154"/>
      <c r="I31" s="154"/>
      <c r="J31" s="154"/>
    </row>
    <row r="32" spans="1:10">
      <c r="A32" s="35" t="s">
        <v>722</v>
      </c>
      <c r="B32" s="154"/>
      <c r="C32" s="154"/>
      <c r="D32" s="154"/>
      <c r="E32" s="154"/>
      <c r="F32" s="154"/>
      <c r="G32" s="154"/>
      <c r="H32" s="154"/>
      <c r="I32" s="154"/>
      <c r="J32" s="154"/>
    </row>
    <row r="34" spans="1:1">
      <c r="A34" s="22" t="s">
        <v>630</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6817-C0C1-4116-8F4C-80B73A282952}">
  <dimension ref="A1:J33"/>
  <sheetViews>
    <sheetView workbookViewId="0"/>
  </sheetViews>
  <sheetFormatPr baseColWidth="10" defaultColWidth="9.1640625" defaultRowHeight="14"/>
  <cols>
    <col min="1" max="1" width="21.1640625" style="22" customWidth="1"/>
    <col min="2" max="10" width="15.6640625" style="22" customWidth="1"/>
    <col min="11" max="16384" width="9.1640625" style="22"/>
  </cols>
  <sheetData>
    <row r="1" spans="1:10" ht="16">
      <c r="A1" s="158" t="s">
        <v>723</v>
      </c>
      <c r="B1" s="157"/>
      <c r="C1" s="157"/>
      <c r="D1" s="157"/>
      <c r="E1" s="157"/>
      <c r="F1" s="157"/>
      <c r="G1" s="157"/>
      <c r="H1" s="157"/>
      <c r="I1" s="157"/>
    </row>
    <row r="2" spans="1:10" ht="16">
      <c r="A2" s="158"/>
      <c r="B2" s="157"/>
      <c r="C2" s="157"/>
      <c r="D2" s="157"/>
      <c r="E2" s="157"/>
      <c r="F2" s="157"/>
      <c r="G2" s="157"/>
      <c r="H2" s="157"/>
      <c r="I2" s="157"/>
    </row>
    <row r="3" spans="1:10" ht="31.5" customHeight="1">
      <c r="B3" s="51" t="s">
        <v>605</v>
      </c>
      <c r="C3" s="51" t="s">
        <v>606</v>
      </c>
      <c r="D3" s="51" t="s">
        <v>607</v>
      </c>
      <c r="E3" s="51" t="s">
        <v>608</v>
      </c>
      <c r="F3" s="51" t="s">
        <v>609</v>
      </c>
      <c r="G3" s="51" t="s">
        <v>610</v>
      </c>
      <c r="H3" s="51" t="s">
        <v>611</v>
      </c>
      <c r="I3" s="51" t="s">
        <v>612</v>
      </c>
      <c r="J3" s="51" t="s">
        <v>594</v>
      </c>
    </row>
    <row r="4" spans="1:10">
      <c r="A4" s="35">
        <v>2021</v>
      </c>
      <c r="B4" s="101">
        <v>2.0373916337008668</v>
      </c>
      <c r="C4" s="101">
        <v>2.032409898497046</v>
      </c>
      <c r="D4" s="101">
        <v>2.0326711001290336</v>
      </c>
      <c r="E4" s="101">
        <v>2.0287583747992008</v>
      </c>
      <c r="F4" s="101">
        <v>2.0274470674892777</v>
      </c>
      <c r="G4" s="101">
        <v>2.0287742724152524</v>
      </c>
      <c r="H4" s="101">
        <v>2.0248692692806767</v>
      </c>
      <c r="I4" s="101">
        <v>2.0241140123786647</v>
      </c>
      <c r="J4" s="101">
        <v>2.0381366058368284</v>
      </c>
    </row>
    <row r="5" spans="1:10">
      <c r="A5" s="35">
        <v>2022</v>
      </c>
      <c r="B5" s="101">
        <v>2.0238604694855282</v>
      </c>
      <c r="C5" s="101">
        <v>2.0173513928408062</v>
      </c>
      <c r="D5" s="101">
        <v>2.0178630499503805</v>
      </c>
      <c r="E5" s="101">
        <v>2.0124411088971761</v>
      </c>
      <c r="F5" s="101">
        <v>2.0108800992389098</v>
      </c>
      <c r="G5" s="101">
        <v>2.0124671135944259</v>
      </c>
      <c r="H5" s="101">
        <v>2.0079931312222743</v>
      </c>
      <c r="I5" s="101">
        <v>2.0069664993340846</v>
      </c>
      <c r="J5" s="101">
        <v>2.0248827843309791</v>
      </c>
    </row>
    <row r="6" spans="1:10">
      <c r="A6" s="35">
        <v>2023</v>
      </c>
      <c r="B6" s="101">
        <v>2.0105863951356446</v>
      </c>
      <c r="C6" s="101">
        <v>2.002680128687095</v>
      </c>
      <c r="D6" s="101">
        <v>2.0031864807289521</v>
      </c>
      <c r="E6" s="101">
        <v>1.9965475353238284</v>
      </c>
      <c r="F6" s="101">
        <v>1.9947420645068896</v>
      </c>
      <c r="G6" s="101">
        <v>1.9965832774961767</v>
      </c>
      <c r="H6" s="101">
        <v>1.9911459803961116</v>
      </c>
      <c r="I6" s="101">
        <v>1.9898031440305906</v>
      </c>
      <c r="J6" s="101">
        <v>2.0119259660806939</v>
      </c>
    </row>
    <row r="7" spans="1:10">
      <c r="A7" s="35">
        <v>2024</v>
      </c>
      <c r="B7" s="101">
        <v>1.9973057325168264</v>
      </c>
      <c r="C7" s="101">
        <v>1.9881495655431281</v>
      </c>
      <c r="D7" s="101">
        <v>1.9886507446366921</v>
      </c>
      <c r="E7" s="101">
        <v>1.9808144979624895</v>
      </c>
      <c r="F7" s="101">
        <v>1.9785114972348423</v>
      </c>
      <c r="G7" s="101">
        <v>1.9806115217171205</v>
      </c>
      <c r="H7" s="101">
        <v>1.9748296274187933</v>
      </c>
      <c r="I7" s="101">
        <v>1.9728840818222457</v>
      </c>
      <c r="J7" s="101">
        <v>1.999267780016539</v>
      </c>
    </row>
    <row r="8" spans="1:10">
      <c r="A8" s="35">
        <v>2025</v>
      </c>
      <c r="B8" s="101">
        <v>1.9842526117993076</v>
      </c>
      <c r="C8" s="101">
        <v>1.973517732095657</v>
      </c>
      <c r="D8" s="101">
        <v>1.9742644111280365</v>
      </c>
      <c r="E8" s="101">
        <v>1.965264624234589</v>
      </c>
      <c r="F8" s="101">
        <v>1.962474225770972</v>
      </c>
      <c r="G8" s="101">
        <v>1.965073160954099</v>
      </c>
      <c r="H8" s="101">
        <v>1.9585711411339199</v>
      </c>
      <c r="I8" s="101">
        <v>1.9559534379007595</v>
      </c>
      <c r="J8" s="101">
        <v>1.9866557284615991</v>
      </c>
    </row>
    <row r="9" spans="1:10">
      <c r="A9" s="35">
        <v>2026</v>
      </c>
      <c r="B9" s="101">
        <v>1.970909367589434</v>
      </c>
      <c r="C9" s="101">
        <v>1.9590625868158908</v>
      </c>
      <c r="D9" s="101">
        <v>1.959801861824171</v>
      </c>
      <c r="E9" s="101">
        <v>1.9496513695928801</v>
      </c>
      <c r="F9" s="101">
        <v>1.9466313455270638</v>
      </c>
      <c r="G9" s="101">
        <v>1.949475856663045</v>
      </c>
      <c r="H9" s="101">
        <v>1.942396235275891</v>
      </c>
      <c r="I9" s="101">
        <v>1.9392835221792462</v>
      </c>
      <c r="J9" s="101">
        <v>1.9740871138710303</v>
      </c>
    </row>
    <row r="10" spans="1:10">
      <c r="A10" s="35">
        <v>2027</v>
      </c>
      <c r="B10" s="101">
        <v>1.9580268009486437</v>
      </c>
      <c r="C10" s="101">
        <v>1.9447903541542324</v>
      </c>
      <c r="D10" s="101">
        <v>1.9455176462208423</v>
      </c>
      <c r="E10" s="101">
        <v>1.9342478539059527</v>
      </c>
      <c r="F10" s="101">
        <v>1.9307522835732549</v>
      </c>
      <c r="G10" s="101">
        <v>1.9340829931371248</v>
      </c>
      <c r="H10" s="101">
        <v>1.9263331605858767</v>
      </c>
      <c r="I10" s="101">
        <v>1.9226374197397511</v>
      </c>
      <c r="J10" s="101">
        <v>1.9615788683776076</v>
      </c>
    </row>
    <row r="11" spans="1:10">
      <c r="A11" s="35">
        <v>2028</v>
      </c>
      <c r="B11" s="101">
        <v>1.9448390240480611</v>
      </c>
      <c r="C11" s="101">
        <v>1.9304681190585076</v>
      </c>
      <c r="D11" s="101">
        <v>1.9314270424111215</v>
      </c>
      <c r="E11" s="101">
        <v>1.9185673140544117</v>
      </c>
      <c r="F11" s="101">
        <v>1.9148532480990119</v>
      </c>
      <c r="G11" s="101">
        <v>1.9186699945994075</v>
      </c>
      <c r="H11" s="101">
        <v>1.9101766919330554</v>
      </c>
      <c r="I11" s="101">
        <v>1.9057938986079626</v>
      </c>
      <c r="J11" s="101">
        <v>1.9493855089882814</v>
      </c>
    </row>
    <row r="12" spans="1:10">
      <c r="A12" s="35">
        <v>2029</v>
      </c>
      <c r="B12" s="101">
        <v>1.9318340341577154</v>
      </c>
      <c r="C12" s="101">
        <v>1.9161122583474495</v>
      </c>
      <c r="D12" s="101">
        <v>1.9170622394641093</v>
      </c>
      <c r="E12" s="101">
        <v>1.903123358441646</v>
      </c>
      <c r="F12" s="101">
        <v>1.8991901575590515</v>
      </c>
      <c r="G12" s="101">
        <v>1.9032380107813205</v>
      </c>
      <c r="H12" s="101">
        <v>1.8941965240517393</v>
      </c>
      <c r="I12" s="101">
        <v>1.8890159135564533</v>
      </c>
      <c r="J12" s="101">
        <v>1.937009582710679</v>
      </c>
    </row>
    <row r="13" spans="1:10">
      <c r="A13" s="35">
        <v>2030</v>
      </c>
      <c r="B13" s="101">
        <v>1.918507414611182</v>
      </c>
      <c r="C13" s="101">
        <v>1.9017334278709228</v>
      </c>
      <c r="D13" s="101">
        <v>1.9026701839406996</v>
      </c>
      <c r="E13" s="101">
        <v>1.8874365860937035</v>
      </c>
      <c r="F13" s="101">
        <v>1.8832881748409507</v>
      </c>
      <c r="G13" s="101">
        <v>1.8880447706316881</v>
      </c>
      <c r="H13" s="101">
        <v>1.8781754997648841</v>
      </c>
      <c r="I13" s="101">
        <v>1.8723039101999166</v>
      </c>
      <c r="J13" s="101">
        <v>1.9244711806950336</v>
      </c>
    </row>
    <row r="14" spans="1:10">
      <c r="A14" s="35">
        <v>2031</v>
      </c>
      <c r="B14" s="101">
        <v>1.9053418102842605</v>
      </c>
      <c r="C14" s="101">
        <v>1.8873459345650683</v>
      </c>
      <c r="D14" s="101">
        <v>1.8882698745017328</v>
      </c>
      <c r="E14" s="101">
        <v>1.8719955335175442</v>
      </c>
      <c r="F14" s="101">
        <v>1.8676356135283527</v>
      </c>
      <c r="G14" s="101">
        <v>1.8726193011096126</v>
      </c>
      <c r="H14" s="101">
        <v>1.862150606268433</v>
      </c>
      <c r="I14" s="101">
        <v>1.8554418962767421</v>
      </c>
      <c r="J14" s="101">
        <v>1.9120184363646098</v>
      </c>
    </row>
    <row r="15" spans="1:10">
      <c r="A15" s="35">
        <v>2032</v>
      </c>
      <c r="B15" s="101">
        <v>1.892319581937953</v>
      </c>
      <c r="C15" s="101">
        <v>1.872715378681479</v>
      </c>
      <c r="D15" s="101">
        <v>1.8738613689598334</v>
      </c>
      <c r="E15" s="101">
        <v>1.8563329159691058</v>
      </c>
      <c r="F15" s="101">
        <v>1.8517650148178715</v>
      </c>
      <c r="G15" s="101">
        <v>1.8572061709895955</v>
      </c>
      <c r="H15" s="101">
        <v>1.8459119215889495</v>
      </c>
      <c r="I15" s="101">
        <v>1.8386598615117768</v>
      </c>
      <c r="J15" s="101">
        <v>1.8996602135455085</v>
      </c>
    </row>
    <row r="16" spans="1:10">
      <c r="A16" s="35">
        <v>2033</v>
      </c>
      <c r="B16" s="101">
        <v>1.878926132533534</v>
      </c>
      <c r="C16" s="101">
        <v>1.858316985412386</v>
      </c>
      <c r="D16" s="101">
        <v>1.8594445839027882</v>
      </c>
      <c r="E16" s="101">
        <v>1.8404494434255882</v>
      </c>
      <c r="F16" s="101">
        <v>1.8359136221118468</v>
      </c>
      <c r="G16" s="101">
        <v>1.8418085662811647</v>
      </c>
      <c r="H16" s="101">
        <v>1.8297091864627975</v>
      </c>
      <c r="I16" s="101">
        <v>1.8217296249801402</v>
      </c>
      <c r="J16" s="101">
        <v>1.8871462502283807</v>
      </c>
    </row>
    <row r="17" spans="1:10">
      <c r="A17" s="35">
        <v>2034</v>
      </c>
      <c r="B17" s="101">
        <v>1.8656289900893781</v>
      </c>
      <c r="C17" s="101">
        <v>1.8436790615673577</v>
      </c>
      <c r="D17" s="101">
        <v>1.8450235525114997</v>
      </c>
      <c r="E17" s="101">
        <v>1.8248149949182659</v>
      </c>
      <c r="F17" s="101">
        <v>1.8198410375651877</v>
      </c>
      <c r="G17" s="101">
        <v>1.8264166599439906</v>
      </c>
      <c r="H17" s="101">
        <v>1.8133356542173</v>
      </c>
      <c r="I17" s="101">
        <v>1.8046509570621343</v>
      </c>
      <c r="J17" s="101">
        <v>1.8747281010818588</v>
      </c>
    </row>
    <row r="18" spans="1:10">
      <c r="A18" s="35">
        <v>2035</v>
      </c>
      <c r="B18" s="101">
        <v>1.8521613797948233</v>
      </c>
      <c r="C18" s="101">
        <v>1.8290272080081362</v>
      </c>
      <c r="D18" s="101">
        <v>1.8303566327288516</v>
      </c>
      <c r="E18" s="101">
        <v>1.808952658691886</v>
      </c>
      <c r="F18" s="101">
        <v>1.8037844508432743</v>
      </c>
      <c r="G18" s="101">
        <v>1.8108008027685458</v>
      </c>
      <c r="H18" s="101">
        <v>1.7970206441525416</v>
      </c>
      <c r="I18" s="101">
        <v>1.787423984751046</v>
      </c>
      <c r="J18" s="101">
        <v>1.8619158334165395</v>
      </c>
    </row>
    <row r="19" spans="1:10">
      <c r="A19" s="35">
        <v>2036</v>
      </c>
      <c r="B19" s="101">
        <v>1.8387348230166449</v>
      </c>
      <c r="C19" s="101">
        <v>1.8141345175191037</v>
      </c>
      <c r="D19" s="101">
        <v>1.8156719006072641</v>
      </c>
      <c r="E19" s="101">
        <v>1.7928589401526502</v>
      </c>
      <c r="F19" s="101">
        <v>1.7877259590865302</v>
      </c>
      <c r="G19" s="101">
        <v>1.7951839734826069</v>
      </c>
      <c r="H19" s="101">
        <v>1.7805576168769215</v>
      </c>
      <c r="I19" s="101">
        <v>1.7702537731058847</v>
      </c>
      <c r="J19" s="101">
        <v>1.8491934167862962</v>
      </c>
    </row>
    <row r="20" spans="1:10">
      <c r="A20" s="35">
        <v>2037</v>
      </c>
      <c r="B20" s="101">
        <v>1.8250817066161316</v>
      </c>
      <c r="C20" s="101">
        <v>1.7992147409229717</v>
      </c>
      <c r="D20" s="101">
        <v>1.8007362150809409</v>
      </c>
      <c r="E20" s="101">
        <v>1.7767633268493428</v>
      </c>
      <c r="F20" s="101">
        <v>1.7714397501366019</v>
      </c>
      <c r="G20" s="101">
        <v>1.7793322162368845</v>
      </c>
      <c r="H20" s="101">
        <v>1.763750387246406</v>
      </c>
      <c r="I20" s="101">
        <v>1.7529133347002939</v>
      </c>
      <c r="J20" s="101">
        <v>1.8365464266887568</v>
      </c>
    </row>
    <row r="21" spans="1:10">
      <c r="A21" s="35">
        <v>2038</v>
      </c>
      <c r="B21" s="101">
        <v>1.8114179013248255</v>
      </c>
      <c r="C21" s="101">
        <v>1.7842680083445821</v>
      </c>
      <c r="D21" s="101">
        <v>1.7857660789226504</v>
      </c>
      <c r="E21" s="101">
        <v>1.7606529431976903</v>
      </c>
      <c r="F21" s="101">
        <v>1.7551374638297113</v>
      </c>
      <c r="G21" s="101">
        <v>1.7634614011283296</v>
      </c>
      <c r="H21" s="101">
        <v>1.7470362593211091</v>
      </c>
      <c r="I21" s="101">
        <v>1.7353941006313212</v>
      </c>
      <c r="J21" s="101">
        <v>1.8235052995256777</v>
      </c>
    </row>
    <row r="22" spans="1:10">
      <c r="A22" s="35">
        <v>2039</v>
      </c>
      <c r="B22" s="101">
        <v>1.7977136084267675</v>
      </c>
      <c r="C22" s="101">
        <v>1.7690572187055107</v>
      </c>
      <c r="D22" s="101">
        <v>1.7707579189277152</v>
      </c>
      <c r="E22" s="101">
        <v>1.7445155919263844</v>
      </c>
      <c r="F22" s="101">
        <v>1.7388185597959644</v>
      </c>
      <c r="G22" s="101">
        <v>1.7475710954265504</v>
      </c>
      <c r="H22" s="101">
        <v>1.73</v>
      </c>
      <c r="I22" s="101">
        <v>1.717904615590141</v>
      </c>
      <c r="J22" s="101">
        <v>1.8105372146549976</v>
      </c>
    </row>
    <row r="23" spans="1:10">
      <c r="A23" s="35">
        <v>2040</v>
      </c>
      <c r="B23" s="101">
        <v>1.7839485140116325</v>
      </c>
      <c r="C23" s="101">
        <v>1.7538038271203424</v>
      </c>
      <c r="D23" s="101">
        <v>1.7557082491919127</v>
      </c>
      <c r="E23" s="101">
        <v>1.728131359079502</v>
      </c>
      <c r="F23" s="101">
        <v>1.7222512755382311</v>
      </c>
      <c r="G23" s="101">
        <v>1.7316493091427039</v>
      </c>
      <c r="H23" s="101">
        <v>1.7128691919344599</v>
      </c>
      <c r="I23" s="101">
        <v>1.7004310922999775</v>
      </c>
      <c r="J23" s="101">
        <v>1.7974083879058103</v>
      </c>
    </row>
    <row r="24" spans="1:10">
      <c r="A24" s="35">
        <v>2041</v>
      </c>
      <c r="B24" s="101">
        <v>1.7703320857838769</v>
      </c>
      <c r="C24" s="101">
        <v>1.7385082857261271</v>
      </c>
      <c r="D24" s="101">
        <v>1.7403879501200756</v>
      </c>
      <c r="E24" s="101">
        <v>1.7117117117117118</v>
      </c>
      <c r="F24" s="101">
        <v>1.7056508955757772</v>
      </c>
      <c r="G24" s="101">
        <v>1.7154739591402119</v>
      </c>
      <c r="H24" s="101">
        <v>1.6956540778101998</v>
      </c>
      <c r="I24" s="101">
        <v>1.6825598903183949</v>
      </c>
      <c r="J24" s="101">
        <v>1.7841116220542381</v>
      </c>
    </row>
    <row r="25" spans="1:10">
      <c r="A25" s="35">
        <v>2042</v>
      </c>
      <c r="B25" s="101">
        <v>1.7563819953068336</v>
      </c>
      <c r="C25" s="101">
        <v>1.7229393917738089</v>
      </c>
      <c r="D25" s="101">
        <v>1.7250153207172911</v>
      </c>
      <c r="E25" s="101">
        <v>1.6950400533611689</v>
      </c>
      <c r="F25" s="101">
        <v>1.6890172734497311</v>
      </c>
      <c r="G25" s="101">
        <v>1.6992625841615903</v>
      </c>
      <c r="H25" s="101">
        <v>1.6781643995588331</v>
      </c>
      <c r="I25" s="101">
        <v>1.6648950010791359</v>
      </c>
      <c r="J25" s="101">
        <v>1.7706477625492902</v>
      </c>
    </row>
    <row r="26" spans="1:10">
      <c r="A26" s="35">
        <v>2043</v>
      </c>
      <c r="B26" s="101">
        <v>1.7425417604661282</v>
      </c>
      <c r="C26" s="101">
        <v>1.7073212688364412</v>
      </c>
      <c r="D26" s="101">
        <v>1.7095909968564684</v>
      </c>
      <c r="E26" s="101">
        <v>1.6785436279421821</v>
      </c>
      <c r="F26" s="101">
        <v>1.6721315000161256</v>
      </c>
      <c r="G26" s="101">
        <v>1.6830041107117275</v>
      </c>
      <c r="H26" s="101">
        <v>1.6606076142092547</v>
      </c>
      <c r="I26" s="101">
        <v>1.6468340622239239</v>
      </c>
      <c r="J26" s="101">
        <v>1.7572508704719383</v>
      </c>
    </row>
    <row r="28" spans="1:10">
      <c r="A28" s="22" t="s">
        <v>627</v>
      </c>
      <c r="B28" s="101">
        <f>B26-B4</f>
        <v>-0.29484987323473866</v>
      </c>
      <c r="C28" s="101">
        <f t="shared" ref="C28:I28" si="0">C26-C4</f>
        <v>-0.32508862966060481</v>
      </c>
      <c r="D28" s="101">
        <f t="shared" si="0"/>
        <v>-0.3230801032725652</v>
      </c>
      <c r="E28" s="101">
        <f t="shared" si="0"/>
        <v>-0.3502147468570187</v>
      </c>
      <c r="F28" s="101">
        <f t="shared" si="0"/>
        <v>-0.35531556747315207</v>
      </c>
      <c r="G28" s="101">
        <f t="shared" si="0"/>
        <v>-0.34577016170352493</v>
      </c>
      <c r="H28" s="101">
        <f t="shared" si="0"/>
        <v>-0.36426165507142194</v>
      </c>
      <c r="I28" s="101">
        <f t="shared" si="0"/>
        <v>-0.37727995015474081</v>
      </c>
      <c r="J28" s="101">
        <f>J26-J4</f>
        <v>-0.28088573536489014</v>
      </c>
    </row>
    <row r="29" spans="1:10">
      <c r="A29" s="22" t="s">
        <v>628</v>
      </c>
      <c r="B29" s="101">
        <f>B15-B4</f>
        <v>-0.14507205176291382</v>
      </c>
      <c r="C29" s="101">
        <f t="shared" ref="C29:I29" si="1">C15-C4</f>
        <v>-0.15969451981556704</v>
      </c>
      <c r="D29" s="101">
        <f t="shared" si="1"/>
        <v>-0.15880973116920027</v>
      </c>
      <c r="E29" s="101">
        <f t="shared" si="1"/>
        <v>-0.17242545883009508</v>
      </c>
      <c r="F29" s="101">
        <f t="shared" si="1"/>
        <v>-0.17568205267140624</v>
      </c>
      <c r="G29" s="101">
        <f t="shared" si="1"/>
        <v>-0.17156810142565693</v>
      </c>
      <c r="H29" s="101">
        <f t="shared" si="1"/>
        <v>-0.17895734769172722</v>
      </c>
      <c r="I29" s="101">
        <f t="shared" si="1"/>
        <v>-0.18545415086688788</v>
      </c>
      <c r="J29" s="101">
        <f>J15-J4</f>
        <v>-0.13847639229131992</v>
      </c>
    </row>
    <row r="30" spans="1:10">
      <c r="A30" s="22" t="s">
        <v>629</v>
      </c>
      <c r="B30" s="101">
        <f>B26-B15</f>
        <v>-0.14977782147182483</v>
      </c>
      <c r="C30" s="101">
        <f t="shared" ref="C30:I30" si="2">C26-C15</f>
        <v>-0.16539410984503777</v>
      </c>
      <c r="D30" s="101">
        <f t="shared" si="2"/>
        <v>-0.16427037210336493</v>
      </c>
      <c r="E30" s="101">
        <f t="shared" si="2"/>
        <v>-0.17778928802692362</v>
      </c>
      <c r="F30" s="101">
        <f t="shared" si="2"/>
        <v>-0.17963351480174583</v>
      </c>
      <c r="G30" s="101">
        <f t="shared" si="2"/>
        <v>-0.174202060277868</v>
      </c>
      <c r="H30" s="101">
        <f t="shared" si="2"/>
        <v>-0.18530430737969472</v>
      </c>
      <c r="I30" s="101">
        <f t="shared" si="2"/>
        <v>-0.19182579928785293</v>
      </c>
      <c r="J30" s="101">
        <f>J26-J15</f>
        <v>-0.14240934307357023</v>
      </c>
    </row>
    <row r="33" spans="1:1">
      <c r="A33" s="22" t="s">
        <v>630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7CD8-28AD-44A5-8FBA-A2D70DB3010A}">
  <dimension ref="A1:AJ35"/>
  <sheetViews>
    <sheetView workbookViewId="0"/>
  </sheetViews>
  <sheetFormatPr baseColWidth="10" defaultColWidth="9.1640625" defaultRowHeight="14"/>
  <cols>
    <col min="1" max="1" width="10.5" style="1" customWidth="1"/>
    <col min="2" max="36" width="12.6640625" style="1" customWidth="1"/>
    <col min="37" max="16384" width="9.1640625" style="1"/>
  </cols>
  <sheetData>
    <row r="1" spans="1:36" ht="16">
      <c r="A1" s="2" t="s">
        <v>727</v>
      </c>
    </row>
    <row r="3" spans="1:36">
      <c r="B3" s="247" t="s">
        <v>605</v>
      </c>
      <c r="C3" s="247"/>
      <c r="D3" s="247"/>
      <c r="E3" s="247"/>
      <c r="F3" s="247"/>
      <c r="G3" s="247"/>
      <c r="H3" s="247"/>
      <c r="I3" s="249" t="s">
        <v>606</v>
      </c>
      <c r="J3" s="247"/>
      <c r="K3" s="247"/>
      <c r="L3" s="247"/>
      <c r="M3" s="247"/>
      <c r="N3" s="247"/>
      <c r="O3" s="250"/>
      <c r="P3" s="249" t="s">
        <v>611</v>
      </c>
      <c r="Q3" s="247"/>
      <c r="R3" s="247"/>
      <c r="S3" s="247"/>
      <c r="T3" s="247"/>
      <c r="U3" s="247"/>
      <c r="V3" s="247"/>
      <c r="W3" s="249" t="s">
        <v>612</v>
      </c>
      <c r="X3" s="247"/>
      <c r="Y3" s="247"/>
      <c r="Z3" s="247"/>
      <c r="AA3" s="247"/>
      <c r="AB3" s="247"/>
      <c r="AC3" s="250"/>
      <c r="AD3" s="249" t="s">
        <v>594</v>
      </c>
      <c r="AE3" s="247"/>
      <c r="AF3" s="247"/>
      <c r="AG3" s="247"/>
      <c r="AH3" s="247"/>
      <c r="AI3" s="247"/>
      <c r="AJ3" s="247"/>
    </row>
    <row r="4" spans="1:36">
      <c r="B4" s="150" t="s">
        <v>181</v>
      </c>
      <c r="C4" s="150" t="s">
        <v>182</v>
      </c>
      <c r="D4" s="150" t="s">
        <v>183</v>
      </c>
      <c r="E4" s="150" t="s">
        <v>184</v>
      </c>
      <c r="F4" s="150" t="s">
        <v>183</v>
      </c>
      <c r="G4" s="150" t="s">
        <v>185</v>
      </c>
      <c r="H4" s="150" t="s">
        <v>183</v>
      </c>
      <c r="I4" s="204" t="s">
        <v>181</v>
      </c>
      <c r="J4" s="150" t="s">
        <v>182</v>
      </c>
      <c r="K4" s="150" t="s">
        <v>183</v>
      </c>
      <c r="L4" s="150" t="s">
        <v>184</v>
      </c>
      <c r="M4" s="150" t="s">
        <v>183</v>
      </c>
      <c r="N4" s="150" t="s">
        <v>185</v>
      </c>
      <c r="O4" s="205" t="s">
        <v>183</v>
      </c>
      <c r="P4" s="150" t="s">
        <v>181</v>
      </c>
      <c r="Q4" s="150" t="s">
        <v>182</v>
      </c>
      <c r="R4" s="150" t="s">
        <v>183</v>
      </c>
      <c r="S4" s="150" t="s">
        <v>184</v>
      </c>
      <c r="T4" s="150" t="s">
        <v>183</v>
      </c>
      <c r="U4" s="150" t="s">
        <v>185</v>
      </c>
      <c r="V4" s="150" t="s">
        <v>183</v>
      </c>
      <c r="W4" s="204" t="s">
        <v>181</v>
      </c>
      <c r="X4" s="150" t="s">
        <v>182</v>
      </c>
      <c r="Y4" s="150" t="s">
        <v>183</v>
      </c>
      <c r="Z4" s="150" t="s">
        <v>184</v>
      </c>
      <c r="AA4" s="150" t="s">
        <v>183</v>
      </c>
      <c r="AB4" s="150" t="s">
        <v>185</v>
      </c>
      <c r="AC4" s="205" t="s">
        <v>183</v>
      </c>
      <c r="AD4" s="150" t="s">
        <v>181</v>
      </c>
      <c r="AE4" s="150" t="s">
        <v>182</v>
      </c>
      <c r="AF4" s="150" t="s">
        <v>183</v>
      </c>
      <c r="AG4" s="150" t="s">
        <v>184</v>
      </c>
      <c r="AH4" s="150" t="s">
        <v>183</v>
      </c>
      <c r="AI4" s="150" t="s">
        <v>185</v>
      </c>
      <c r="AJ4" s="150" t="s">
        <v>183</v>
      </c>
    </row>
    <row r="5" spans="1:36">
      <c r="A5" s="1">
        <v>2021</v>
      </c>
      <c r="B5" s="95">
        <v>38019200</v>
      </c>
      <c r="C5" s="95">
        <v>6051800</v>
      </c>
      <c r="D5" s="96">
        <v>15.917746822658026</v>
      </c>
      <c r="E5" s="95">
        <v>24913299.999999996</v>
      </c>
      <c r="F5" s="134">
        <v>65.528206800774342</v>
      </c>
      <c r="G5" s="95">
        <v>7054100</v>
      </c>
      <c r="H5" s="134">
        <v>18.55404637656763</v>
      </c>
      <c r="I5" s="207">
        <v>38284600</v>
      </c>
      <c r="J5" s="95">
        <v>6118900</v>
      </c>
      <c r="K5" s="96">
        <v>15.982666659701291</v>
      </c>
      <c r="L5" s="95">
        <v>25083999.999999996</v>
      </c>
      <c r="M5" s="134">
        <v>65.519817367818902</v>
      </c>
      <c r="N5" s="95">
        <v>7081700.0000000019</v>
      </c>
      <c r="O5" s="208">
        <v>18.4975159724798</v>
      </c>
      <c r="P5" s="95">
        <v>38609900</v>
      </c>
      <c r="Q5" s="95">
        <v>6189600</v>
      </c>
      <c r="R5" s="96">
        <v>16.031121551726368</v>
      </c>
      <c r="S5" s="95">
        <v>25314000.000000004</v>
      </c>
      <c r="T5" s="134">
        <v>65.563495372948395</v>
      </c>
      <c r="U5" s="95">
        <v>7106300</v>
      </c>
      <c r="V5" s="134">
        <v>18.40538307532524</v>
      </c>
      <c r="W5" s="209">
        <v>38550200</v>
      </c>
      <c r="X5" s="95">
        <v>6188700.0000000009</v>
      </c>
      <c r="Y5" s="206">
        <v>16.053613210826406</v>
      </c>
      <c r="Z5" s="95">
        <v>25301100</v>
      </c>
      <c r="AA5" s="134">
        <v>65.631566113794491</v>
      </c>
      <c r="AB5" s="95">
        <v>7060399.9999999991</v>
      </c>
      <c r="AC5" s="208">
        <v>18.314820675379114</v>
      </c>
      <c r="AD5" s="95">
        <v>38078900</v>
      </c>
      <c r="AE5" s="95">
        <v>6052700</v>
      </c>
      <c r="AF5" s="96">
        <v>15.895154534400941</v>
      </c>
      <c r="AG5" s="95">
        <v>24926500</v>
      </c>
      <c r="AH5" s="134">
        <v>65.46013671613413</v>
      </c>
      <c r="AI5" s="95">
        <v>7099700</v>
      </c>
      <c r="AJ5" s="134">
        <v>18.644708749464925</v>
      </c>
    </row>
    <row r="6" spans="1:36">
      <c r="A6" s="1">
        <v>2022</v>
      </c>
      <c r="B6" s="95">
        <v>38322800</v>
      </c>
      <c r="C6" s="95">
        <v>6053599.9999999991</v>
      </c>
      <c r="D6" s="96">
        <v>15.796340559666829</v>
      </c>
      <c r="E6" s="95">
        <v>24974000.000000004</v>
      </c>
      <c r="F6" s="134">
        <v>65.167472105378522</v>
      </c>
      <c r="G6" s="95">
        <v>7295200</v>
      </c>
      <c r="H6" s="134">
        <v>19.036187334954647</v>
      </c>
      <c r="I6" s="207">
        <v>38694300</v>
      </c>
      <c r="J6" s="95">
        <v>6155600</v>
      </c>
      <c r="K6" s="96">
        <v>15.908286233372873</v>
      </c>
      <c r="L6" s="95">
        <v>25201400.000000004</v>
      </c>
      <c r="M6" s="134">
        <v>65.129489356313456</v>
      </c>
      <c r="N6" s="95">
        <v>7337299.9999999991</v>
      </c>
      <c r="O6" s="208">
        <v>18.962224410313659</v>
      </c>
      <c r="P6" s="95">
        <v>39133600</v>
      </c>
      <c r="Q6" s="95">
        <v>6263300</v>
      </c>
      <c r="R6" s="96">
        <v>16.004916491199378</v>
      </c>
      <c r="S6" s="95">
        <v>25496099.999999996</v>
      </c>
      <c r="T6" s="134">
        <v>65.151429973219933</v>
      </c>
      <c r="U6" s="95">
        <v>7374200.0000000009</v>
      </c>
      <c r="V6" s="134">
        <v>18.843653535580682</v>
      </c>
      <c r="W6" s="209">
        <v>39044000</v>
      </c>
      <c r="X6" s="95">
        <v>6261800.0000000009</v>
      </c>
      <c r="Y6" s="206">
        <v>16.037803503739372</v>
      </c>
      <c r="Z6" s="95">
        <v>25476899.999999996</v>
      </c>
      <c r="AA6" s="134">
        <v>65.251767236963431</v>
      </c>
      <c r="AB6" s="95">
        <v>7305299.9999999991</v>
      </c>
      <c r="AC6" s="208">
        <v>18.7104292592972</v>
      </c>
      <c r="AD6" s="95">
        <v>38412100</v>
      </c>
      <c r="AE6" s="95">
        <v>6054800</v>
      </c>
      <c r="AF6" s="96">
        <v>15.762741427831335</v>
      </c>
      <c r="AG6" s="95">
        <v>24993100</v>
      </c>
      <c r="AH6" s="134">
        <v>65.065695444924913</v>
      </c>
      <c r="AI6" s="95">
        <v>7364199.9999999991</v>
      </c>
      <c r="AJ6" s="134">
        <v>19.171563127243758</v>
      </c>
    </row>
    <row r="7" spans="1:36">
      <c r="A7" s="1">
        <v>2023</v>
      </c>
      <c r="B7" s="95">
        <v>38615600</v>
      </c>
      <c r="C7" s="95">
        <v>6040100</v>
      </c>
      <c r="D7" s="96">
        <v>15.641605983074198</v>
      </c>
      <c r="E7" s="95">
        <v>25035399.999999996</v>
      </c>
      <c r="F7" s="134">
        <v>64.832347548659087</v>
      </c>
      <c r="G7" s="95">
        <v>7540100.0000000009</v>
      </c>
      <c r="H7" s="134">
        <v>19.526046468266713</v>
      </c>
      <c r="I7" s="207">
        <v>39102600</v>
      </c>
      <c r="J7" s="95">
        <v>6181400</v>
      </c>
      <c r="K7" s="96">
        <v>15.808155979397791</v>
      </c>
      <c r="L7" s="95">
        <v>25321699.999999996</v>
      </c>
      <c r="M7" s="134">
        <v>64.757074977111486</v>
      </c>
      <c r="N7" s="95">
        <v>7599500</v>
      </c>
      <c r="O7" s="208">
        <v>19.434769043490714</v>
      </c>
      <c r="P7" s="95">
        <v>39665600</v>
      </c>
      <c r="Q7" s="95">
        <v>6331500.0000000009</v>
      </c>
      <c r="R7" s="96">
        <v>15.962193941349687</v>
      </c>
      <c r="S7" s="95">
        <v>25683500</v>
      </c>
      <c r="T7" s="134">
        <v>64.750060505828728</v>
      </c>
      <c r="U7" s="95">
        <v>7650600</v>
      </c>
      <c r="V7" s="134">
        <v>19.28774555282159</v>
      </c>
      <c r="W7" s="209">
        <v>39541600</v>
      </c>
      <c r="X7" s="95">
        <v>6329300</v>
      </c>
      <c r="Y7" s="206">
        <v>16.006686628765657</v>
      </c>
      <c r="Z7" s="95">
        <v>25657799.999999996</v>
      </c>
      <c r="AA7" s="134">
        <v>64.888117830335631</v>
      </c>
      <c r="AB7" s="95">
        <v>7554500</v>
      </c>
      <c r="AC7" s="208">
        <v>19.105195540898698</v>
      </c>
      <c r="AD7" s="95">
        <v>38739000</v>
      </c>
      <c r="AE7" s="95">
        <v>6042000</v>
      </c>
      <c r="AF7" s="96">
        <v>15.596685510725626</v>
      </c>
      <c r="AG7" s="95">
        <v>25060900</v>
      </c>
      <c r="AH7" s="134">
        <v>64.691654405121454</v>
      </c>
      <c r="AI7" s="95">
        <v>7636100</v>
      </c>
      <c r="AJ7" s="134">
        <v>19.711660084152921</v>
      </c>
    </row>
    <row r="8" spans="1:36">
      <c r="A8" s="1">
        <v>2024</v>
      </c>
      <c r="B8" s="95">
        <v>38897400</v>
      </c>
      <c r="C8" s="95">
        <v>6021300</v>
      </c>
      <c r="D8" s="96">
        <v>15.479954958429097</v>
      </c>
      <c r="E8" s="95">
        <v>25093199.999999996</v>
      </c>
      <c r="F8" s="134">
        <v>64.511252680127711</v>
      </c>
      <c r="G8" s="95">
        <v>7782900</v>
      </c>
      <c r="H8" s="134">
        <v>20.008792361443181</v>
      </c>
      <c r="I8" s="207">
        <v>39509100</v>
      </c>
      <c r="J8" s="95">
        <v>6205900</v>
      </c>
      <c r="K8" s="96">
        <v>15.707520545899554</v>
      </c>
      <c r="L8" s="95">
        <v>25441600</v>
      </c>
      <c r="M8" s="134">
        <v>64.394278786406161</v>
      </c>
      <c r="N8" s="95">
        <v>7861599.9999999991</v>
      </c>
      <c r="O8" s="208">
        <v>19.89820066769428</v>
      </c>
      <c r="P8" s="95">
        <v>40206000</v>
      </c>
      <c r="Q8" s="95">
        <v>6403400.0000000009</v>
      </c>
      <c r="R8" s="96">
        <v>15.926478635029598</v>
      </c>
      <c r="S8" s="95">
        <v>25873299.999999996</v>
      </c>
      <c r="T8" s="134">
        <v>64.351838034124256</v>
      </c>
      <c r="U8" s="95">
        <v>7929300.0000000009</v>
      </c>
      <c r="V8" s="134">
        <v>19.721683330846144</v>
      </c>
      <c r="W8" s="209">
        <v>40042900</v>
      </c>
      <c r="X8" s="95">
        <v>6400500</v>
      </c>
      <c r="Y8" s="206">
        <v>15.98410704519403</v>
      </c>
      <c r="Z8" s="95">
        <v>25839900</v>
      </c>
      <c r="AA8" s="134">
        <v>64.530540994783109</v>
      </c>
      <c r="AB8" s="95">
        <v>7802499.9999999991</v>
      </c>
      <c r="AC8" s="208">
        <v>19.485351960022872</v>
      </c>
      <c r="AD8" s="95">
        <v>39059300</v>
      </c>
      <c r="AE8" s="95">
        <v>6023900</v>
      </c>
      <c r="AF8" s="96">
        <v>15.422447406891571</v>
      </c>
      <c r="AG8" s="95">
        <v>25125900</v>
      </c>
      <c r="AH8" s="134">
        <v>64.327573714838735</v>
      </c>
      <c r="AI8" s="95">
        <v>7909500</v>
      </c>
      <c r="AJ8" s="134">
        <v>20.249978878269708</v>
      </c>
    </row>
    <row r="9" spans="1:36">
      <c r="A9" s="1">
        <v>2025</v>
      </c>
      <c r="B9" s="95">
        <v>39168400</v>
      </c>
      <c r="C9" s="95">
        <v>5999500</v>
      </c>
      <c r="D9" s="96">
        <v>15.317194473095658</v>
      </c>
      <c r="E9" s="95">
        <v>25140200</v>
      </c>
      <c r="F9" s="134">
        <v>64.184904157433039</v>
      </c>
      <c r="G9" s="95">
        <v>8028700.0000000009</v>
      </c>
      <c r="H9" s="134">
        <v>20.497901369471311</v>
      </c>
      <c r="I9" s="207">
        <v>39913500</v>
      </c>
      <c r="J9" s="95">
        <v>6230700.0000000009</v>
      </c>
      <c r="K9" s="96">
        <v>15.610507722950885</v>
      </c>
      <c r="L9" s="95">
        <v>25553300.000000004</v>
      </c>
      <c r="M9" s="134">
        <v>64.021696919588592</v>
      </c>
      <c r="N9" s="95">
        <v>8129500.0000000019</v>
      </c>
      <c r="O9" s="208">
        <v>20.367795357460516</v>
      </c>
      <c r="P9" s="95">
        <v>40754200</v>
      </c>
      <c r="Q9" s="95">
        <v>6480400</v>
      </c>
      <c r="R9" s="96">
        <v>15.901183190934923</v>
      </c>
      <c r="S9" s="95">
        <v>26058399.999999996</v>
      </c>
      <c r="T9" s="134">
        <v>63.940403688454204</v>
      </c>
      <c r="U9" s="95">
        <v>8215399.9999999981</v>
      </c>
      <c r="V9" s="134">
        <v>20.158413120610877</v>
      </c>
      <c r="W9" s="209">
        <v>40548000</v>
      </c>
      <c r="X9" s="95">
        <v>6476500</v>
      </c>
      <c r="Y9" s="206">
        <v>15.972427739962514</v>
      </c>
      <c r="Z9" s="95">
        <v>26017000</v>
      </c>
      <c r="AA9" s="134">
        <v>64.163460589918117</v>
      </c>
      <c r="AB9" s="95">
        <v>8054500</v>
      </c>
      <c r="AC9" s="208">
        <v>19.864111670119364</v>
      </c>
      <c r="AD9" s="95">
        <v>39372700</v>
      </c>
      <c r="AE9" s="95">
        <v>6002900</v>
      </c>
      <c r="AF9" s="96">
        <v>15.246350897957216</v>
      </c>
      <c r="AG9" s="95">
        <v>25180499.999999996</v>
      </c>
      <c r="AH9" s="134">
        <v>63.954211928569791</v>
      </c>
      <c r="AI9" s="95">
        <v>8189300</v>
      </c>
      <c r="AJ9" s="134">
        <v>20.799437173472992</v>
      </c>
    </row>
    <row r="10" spans="1:36">
      <c r="A10" s="1">
        <v>2026</v>
      </c>
      <c r="B10" s="95">
        <v>39428500</v>
      </c>
      <c r="C10" s="95">
        <v>5980100</v>
      </c>
      <c r="D10" s="96">
        <v>15.166947766209722</v>
      </c>
      <c r="E10" s="95">
        <v>25175300.000000004</v>
      </c>
      <c r="F10" s="134">
        <v>63.85051422194605</v>
      </c>
      <c r="G10" s="95">
        <v>8273100</v>
      </c>
      <c r="H10" s="134">
        <v>20.982538011844223</v>
      </c>
      <c r="I10" s="207">
        <v>40315200</v>
      </c>
      <c r="J10" s="95">
        <v>6261300</v>
      </c>
      <c r="K10" s="96">
        <v>15.530866769853555</v>
      </c>
      <c r="L10" s="95">
        <v>25655499.999999993</v>
      </c>
      <c r="M10" s="134">
        <v>63.637288169226487</v>
      </c>
      <c r="N10" s="95">
        <v>8398400.0000000019</v>
      </c>
      <c r="O10" s="208">
        <v>20.831845060919957</v>
      </c>
      <c r="P10" s="95">
        <v>41309800</v>
      </c>
      <c r="Q10" s="95">
        <v>6567600</v>
      </c>
      <c r="R10" s="96">
        <v>15.898406673476995</v>
      </c>
      <c r="S10" s="95">
        <v>26238000.000000007</v>
      </c>
      <c r="T10" s="134">
        <v>63.515194941636125</v>
      </c>
      <c r="U10" s="95">
        <v>8504199.9999999981</v>
      </c>
      <c r="V10" s="134">
        <v>20.586398384886873</v>
      </c>
      <c r="W10" s="209">
        <v>41056400</v>
      </c>
      <c r="X10" s="95">
        <v>6562300</v>
      </c>
      <c r="Y10" s="206">
        <v>15.983622529008874</v>
      </c>
      <c r="Z10" s="95">
        <v>26188500</v>
      </c>
      <c r="AA10" s="134">
        <v>63.786644713126329</v>
      </c>
      <c r="AB10" s="95">
        <v>8305600</v>
      </c>
      <c r="AC10" s="208">
        <v>20.229732757864792</v>
      </c>
      <c r="AD10" s="95">
        <v>39679100</v>
      </c>
      <c r="AE10" s="95">
        <v>5984500</v>
      </c>
      <c r="AF10" s="96">
        <v>15.082247329198495</v>
      </c>
      <c r="AG10" s="95">
        <v>25223300</v>
      </c>
      <c r="AH10" s="134">
        <v>63.568226093837822</v>
      </c>
      <c r="AI10" s="95">
        <v>8471300</v>
      </c>
      <c r="AJ10" s="134">
        <v>21.34952657696369</v>
      </c>
    </row>
    <row r="11" spans="1:36">
      <c r="A11" s="1">
        <v>2027</v>
      </c>
      <c r="B11" s="95">
        <v>39677700</v>
      </c>
      <c r="C11" s="95">
        <v>5955700.0000000009</v>
      </c>
      <c r="D11" s="96">
        <v>15.010194643338705</v>
      </c>
      <c r="E11" s="95">
        <v>25216300</v>
      </c>
      <c r="F11" s="134">
        <v>63.552826902769056</v>
      </c>
      <c r="G11" s="95">
        <v>8505700</v>
      </c>
      <c r="H11" s="134">
        <v>21.436978453892241</v>
      </c>
      <c r="I11" s="207">
        <v>40713900</v>
      </c>
      <c r="J11" s="95">
        <v>6289600</v>
      </c>
      <c r="K11" s="96">
        <v>15.44828670306701</v>
      </c>
      <c r="L11" s="95">
        <v>25766900</v>
      </c>
      <c r="M11" s="134">
        <v>63.287722374913727</v>
      </c>
      <c r="N11" s="95">
        <v>8657400</v>
      </c>
      <c r="O11" s="208">
        <v>21.263990922019261</v>
      </c>
      <c r="P11" s="95">
        <v>41872300</v>
      </c>
      <c r="Q11" s="95">
        <v>6656500</v>
      </c>
      <c r="R11" s="96">
        <v>15.897144412893487</v>
      </c>
      <c r="S11" s="95">
        <v>26430500</v>
      </c>
      <c r="T11" s="134">
        <v>63.1216818756075</v>
      </c>
      <c r="U11" s="95">
        <v>8785300.0000000019</v>
      </c>
      <c r="V11" s="134">
        <v>20.981173711499011</v>
      </c>
      <c r="W11" s="209">
        <v>41567900</v>
      </c>
      <c r="X11" s="95">
        <v>6649900</v>
      </c>
      <c r="Y11" s="206">
        <v>15.997680902812025</v>
      </c>
      <c r="Z11" s="95">
        <v>26372100</v>
      </c>
      <c r="AA11" s="134">
        <v>63.443426297696064</v>
      </c>
      <c r="AB11" s="95">
        <v>8545900</v>
      </c>
      <c r="AC11" s="208">
        <v>20.558892799491915</v>
      </c>
      <c r="AD11" s="95">
        <v>39978000</v>
      </c>
      <c r="AE11" s="95">
        <v>5961200.0000000009</v>
      </c>
      <c r="AF11" s="96">
        <v>14.911201160638354</v>
      </c>
      <c r="AG11" s="95">
        <v>25272200</v>
      </c>
      <c r="AH11" s="134">
        <v>63.215268397618686</v>
      </c>
      <c r="AI11" s="95">
        <v>8744600.0000000019</v>
      </c>
      <c r="AJ11" s="134">
        <v>21.873530441742965</v>
      </c>
    </row>
    <row r="12" spans="1:36">
      <c r="A12" s="1">
        <v>2028</v>
      </c>
      <c r="B12" s="95">
        <v>39915900</v>
      </c>
      <c r="C12" s="95">
        <v>5928600</v>
      </c>
      <c r="D12" s="96">
        <v>14.852727860326336</v>
      </c>
      <c r="E12" s="95">
        <v>25246300.000000004</v>
      </c>
      <c r="F12" s="134">
        <v>63.248730455783274</v>
      </c>
      <c r="G12" s="95">
        <v>8741000</v>
      </c>
      <c r="H12" s="134">
        <v>21.898541683890379</v>
      </c>
      <c r="I12" s="207">
        <v>41109200</v>
      </c>
      <c r="J12" s="95">
        <v>6317900.0000000009</v>
      </c>
      <c r="K12" s="96">
        <v>15.368579296118632</v>
      </c>
      <c r="L12" s="95">
        <v>25869799.999999996</v>
      </c>
      <c r="M12" s="134">
        <v>62.929465910307165</v>
      </c>
      <c r="N12" s="95">
        <v>8921500.0000000019</v>
      </c>
      <c r="O12" s="208">
        <v>21.701954793574195</v>
      </c>
      <c r="P12" s="95">
        <v>42441100</v>
      </c>
      <c r="Q12" s="95">
        <v>6749200</v>
      </c>
      <c r="R12" s="96">
        <v>15.902509595651386</v>
      </c>
      <c r="S12" s="95">
        <v>26618900</v>
      </c>
      <c r="T12" s="134">
        <v>62.719627907853472</v>
      </c>
      <c r="U12" s="95">
        <v>9073000</v>
      </c>
      <c r="V12" s="134">
        <v>21.377862496495144</v>
      </c>
      <c r="W12" s="209">
        <v>42082200</v>
      </c>
      <c r="X12" s="95">
        <v>6741099.9999999991</v>
      </c>
      <c r="Y12" s="206">
        <v>16.018886845269499</v>
      </c>
      <c r="Z12" s="95">
        <v>26551500</v>
      </c>
      <c r="AA12" s="134">
        <v>63.094372442505382</v>
      </c>
      <c r="AB12" s="95">
        <v>8789600</v>
      </c>
      <c r="AC12" s="208">
        <v>20.886740712225123</v>
      </c>
      <c r="AD12" s="95">
        <v>40269100</v>
      </c>
      <c r="AE12" s="95">
        <v>5935100</v>
      </c>
      <c r="AF12" s="96">
        <v>14.738596094772419</v>
      </c>
      <c r="AG12" s="95">
        <v>25310500</v>
      </c>
      <c r="AH12" s="134">
        <v>62.853403726430443</v>
      </c>
      <c r="AI12" s="95">
        <v>9023500</v>
      </c>
      <c r="AJ12" s="134">
        <v>22.408000178797142</v>
      </c>
    </row>
    <row r="13" spans="1:36">
      <c r="A13" s="1">
        <v>2029</v>
      </c>
      <c r="B13" s="95">
        <v>40143200</v>
      </c>
      <c r="C13" s="95">
        <v>5900299.9999999991</v>
      </c>
      <c r="D13" s="96">
        <v>14.6981306921222</v>
      </c>
      <c r="E13" s="95">
        <v>25278999.999999993</v>
      </c>
      <c r="F13" s="134">
        <v>62.972060025110103</v>
      </c>
      <c r="G13" s="95">
        <v>8963900</v>
      </c>
      <c r="H13" s="134">
        <v>22.329809282767695</v>
      </c>
      <c r="I13" s="207">
        <v>41500700</v>
      </c>
      <c r="J13" s="95">
        <v>6347400</v>
      </c>
      <c r="K13" s="96">
        <v>15.294681776451965</v>
      </c>
      <c r="L13" s="95">
        <v>25977999.999999993</v>
      </c>
      <c r="M13" s="134">
        <v>62.59653451628526</v>
      </c>
      <c r="N13" s="95">
        <v>9175300.0000000019</v>
      </c>
      <c r="O13" s="208">
        <v>22.108783707262774</v>
      </c>
      <c r="P13" s="95">
        <v>43015600</v>
      </c>
      <c r="Q13" s="95">
        <v>6847100</v>
      </c>
      <c r="R13" s="96">
        <v>15.917713573680247</v>
      </c>
      <c r="S13" s="95">
        <v>26816700.000000004</v>
      </c>
      <c r="T13" s="134">
        <v>62.341801578962063</v>
      </c>
      <c r="U13" s="95">
        <v>9351799.9999999981</v>
      </c>
      <c r="V13" s="134">
        <v>21.740484847357699</v>
      </c>
      <c r="W13" s="209">
        <v>42598900</v>
      </c>
      <c r="X13" s="95">
        <v>6837099.9999999991</v>
      </c>
      <c r="Y13" s="206">
        <v>16.049944951630206</v>
      </c>
      <c r="Z13" s="95">
        <v>26740100.000000004</v>
      </c>
      <c r="AA13" s="134">
        <v>62.771808661725998</v>
      </c>
      <c r="AB13" s="95">
        <v>9021700</v>
      </c>
      <c r="AC13" s="208">
        <v>21.178246386643789</v>
      </c>
      <c r="AD13" s="95">
        <v>40552200</v>
      </c>
      <c r="AE13" s="95">
        <v>5908200</v>
      </c>
      <c r="AF13" s="96">
        <v>14.569369849231363</v>
      </c>
      <c r="AG13" s="95">
        <v>25351300</v>
      </c>
      <c r="AH13" s="134">
        <v>62.515227287298828</v>
      </c>
      <c r="AI13" s="95">
        <v>9292700</v>
      </c>
      <c r="AJ13" s="134">
        <v>22.915402863469804</v>
      </c>
    </row>
    <row r="14" spans="1:36">
      <c r="A14" s="1">
        <v>2030</v>
      </c>
      <c r="B14" s="95">
        <v>40359500</v>
      </c>
      <c r="C14" s="95">
        <v>5870500</v>
      </c>
      <c r="D14" s="96">
        <v>14.545522119946977</v>
      </c>
      <c r="E14" s="95">
        <v>25326300.000000004</v>
      </c>
      <c r="F14" s="134">
        <v>62.751768480778992</v>
      </c>
      <c r="G14" s="95">
        <v>9162699.9999999981</v>
      </c>
      <c r="H14" s="134">
        <v>22.702709399274021</v>
      </c>
      <c r="I14" s="207">
        <v>41888100</v>
      </c>
      <c r="J14" s="95">
        <v>6377799.9999999991</v>
      </c>
      <c r="K14" s="96">
        <v>15.225803987289945</v>
      </c>
      <c r="L14" s="95">
        <v>26103600.000000007</v>
      </c>
      <c r="M14" s="134">
        <v>62.317460090097192</v>
      </c>
      <c r="N14" s="95">
        <v>9406699.9999999981</v>
      </c>
      <c r="O14" s="208">
        <v>22.456735922612864</v>
      </c>
      <c r="P14" s="95">
        <v>43595500</v>
      </c>
      <c r="Q14" s="95">
        <v>6949400</v>
      </c>
      <c r="R14" s="96">
        <v>15.940636074824237</v>
      </c>
      <c r="S14" s="95">
        <v>27036499.999999996</v>
      </c>
      <c r="T14" s="134">
        <v>62.01672190937137</v>
      </c>
      <c r="U14" s="95">
        <v>9609600.0000000019</v>
      </c>
      <c r="V14" s="134">
        <v>22.04264201580439</v>
      </c>
      <c r="W14" s="209">
        <v>43118000</v>
      </c>
      <c r="X14" s="95">
        <v>6937400.0000000009</v>
      </c>
      <c r="Y14" s="206">
        <v>16.089336240085348</v>
      </c>
      <c r="Z14" s="95">
        <v>26949900</v>
      </c>
      <c r="AA14" s="134">
        <v>62.502667099587185</v>
      </c>
      <c r="AB14" s="95">
        <v>9230699.9999999981</v>
      </c>
      <c r="AC14" s="208">
        <v>21.40799666032747</v>
      </c>
      <c r="AD14" s="95">
        <v>40826800</v>
      </c>
      <c r="AE14" s="95">
        <v>5879700.0000000009</v>
      </c>
      <c r="AF14" s="96">
        <v>14.40156955725161</v>
      </c>
      <c r="AG14" s="95">
        <v>25407000.000000007</v>
      </c>
      <c r="AH14" s="134">
        <v>62.231181478832532</v>
      </c>
      <c r="AI14" s="95">
        <v>9540100</v>
      </c>
      <c r="AJ14" s="134">
        <v>23.367248963915859</v>
      </c>
    </row>
    <row r="15" spans="1:36">
      <c r="A15" s="1">
        <v>2031</v>
      </c>
      <c r="B15" s="95">
        <v>40564900</v>
      </c>
      <c r="C15" s="95">
        <v>5839400</v>
      </c>
      <c r="D15" s="96">
        <v>14.395203735248947</v>
      </c>
      <c r="E15" s="95">
        <v>25403600</v>
      </c>
      <c r="F15" s="134">
        <v>62.62458430810873</v>
      </c>
      <c r="G15" s="95">
        <v>9321900</v>
      </c>
      <c r="H15" s="134">
        <v>22.980211956642318</v>
      </c>
      <c r="I15" s="207">
        <v>42271000</v>
      </c>
      <c r="J15" s="95">
        <v>6409000</v>
      </c>
      <c r="K15" s="96">
        <v>15.161694778926451</v>
      </c>
      <c r="L15" s="95">
        <v>26262000</v>
      </c>
      <c r="M15" s="134">
        <v>62.127699841498902</v>
      </c>
      <c r="N15" s="95">
        <v>9600000</v>
      </c>
      <c r="O15" s="208">
        <v>22.710605379574648</v>
      </c>
      <c r="P15" s="95">
        <v>44180100</v>
      </c>
      <c r="Q15" s="95">
        <v>7056200.0000000009</v>
      </c>
      <c r="R15" s="96">
        <v>15.97144415698471</v>
      </c>
      <c r="S15" s="95">
        <v>27293499.999999993</v>
      </c>
      <c r="T15" s="134">
        <v>61.777813993177922</v>
      </c>
      <c r="U15" s="95">
        <v>9830400.0000000019</v>
      </c>
      <c r="V15" s="134">
        <v>22.250741849837375</v>
      </c>
      <c r="W15" s="209">
        <v>43639200</v>
      </c>
      <c r="X15" s="95">
        <v>7041900</v>
      </c>
      <c r="Y15" s="206">
        <v>16.136638618489798</v>
      </c>
      <c r="Z15" s="95">
        <v>27196599.999999996</v>
      </c>
      <c r="AA15" s="134">
        <v>62.321490769766626</v>
      </c>
      <c r="AB15" s="95">
        <v>9400700</v>
      </c>
      <c r="AC15" s="208">
        <v>21.541870611743573</v>
      </c>
      <c r="AD15" s="95">
        <v>41092700</v>
      </c>
      <c r="AE15" s="95">
        <v>5850200.0000000009</v>
      </c>
      <c r="AF15" s="96">
        <v>14.236591900751232</v>
      </c>
      <c r="AG15" s="95">
        <v>25493200</v>
      </c>
      <c r="AH15" s="134">
        <v>62.038269570994359</v>
      </c>
      <c r="AI15" s="95">
        <v>9749300</v>
      </c>
      <c r="AJ15" s="134">
        <v>23.725138528254408</v>
      </c>
    </row>
    <row r="16" spans="1:36">
      <c r="A16" s="1">
        <v>2032</v>
      </c>
      <c r="B16" s="95">
        <v>40759500</v>
      </c>
      <c r="C16" s="95">
        <v>5808800</v>
      </c>
      <c r="D16" s="96">
        <v>14.251401513757529</v>
      </c>
      <c r="E16" s="95">
        <v>25502199.999999996</v>
      </c>
      <c r="F16" s="134">
        <v>62.567499601319938</v>
      </c>
      <c r="G16" s="95">
        <v>9448500</v>
      </c>
      <c r="H16" s="134">
        <v>23.181098884922534</v>
      </c>
      <c r="I16" s="207">
        <v>42649300</v>
      </c>
      <c r="J16" s="95">
        <v>6443000</v>
      </c>
      <c r="K16" s="96">
        <v>15.106930242700349</v>
      </c>
      <c r="L16" s="95">
        <v>26444700.000000004</v>
      </c>
      <c r="M16" s="134">
        <v>62.005003599121203</v>
      </c>
      <c r="N16" s="95">
        <v>9761600</v>
      </c>
      <c r="O16" s="208">
        <v>22.888066158178443</v>
      </c>
      <c r="P16" s="95">
        <v>44769200</v>
      </c>
      <c r="Q16" s="95">
        <v>7168999.9999999991</v>
      </c>
      <c r="R16" s="96">
        <v>16.013241246213912</v>
      </c>
      <c r="S16" s="95">
        <v>27579499.999999996</v>
      </c>
      <c r="T16" s="134">
        <v>61.603736497413394</v>
      </c>
      <c r="U16" s="95">
        <v>10020700</v>
      </c>
      <c r="V16" s="134">
        <v>22.383022256372691</v>
      </c>
      <c r="W16" s="209">
        <v>44162600</v>
      </c>
      <c r="X16" s="95">
        <v>7152200</v>
      </c>
      <c r="Y16" s="206">
        <v>16.195151553577009</v>
      </c>
      <c r="Z16" s="95">
        <v>27471300.000000004</v>
      </c>
      <c r="AA16" s="134">
        <v>62.204897356586798</v>
      </c>
      <c r="AB16" s="95">
        <v>9539099.9999999981</v>
      </c>
      <c r="AC16" s="208">
        <v>21.599951089836193</v>
      </c>
      <c r="AD16" s="95">
        <v>41349500</v>
      </c>
      <c r="AE16" s="95">
        <v>5821300</v>
      </c>
      <c r="AF16" s="96">
        <v>14.078283897024148</v>
      </c>
      <c r="AG16" s="95">
        <v>25601199.999999996</v>
      </c>
      <c r="AH16" s="134">
        <v>61.914170667118114</v>
      </c>
      <c r="AI16" s="95">
        <v>9926999.9999999981</v>
      </c>
      <c r="AJ16" s="134">
        <v>24.007545435857743</v>
      </c>
    </row>
    <row r="17" spans="1:36">
      <c r="A17" s="1">
        <v>2033</v>
      </c>
      <c r="B17" s="95">
        <v>40943600</v>
      </c>
      <c r="C17" s="95">
        <v>5775700</v>
      </c>
      <c r="D17" s="96">
        <v>14.106478179739936</v>
      </c>
      <c r="E17" s="95">
        <v>25606000</v>
      </c>
      <c r="F17" s="134">
        <v>62.53968874256293</v>
      </c>
      <c r="G17" s="95">
        <v>9561900.0000000019</v>
      </c>
      <c r="H17" s="134">
        <v>23.353833077697129</v>
      </c>
      <c r="I17" s="207">
        <v>43022800</v>
      </c>
      <c r="J17" s="95">
        <v>6476099.9999999991</v>
      </c>
      <c r="K17" s="96">
        <v>15.052716234182805</v>
      </c>
      <c r="L17" s="95">
        <v>26635200.000000004</v>
      </c>
      <c r="M17" s="134">
        <v>61.909499149288287</v>
      </c>
      <c r="N17" s="95">
        <v>9911500</v>
      </c>
      <c r="O17" s="208">
        <v>23.03778461652891</v>
      </c>
      <c r="P17" s="95">
        <v>45362400</v>
      </c>
      <c r="Q17" s="95">
        <v>7284700</v>
      </c>
      <c r="R17" s="96">
        <v>16.058894591115109</v>
      </c>
      <c r="S17" s="95">
        <v>27877800.000000004</v>
      </c>
      <c r="T17" s="134">
        <v>61.4557430823766</v>
      </c>
      <c r="U17" s="95">
        <v>10199900</v>
      </c>
      <c r="V17" s="134">
        <v>22.485362326508298</v>
      </c>
      <c r="W17" s="209">
        <v>44688300</v>
      </c>
      <c r="X17" s="95">
        <v>7265100</v>
      </c>
      <c r="Y17" s="206">
        <v>16.257275394230703</v>
      </c>
      <c r="Z17" s="95">
        <v>27757500.000000004</v>
      </c>
      <c r="AA17" s="134">
        <v>62.113573351414132</v>
      </c>
      <c r="AB17" s="95">
        <v>9665700</v>
      </c>
      <c r="AC17" s="208">
        <v>21.629151254355168</v>
      </c>
      <c r="AD17" s="95">
        <v>41597200</v>
      </c>
      <c r="AE17" s="95">
        <v>5790100</v>
      </c>
      <c r="AF17" s="96">
        <v>13.919446501206814</v>
      </c>
      <c r="AG17" s="95">
        <v>25714399.999999996</v>
      </c>
      <c r="AH17" s="134">
        <v>61.81762233996519</v>
      </c>
      <c r="AI17" s="95">
        <v>10092700</v>
      </c>
      <c r="AJ17" s="134">
        <v>24.262931158828003</v>
      </c>
    </row>
    <row r="18" spans="1:36">
      <c r="A18" s="1">
        <v>2034</v>
      </c>
      <c r="B18" s="95">
        <v>41117500</v>
      </c>
      <c r="C18" s="95">
        <v>5755000</v>
      </c>
      <c r="D18" s="96">
        <v>13.996473521006871</v>
      </c>
      <c r="E18" s="95">
        <v>25692199.999999996</v>
      </c>
      <c r="F18" s="134">
        <v>62.484830060193353</v>
      </c>
      <c r="G18" s="95">
        <v>9670300.0000000019</v>
      </c>
      <c r="H18" s="134">
        <v>23.518696418799784</v>
      </c>
      <c r="I18" s="207">
        <v>43391500</v>
      </c>
      <c r="J18" s="95">
        <v>6513800</v>
      </c>
      <c r="K18" s="96">
        <v>15.011695839046817</v>
      </c>
      <c r="L18" s="95">
        <v>26820300</v>
      </c>
      <c r="M18" s="134">
        <v>61.81003191869376</v>
      </c>
      <c r="N18" s="95">
        <v>10057399.999999998</v>
      </c>
      <c r="O18" s="208">
        <v>23.178272242259425</v>
      </c>
      <c r="P18" s="95">
        <v>45959500</v>
      </c>
      <c r="Q18" s="95">
        <v>7397300</v>
      </c>
      <c r="R18" s="96">
        <v>16.095257781307456</v>
      </c>
      <c r="S18" s="95">
        <v>28186400</v>
      </c>
      <c r="T18" s="134">
        <v>61.328778598548723</v>
      </c>
      <c r="U18" s="95">
        <v>10375799.999999998</v>
      </c>
      <c r="V18" s="134">
        <v>22.575963620143817</v>
      </c>
      <c r="W18" s="209">
        <v>45216500</v>
      </c>
      <c r="X18" s="95">
        <v>7374799.9999999991</v>
      </c>
      <c r="Y18" s="206">
        <v>16.309975340860081</v>
      </c>
      <c r="Z18" s="95">
        <v>28053600</v>
      </c>
      <c r="AA18" s="134">
        <v>62.042838344409674</v>
      </c>
      <c r="AB18" s="95">
        <v>9788100</v>
      </c>
      <c r="AC18" s="208">
        <v>21.647186314730241</v>
      </c>
      <c r="AD18" s="95">
        <v>41835400</v>
      </c>
      <c r="AE18" s="95">
        <v>5771000</v>
      </c>
      <c r="AF18" s="96">
        <v>13.794537640371551</v>
      </c>
      <c r="AG18" s="95">
        <v>25810700</v>
      </c>
      <c r="AH18" s="134">
        <v>61.695836540346214</v>
      </c>
      <c r="AI18" s="95">
        <v>10253700</v>
      </c>
      <c r="AJ18" s="134">
        <v>24.509625819282238</v>
      </c>
    </row>
    <row r="19" spans="1:36">
      <c r="A19" s="1">
        <v>2035</v>
      </c>
      <c r="B19" s="95">
        <v>41281500</v>
      </c>
      <c r="C19" s="95">
        <v>5740000</v>
      </c>
      <c r="D19" s="96">
        <v>13.904533507745601</v>
      </c>
      <c r="E19" s="95">
        <v>25765900</v>
      </c>
      <c r="F19" s="134">
        <v>62.415125419376722</v>
      </c>
      <c r="G19" s="95">
        <v>9775599.9999999981</v>
      </c>
      <c r="H19" s="134">
        <v>23.680341072877678</v>
      </c>
      <c r="I19" s="207">
        <v>43755500</v>
      </c>
      <c r="J19" s="95">
        <v>6552599.9999999991</v>
      </c>
      <c r="K19" s="96">
        <v>14.975488795694256</v>
      </c>
      <c r="L19" s="95">
        <v>27002000</v>
      </c>
      <c r="M19" s="134">
        <v>61.711099176103581</v>
      </c>
      <c r="N19" s="95">
        <v>10200900</v>
      </c>
      <c r="O19" s="208">
        <v>23.313412028202169</v>
      </c>
      <c r="P19" s="95">
        <v>46560400</v>
      </c>
      <c r="Q19" s="95">
        <v>7507000</v>
      </c>
      <c r="R19" s="96">
        <v>16.123143271965017</v>
      </c>
      <c r="S19" s="95">
        <v>28503200.000000004</v>
      </c>
      <c r="T19" s="134">
        <v>61.217687133272051</v>
      </c>
      <c r="U19" s="95">
        <v>10550199.999999998</v>
      </c>
      <c r="V19" s="134">
        <v>22.659169594762933</v>
      </c>
      <c r="W19" s="209">
        <v>45747400</v>
      </c>
      <c r="X19" s="95">
        <v>7481600</v>
      </c>
      <c r="Y19" s="206">
        <v>16.35415346008735</v>
      </c>
      <c r="Z19" s="95">
        <v>28357400</v>
      </c>
      <c r="AA19" s="134">
        <v>61.986910731538842</v>
      </c>
      <c r="AB19" s="95">
        <v>9908400</v>
      </c>
      <c r="AC19" s="208">
        <v>21.658935808373808</v>
      </c>
      <c r="AD19" s="95">
        <v>42064200</v>
      </c>
      <c r="AE19" s="95">
        <v>5757900</v>
      </c>
      <c r="AF19" s="96">
        <v>13.688362075113755</v>
      </c>
      <c r="AG19" s="95">
        <v>25894399.999999993</v>
      </c>
      <c r="AH19" s="134">
        <v>61.559235644562349</v>
      </c>
      <c r="AI19" s="95">
        <v>10411900.000000002</v>
      </c>
      <c r="AJ19" s="134">
        <v>24.752402280323892</v>
      </c>
    </row>
    <row r="20" spans="1:36">
      <c r="A20" s="1">
        <v>2036</v>
      </c>
      <c r="B20" s="95">
        <v>41436100</v>
      </c>
      <c r="C20" s="95">
        <v>5729600</v>
      </c>
      <c r="D20" s="96">
        <v>13.827556164793501</v>
      </c>
      <c r="E20" s="95">
        <v>25833000</v>
      </c>
      <c r="F20" s="134">
        <v>62.344187797596781</v>
      </c>
      <c r="G20" s="95">
        <v>9873500.0000000019</v>
      </c>
      <c r="H20" s="134">
        <v>23.828256037609723</v>
      </c>
      <c r="I20" s="207">
        <v>44114700</v>
      </c>
      <c r="J20" s="95">
        <v>6592900</v>
      </c>
      <c r="K20" s="96">
        <v>14.944904986319754</v>
      </c>
      <c r="L20" s="95">
        <v>27184299.999999996</v>
      </c>
      <c r="M20" s="134">
        <v>61.621863007115536</v>
      </c>
      <c r="N20" s="95">
        <v>10337500</v>
      </c>
      <c r="O20" s="208">
        <v>23.433232006564708</v>
      </c>
      <c r="P20" s="95">
        <v>47165000</v>
      </c>
      <c r="Q20" s="95">
        <v>7616400</v>
      </c>
      <c r="R20" s="96">
        <v>16.148415138344109</v>
      </c>
      <c r="S20" s="95">
        <v>28830799.999999996</v>
      </c>
      <c r="T20" s="134">
        <v>61.127531008162833</v>
      </c>
      <c r="U20" s="95">
        <v>10717800.000000002</v>
      </c>
      <c r="V20" s="134">
        <v>22.724053853493057</v>
      </c>
      <c r="W20" s="209">
        <v>46281500</v>
      </c>
      <c r="X20" s="95">
        <v>7587600</v>
      </c>
      <c r="Y20" s="206">
        <v>16.394455668031505</v>
      </c>
      <c r="Z20" s="95">
        <v>28671600</v>
      </c>
      <c r="AA20" s="134">
        <v>61.950455365534815</v>
      </c>
      <c r="AB20" s="95">
        <v>10022300.000000002</v>
      </c>
      <c r="AC20" s="208">
        <v>21.655088966433674</v>
      </c>
      <c r="AD20" s="95">
        <v>42283300</v>
      </c>
      <c r="AE20" s="95">
        <v>5749400</v>
      </c>
      <c r="AF20" s="96">
        <v>13.597330388120131</v>
      </c>
      <c r="AG20" s="95">
        <v>25971700</v>
      </c>
      <c r="AH20" s="134">
        <v>61.423067735961951</v>
      </c>
      <c r="AI20" s="95">
        <v>10562200</v>
      </c>
      <c r="AJ20" s="134">
        <v>24.979601875917915</v>
      </c>
    </row>
    <row r="21" spans="1:36">
      <c r="A21" s="1">
        <v>2037</v>
      </c>
      <c r="B21" s="95">
        <v>41581700</v>
      </c>
      <c r="C21" s="95">
        <v>5722900</v>
      </c>
      <c r="D21" s="96">
        <v>13.763025561725472</v>
      </c>
      <c r="E21" s="95">
        <v>25910999.999999996</v>
      </c>
      <c r="F21" s="134">
        <v>62.313469627263913</v>
      </c>
      <c r="G21" s="95">
        <v>9947800</v>
      </c>
      <c r="H21" s="134">
        <v>23.923504811010613</v>
      </c>
      <c r="I21" s="207">
        <v>44469400</v>
      </c>
      <c r="J21" s="95">
        <v>6635299.9999999991</v>
      </c>
      <c r="K21" s="96">
        <v>14.921046832203714</v>
      </c>
      <c r="L21" s="95">
        <v>27382800.000000004</v>
      </c>
      <c r="M21" s="134">
        <v>61.576724669098311</v>
      </c>
      <c r="N21" s="95">
        <v>10451300.000000002</v>
      </c>
      <c r="O21" s="208">
        <v>23.502228498697981</v>
      </c>
      <c r="P21" s="95">
        <v>47773200</v>
      </c>
      <c r="Q21" s="95">
        <v>7726600</v>
      </c>
      <c r="R21" s="96">
        <v>16.173503135649277</v>
      </c>
      <c r="S21" s="95">
        <v>29184000</v>
      </c>
      <c r="T21" s="134">
        <v>61.088643842154177</v>
      </c>
      <c r="U21" s="95">
        <v>10862600</v>
      </c>
      <c r="V21" s="134">
        <v>22.737853022196546</v>
      </c>
      <c r="W21" s="209">
        <v>46819200</v>
      </c>
      <c r="X21" s="95">
        <v>7694199.9999999991</v>
      </c>
      <c r="Y21" s="206">
        <v>16.433856195748753</v>
      </c>
      <c r="Z21" s="95">
        <v>29010500</v>
      </c>
      <c r="AA21" s="134">
        <v>61.962827216184813</v>
      </c>
      <c r="AB21" s="95">
        <v>10114500</v>
      </c>
      <c r="AC21" s="208">
        <v>21.603316588066434</v>
      </c>
      <c r="AD21" s="95">
        <v>42492800</v>
      </c>
      <c r="AE21" s="95">
        <v>5744700</v>
      </c>
      <c r="AF21" s="96">
        <v>13.51923149333534</v>
      </c>
      <c r="AG21" s="95">
        <v>26059800.000000007</v>
      </c>
      <c r="AH21" s="134">
        <v>61.327566081783274</v>
      </c>
      <c r="AI21" s="95">
        <v>10688300</v>
      </c>
      <c r="AJ21" s="134">
        <v>25.153202424881389</v>
      </c>
    </row>
    <row r="22" spans="1:36">
      <c r="A22" s="1">
        <v>2038</v>
      </c>
      <c r="B22" s="95">
        <v>41718700</v>
      </c>
      <c r="C22" s="95">
        <v>5719900</v>
      </c>
      <c r="D22" s="96">
        <v>13.710638155071948</v>
      </c>
      <c r="E22" s="95">
        <v>25989399.999999993</v>
      </c>
      <c r="F22" s="134">
        <v>62.296763801364861</v>
      </c>
      <c r="G22" s="95">
        <v>10009400</v>
      </c>
      <c r="H22" s="134">
        <v>23.992598043563198</v>
      </c>
      <c r="I22" s="207">
        <v>44819500</v>
      </c>
      <c r="J22" s="95">
        <v>6679700.0000000009</v>
      </c>
      <c r="K22" s="96">
        <v>14.903557603275363</v>
      </c>
      <c r="L22" s="95">
        <v>27587900</v>
      </c>
      <c r="M22" s="134">
        <v>61.553341737413405</v>
      </c>
      <c r="N22" s="95">
        <v>10551900</v>
      </c>
      <c r="O22" s="208">
        <v>23.543100659311236</v>
      </c>
      <c r="P22" s="95">
        <v>48384800</v>
      </c>
      <c r="Q22" s="95">
        <v>7838400</v>
      </c>
      <c r="R22" s="96">
        <v>16.200128966121589</v>
      </c>
      <c r="S22" s="95">
        <v>29552200</v>
      </c>
      <c r="T22" s="134">
        <v>61.077445809427751</v>
      </c>
      <c r="U22" s="95">
        <v>10994200</v>
      </c>
      <c r="V22" s="134">
        <v>22.722425224450653</v>
      </c>
      <c r="W22" s="209">
        <v>47361000</v>
      </c>
      <c r="X22" s="95">
        <v>7802400</v>
      </c>
      <c r="Y22" s="206">
        <v>16.47431430924178</v>
      </c>
      <c r="Z22" s="95">
        <v>29363699.999999996</v>
      </c>
      <c r="AA22" s="134">
        <v>61.999746626971557</v>
      </c>
      <c r="AB22" s="95">
        <v>10194900</v>
      </c>
      <c r="AC22" s="208">
        <v>21.525939063786659</v>
      </c>
      <c r="AD22" s="95">
        <v>42692500</v>
      </c>
      <c r="AE22" s="95">
        <v>5743700</v>
      </c>
      <c r="AF22" s="96">
        <v>13.453651109679686</v>
      </c>
      <c r="AG22" s="95">
        <v>26149100.000000007</v>
      </c>
      <c r="AH22" s="134">
        <v>61.249868243836744</v>
      </c>
      <c r="AI22" s="95">
        <v>10799699.999999998</v>
      </c>
      <c r="AJ22" s="134">
        <v>25.296480646483573</v>
      </c>
    </row>
    <row r="23" spans="1:36">
      <c r="A23" s="1">
        <v>2039</v>
      </c>
      <c r="B23" s="95">
        <v>41847600</v>
      </c>
      <c r="C23" s="95">
        <v>5720300</v>
      </c>
      <c r="D23" s="96">
        <v>13.669362161748822</v>
      </c>
      <c r="E23" s="95">
        <v>26061799.999999996</v>
      </c>
      <c r="F23" s="134">
        <v>62.277884514285162</v>
      </c>
      <c r="G23" s="95">
        <v>10065500</v>
      </c>
      <c r="H23" s="134">
        <v>24.052753323966012</v>
      </c>
      <c r="I23" s="207">
        <v>45165300</v>
      </c>
      <c r="J23" s="95">
        <v>6726600</v>
      </c>
      <c r="K23" s="96">
        <v>14.893291974148294</v>
      </c>
      <c r="L23" s="95">
        <v>27791500.000000007</v>
      </c>
      <c r="M23" s="134">
        <v>61.532858189805012</v>
      </c>
      <c r="N23" s="95">
        <v>10647199.999999998</v>
      </c>
      <c r="O23" s="208">
        <v>23.573849836046698</v>
      </c>
      <c r="P23" s="95">
        <v>49000000</v>
      </c>
      <c r="Q23" s="95">
        <v>7952800</v>
      </c>
      <c r="R23" s="96">
        <v>16.230204081632653</v>
      </c>
      <c r="S23" s="95">
        <v>29926799.999999996</v>
      </c>
      <c r="T23" s="134">
        <v>61.075102040816319</v>
      </c>
      <c r="U23" s="95">
        <v>11120400.000000002</v>
      </c>
      <c r="V23" s="134">
        <v>22.694693877551025</v>
      </c>
      <c r="W23" s="209">
        <v>47907200</v>
      </c>
      <c r="X23" s="95">
        <v>7912900</v>
      </c>
      <c r="Y23" s="206">
        <v>16.517141473515466</v>
      </c>
      <c r="Z23" s="95">
        <v>29722999.999999996</v>
      </c>
      <c r="AA23" s="134">
        <v>62.042866208002138</v>
      </c>
      <c r="AB23" s="95">
        <v>10271300</v>
      </c>
      <c r="AC23" s="208">
        <v>21.4399923184824</v>
      </c>
      <c r="AD23" s="95">
        <v>42882300</v>
      </c>
      <c r="AE23" s="95">
        <v>5746200</v>
      </c>
      <c r="AF23" s="96">
        <v>13.39993423860194</v>
      </c>
      <c r="AG23" s="95">
        <v>26232300.000000007</v>
      </c>
      <c r="AH23" s="134">
        <v>61.172791571347616</v>
      </c>
      <c r="AI23" s="95">
        <v>10903800</v>
      </c>
      <c r="AJ23" s="134">
        <v>25.42727419005044</v>
      </c>
    </row>
    <row r="24" spans="1:36">
      <c r="A24" s="1">
        <v>2040</v>
      </c>
      <c r="B24" s="95">
        <v>41968700</v>
      </c>
      <c r="C24" s="95">
        <v>5724100</v>
      </c>
      <c r="D24" s="96">
        <v>13.63897380667021</v>
      </c>
      <c r="E24" s="95">
        <v>26119800</v>
      </c>
      <c r="F24" s="134">
        <v>62.23638092197281</v>
      </c>
      <c r="G24" s="95">
        <v>10124800</v>
      </c>
      <c r="H24" s="134">
        <v>24.124645271356986</v>
      </c>
      <c r="I24" s="207">
        <v>45506800</v>
      </c>
      <c r="J24" s="95">
        <v>6776100</v>
      </c>
      <c r="K24" s="96">
        <v>14.890302108695842</v>
      </c>
      <c r="L24" s="95">
        <v>27985400</v>
      </c>
      <c r="M24" s="134">
        <v>61.497182838608744</v>
      </c>
      <c r="N24" s="95">
        <v>10745300.000000002</v>
      </c>
      <c r="O24" s="208">
        <v>23.612515052695422</v>
      </c>
      <c r="P24" s="95">
        <v>49618500</v>
      </c>
      <c r="Q24" s="95">
        <v>8070099.9999999991</v>
      </c>
      <c r="R24" s="96">
        <v>16.264296582927738</v>
      </c>
      <c r="S24" s="95">
        <v>30299400</v>
      </c>
      <c r="T24" s="134">
        <v>61.064723842921481</v>
      </c>
      <c r="U24" s="95">
        <v>11249000</v>
      </c>
      <c r="V24" s="134">
        <v>22.67097957415077</v>
      </c>
      <c r="W24" s="209">
        <v>48458300</v>
      </c>
      <c r="X24" s="95">
        <v>8026200</v>
      </c>
      <c r="Y24" s="206">
        <v>16.563106836186989</v>
      </c>
      <c r="Z24" s="95">
        <v>30079300.000000007</v>
      </c>
      <c r="AA24" s="134">
        <v>62.072544847838245</v>
      </c>
      <c r="AB24" s="95">
        <v>10352800</v>
      </c>
      <c r="AC24" s="208">
        <v>21.364348315974762</v>
      </c>
      <c r="AD24" s="95">
        <v>43062000</v>
      </c>
      <c r="AE24" s="95">
        <v>5752200</v>
      </c>
      <c r="AF24" s="96">
        <v>13.357949003762018</v>
      </c>
      <c r="AG24" s="95">
        <v>26301000.000000004</v>
      </c>
      <c r="AH24" s="134">
        <v>61.077051692907901</v>
      </c>
      <c r="AI24" s="95">
        <v>11008800</v>
      </c>
      <c r="AJ24" s="134">
        <v>25.564999303330083</v>
      </c>
    </row>
    <row r="25" spans="1:36">
      <c r="A25" s="1">
        <v>2041</v>
      </c>
      <c r="B25" s="95">
        <v>42082500</v>
      </c>
      <c r="C25" s="95">
        <v>5731000</v>
      </c>
      <c r="D25" s="96">
        <v>13.618487494801878</v>
      </c>
      <c r="E25" s="95">
        <v>26171300</v>
      </c>
      <c r="F25" s="134">
        <v>62.190459217014201</v>
      </c>
      <c r="G25" s="95">
        <v>10180200</v>
      </c>
      <c r="H25" s="134">
        <v>24.191053288183927</v>
      </c>
      <c r="I25" s="207">
        <v>45843900</v>
      </c>
      <c r="J25" s="95">
        <v>6828200</v>
      </c>
      <c r="K25" s="96">
        <v>14.894457059717869</v>
      </c>
      <c r="L25" s="95">
        <v>28176200.000000004</v>
      </c>
      <c r="M25" s="134">
        <v>61.46117585981996</v>
      </c>
      <c r="N25" s="95">
        <v>10839500</v>
      </c>
      <c r="O25" s="208">
        <v>23.644367080462175</v>
      </c>
      <c r="P25" s="95">
        <v>50240200</v>
      </c>
      <c r="Q25" s="95">
        <v>8190700.0000000009</v>
      </c>
      <c r="R25" s="96">
        <v>16.303080003662409</v>
      </c>
      <c r="S25" s="95">
        <v>30675900</v>
      </c>
      <c r="T25" s="134">
        <v>61.05847508568835</v>
      </c>
      <c r="U25" s="95">
        <v>11373599.999999998</v>
      </c>
      <c r="V25" s="134">
        <v>22.638444910649238</v>
      </c>
      <c r="W25" s="209">
        <v>49014600</v>
      </c>
      <c r="X25" s="95">
        <v>8142600</v>
      </c>
      <c r="Y25" s="206">
        <v>16.612601143332803</v>
      </c>
      <c r="Z25" s="95">
        <v>30440100</v>
      </c>
      <c r="AA25" s="134">
        <v>62.104148559816871</v>
      </c>
      <c r="AB25" s="95">
        <v>10431900.000000002</v>
      </c>
      <c r="AC25" s="208">
        <v>21.28325029685033</v>
      </c>
      <c r="AD25" s="95">
        <v>43231600</v>
      </c>
      <c r="AE25" s="95">
        <v>5761100</v>
      </c>
      <c r="AF25" s="96">
        <v>13.326131810990109</v>
      </c>
      <c r="AG25" s="95">
        <v>26363000</v>
      </c>
      <c r="AH25" s="134">
        <v>60.980856595638386</v>
      </c>
      <c r="AI25" s="95">
        <v>11107499.999999998</v>
      </c>
      <c r="AJ25" s="134">
        <v>25.693011593371512</v>
      </c>
    </row>
    <row r="26" spans="1:36">
      <c r="A26" s="1">
        <v>2042</v>
      </c>
      <c r="B26" s="95">
        <v>42189000</v>
      </c>
      <c r="C26" s="95">
        <v>5740600</v>
      </c>
      <c r="D26" s="96">
        <v>13.606864348526868</v>
      </c>
      <c r="E26" s="95">
        <v>26215800.000000004</v>
      </c>
      <c r="F26" s="134">
        <v>62.138946170802811</v>
      </c>
      <c r="G26" s="95">
        <v>10232600</v>
      </c>
      <c r="H26" s="134">
        <v>24.254189480670316</v>
      </c>
      <c r="I26" s="207">
        <v>46176900</v>
      </c>
      <c r="J26" s="95">
        <v>6882800</v>
      </c>
      <c r="K26" s="96">
        <v>14.90528814190645</v>
      </c>
      <c r="L26" s="95">
        <v>28364199.999999996</v>
      </c>
      <c r="M26" s="134">
        <v>61.425084836790688</v>
      </c>
      <c r="N26" s="95">
        <v>10929900</v>
      </c>
      <c r="O26" s="208">
        <v>23.669627021302858</v>
      </c>
      <c r="P26" s="95">
        <v>50865100</v>
      </c>
      <c r="Q26" s="95">
        <v>8314600</v>
      </c>
      <c r="R26" s="96">
        <v>16.346375019414097</v>
      </c>
      <c r="S26" s="95">
        <v>31056900</v>
      </c>
      <c r="T26" s="134">
        <v>61.057385122608622</v>
      </c>
      <c r="U26" s="95">
        <v>11493599.999999998</v>
      </c>
      <c r="V26" s="134">
        <v>22.596239857977274</v>
      </c>
      <c r="W26" s="209">
        <v>49576700</v>
      </c>
      <c r="X26" s="95">
        <v>8262099.9999999981</v>
      </c>
      <c r="Y26" s="206">
        <v>16.665288331010331</v>
      </c>
      <c r="Z26" s="95">
        <v>30804500</v>
      </c>
      <c r="AA26" s="134">
        <v>62.135035208071528</v>
      </c>
      <c r="AB26" s="95">
        <v>10510100</v>
      </c>
      <c r="AC26" s="208">
        <v>21.199676460918134</v>
      </c>
      <c r="AD26" s="95">
        <v>43390900</v>
      </c>
      <c r="AE26" s="95">
        <v>5773000</v>
      </c>
      <c r="AF26" s="96">
        <v>13.304632999085062</v>
      </c>
      <c r="AG26" s="95">
        <v>26418200.000000004</v>
      </c>
      <c r="AH26" s="134">
        <v>60.884194612234367</v>
      </c>
      <c r="AI26" s="95">
        <v>11199699.999999998</v>
      </c>
      <c r="AJ26" s="134">
        <v>25.811172388680575</v>
      </c>
    </row>
    <row r="27" spans="1:36">
      <c r="A27" s="1">
        <v>2043</v>
      </c>
      <c r="B27" s="95">
        <v>42288800</v>
      </c>
      <c r="C27" s="95">
        <v>5752800</v>
      </c>
      <c r="D27" s="96">
        <v>13.603601899320859</v>
      </c>
      <c r="E27" s="95">
        <v>26252900</v>
      </c>
      <c r="F27" s="134">
        <v>62.08003064641229</v>
      </c>
      <c r="G27" s="95">
        <v>10283100</v>
      </c>
      <c r="H27" s="134">
        <v>24.31636745426685</v>
      </c>
      <c r="I27" s="207">
        <v>46505600</v>
      </c>
      <c r="J27" s="95">
        <v>6940000.0000000009</v>
      </c>
      <c r="K27" s="96">
        <v>14.922934012247991</v>
      </c>
      <c r="L27" s="95">
        <v>28547699.999999996</v>
      </c>
      <c r="M27" s="134">
        <v>61.385510562168847</v>
      </c>
      <c r="N27" s="95">
        <v>11017900</v>
      </c>
      <c r="O27" s="208">
        <v>23.691555425583157</v>
      </c>
      <c r="P27" s="95">
        <v>51493200</v>
      </c>
      <c r="Q27" s="95">
        <v>8442000</v>
      </c>
      <c r="R27" s="96">
        <v>16.394397706881687</v>
      </c>
      <c r="S27" s="95">
        <v>31441000</v>
      </c>
      <c r="T27" s="134">
        <v>61.058547536373723</v>
      </c>
      <c r="U27" s="95">
        <v>11610199.999999998</v>
      </c>
      <c r="V27" s="134">
        <v>22.547054756744583</v>
      </c>
      <c r="W27" s="209">
        <v>50144700</v>
      </c>
      <c r="X27" s="95">
        <v>8385000</v>
      </c>
      <c r="Y27" s="206">
        <v>16.721607667410513</v>
      </c>
      <c r="Z27" s="95">
        <v>31171399.999999996</v>
      </c>
      <c r="AA27" s="134">
        <v>62.162900565762683</v>
      </c>
      <c r="AB27" s="95">
        <v>10588300</v>
      </c>
      <c r="AC27" s="208">
        <v>21.115491766826803</v>
      </c>
      <c r="AD27" s="95">
        <v>43539600</v>
      </c>
      <c r="AE27" s="95">
        <v>5787300</v>
      </c>
      <c r="AF27" s="96">
        <v>13.292037593363284</v>
      </c>
      <c r="AG27" s="95">
        <v>26465599.999999996</v>
      </c>
      <c r="AH27" s="134">
        <v>60.785124346571855</v>
      </c>
      <c r="AI27" s="95">
        <v>11286700</v>
      </c>
      <c r="AJ27" s="134">
        <v>25.922838060064862</v>
      </c>
    </row>
    <row r="28" spans="1:36">
      <c r="B28" s="95"/>
      <c r="C28" s="95"/>
      <c r="D28" s="96"/>
      <c r="E28" s="95"/>
      <c r="F28" s="134"/>
      <c r="G28" s="95"/>
      <c r="H28" s="208"/>
      <c r="I28" s="210"/>
      <c r="J28" s="95"/>
      <c r="K28" s="96"/>
      <c r="L28" s="95"/>
      <c r="M28" s="134"/>
      <c r="N28" s="95"/>
      <c r="O28" s="208"/>
      <c r="P28" s="95"/>
      <c r="Q28" s="95"/>
      <c r="R28" s="96"/>
      <c r="S28" s="95"/>
      <c r="T28" s="134"/>
      <c r="U28" s="95"/>
      <c r="V28" s="208"/>
      <c r="W28" s="210"/>
      <c r="X28" s="95"/>
      <c r="Y28" s="96"/>
      <c r="Z28" s="95"/>
      <c r="AA28" s="134"/>
      <c r="AB28" s="95"/>
      <c r="AC28" s="208"/>
      <c r="AD28" s="95"/>
      <c r="AE28" s="95"/>
      <c r="AF28" s="96"/>
      <c r="AG28" s="95"/>
      <c r="AH28" s="134"/>
      <c r="AI28" s="95"/>
      <c r="AJ28" s="134"/>
    </row>
    <row r="29" spans="1:36">
      <c r="B29" s="247" t="s">
        <v>155</v>
      </c>
      <c r="C29" s="247"/>
      <c r="D29" s="150" t="s">
        <v>186</v>
      </c>
      <c r="E29" s="150" t="s">
        <v>155</v>
      </c>
      <c r="F29" s="150" t="s">
        <v>186</v>
      </c>
      <c r="G29" s="150" t="s">
        <v>155</v>
      </c>
      <c r="H29" s="205" t="s">
        <v>186</v>
      </c>
      <c r="I29" s="249" t="s">
        <v>155</v>
      </c>
      <c r="J29" s="247"/>
      <c r="K29" s="150" t="s">
        <v>186</v>
      </c>
      <c r="L29" s="150" t="s">
        <v>155</v>
      </c>
      <c r="M29" s="150" t="s">
        <v>186</v>
      </c>
      <c r="N29" s="150" t="s">
        <v>155</v>
      </c>
      <c r="O29" s="205" t="s">
        <v>186</v>
      </c>
      <c r="P29" s="249" t="s">
        <v>155</v>
      </c>
      <c r="Q29" s="247"/>
      <c r="R29" s="150" t="s">
        <v>186</v>
      </c>
      <c r="S29" s="150" t="s">
        <v>155</v>
      </c>
      <c r="T29" s="150" t="s">
        <v>186</v>
      </c>
      <c r="U29" s="150" t="s">
        <v>155</v>
      </c>
      <c r="V29" s="205" t="s">
        <v>186</v>
      </c>
      <c r="W29" s="249" t="s">
        <v>155</v>
      </c>
      <c r="X29" s="247"/>
      <c r="Y29" s="150" t="s">
        <v>186</v>
      </c>
      <c r="Z29" s="150" t="s">
        <v>155</v>
      </c>
      <c r="AA29" s="150" t="s">
        <v>186</v>
      </c>
      <c r="AB29" s="150" t="s">
        <v>155</v>
      </c>
      <c r="AC29" s="205" t="s">
        <v>186</v>
      </c>
      <c r="AD29" s="249" t="s">
        <v>155</v>
      </c>
      <c r="AE29" s="247"/>
      <c r="AF29" s="150" t="s">
        <v>186</v>
      </c>
      <c r="AG29" s="150" t="s">
        <v>155</v>
      </c>
      <c r="AH29" s="150" t="s">
        <v>186</v>
      </c>
      <c r="AI29" s="150" t="s">
        <v>155</v>
      </c>
      <c r="AJ29" s="150" t="s">
        <v>186</v>
      </c>
    </row>
    <row r="30" spans="1:36">
      <c r="A30" s="1" t="s">
        <v>729</v>
      </c>
      <c r="B30" s="211">
        <f>100*((B27/B5)^(1/22)-1)</f>
        <v>0.48494927432614077</v>
      </c>
      <c r="C30" s="211">
        <f>100*((C27/C5)^(1/22)-1)</f>
        <v>-0.23004887036522925</v>
      </c>
      <c r="D30" s="96">
        <f>D27-D5</f>
        <v>-2.3141449233371674</v>
      </c>
      <c r="E30" s="211">
        <f>100*((E27/E5)^(1/22)-1)</f>
        <v>0.23835024777929537</v>
      </c>
      <c r="F30" s="96">
        <f>F27-F5</f>
        <v>-3.4481761543620522</v>
      </c>
      <c r="G30" s="211">
        <f>100*((G27/G5)^(1/22)-1)</f>
        <v>1.7279074767356128</v>
      </c>
      <c r="H30" s="212">
        <f>H27-H5</f>
        <v>5.7623210776992195</v>
      </c>
      <c r="I30" s="211">
        <f t="shared" ref="I30:J30" si="0">100*((I27/I5)^(1/22)-1)</f>
        <v>0.8881252215970914</v>
      </c>
      <c r="J30" s="211">
        <f t="shared" si="0"/>
        <v>0.5740021732230316</v>
      </c>
      <c r="K30" s="96">
        <f t="shared" ref="K30" si="1">K27-K5</f>
        <v>-1.0597326474533002</v>
      </c>
      <c r="L30" s="211">
        <f t="shared" ref="L30" si="2">100*((L27/L5)^(1/22)-1)</f>
        <v>0.58966892354017642</v>
      </c>
      <c r="M30" s="96">
        <f t="shared" ref="M30" si="3">M27-M5</f>
        <v>-4.1343068056500556</v>
      </c>
      <c r="N30" s="211">
        <f t="shared" ref="N30" si="4">100*((N27/N5)^(1/22)-1)</f>
        <v>2.0294425174584685</v>
      </c>
      <c r="O30" s="212">
        <f t="shared" ref="O30" si="5">O27-O5</f>
        <v>5.1940394531033576</v>
      </c>
      <c r="P30" s="211">
        <f t="shared" ref="P30:Q30" si="6">100*((P27/P5)^(1/22)-1)</f>
        <v>1.3174254852838407</v>
      </c>
      <c r="Q30" s="211">
        <f t="shared" si="6"/>
        <v>1.4206732778629272</v>
      </c>
      <c r="R30" s="96">
        <f t="shared" ref="R30" si="7">R27-R5</f>
        <v>0.36327615515531875</v>
      </c>
      <c r="S30" s="211">
        <f t="shared" ref="S30" si="8">100*((S27/S5)^(1/22)-1)</f>
        <v>0.99012035349252958</v>
      </c>
      <c r="T30" s="96">
        <f t="shared" ref="T30" si="9">T27-T5</f>
        <v>-4.5049478365746722</v>
      </c>
      <c r="U30" s="211">
        <f t="shared" ref="U30" si="10">100*((U27/U5)^(1/22)-1)</f>
        <v>2.2564554831788541</v>
      </c>
      <c r="V30" s="212">
        <f t="shared" ref="V30" si="11">V27-V5</f>
        <v>4.1416716814193428</v>
      </c>
      <c r="W30" s="211">
        <f t="shared" ref="W30:X30" si="12">100*((W27/W5)^(1/22)-1)</f>
        <v>1.2024057309481417</v>
      </c>
      <c r="X30" s="211">
        <f t="shared" si="12"/>
        <v>1.3901159778268113</v>
      </c>
      <c r="Y30" s="96">
        <f t="shared" ref="Y30" si="13">Y27-Y5</f>
        <v>0.66799445658410761</v>
      </c>
      <c r="Z30" s="211">
        <f t="shared" ref="Z30" si="14">100*((Z27/Z5)^(1/22)-1)</f>
        <v>0.95293512604930353</v>
      </c>
      <c r="AA30" s="96">
        <f t="shared" ref="AA30" si="15">AA27-AA5</f>
        <v>-3.468665548031808</v>
      </c>
      <c r="AB30" s="211">
        <f t="shared" ref="AB30" si="16">100*((AB27/AB5)^(1/22)-1)</f>
        <v>1.8591060921298697</v>
      </c>
      <c r="AC30" s="212">
        <f t="shared" ref="AC30" si="17">AC27-AC5</f>
        <v>2.8006710914476898</v>
      </c>
      <c r="AD30" s="211">
        <f>100*((AD27/AD5)^(1/22)-1)</f>
        <v>0.61099786823306523</v>
      </c>
      <c r="AE30" s="211">
        <f t="shared" ref="AE30" si="18">100*((AE27/AE5)^(1/22)-1)</f>
        <v>-0.20360422618797003</v>
      </c>
      <c r="AF30" s="96">
        <f t="shared" ref="AF30" si="19">AF27-AF5</f>
        <v>-2.6031169410376567</v>
      </c>
      <c r="AG30" s="211">
        <f t="shared" ref="AG30" si="20">100*((AG27/AG5)^(1/22)-1)</f>
        <v>0.27270882096182003</v>
      </c>
      <c r="AH30" s="96">
        <f t="shared" ref="AH30" si="21">AH27-AH5</f>
        <v>-4.6750123695622747</v>
      </c>
      <c r="AI30" s="211">
        <f t="shared" ref="AI30" si="22">100*((AI27/AI5)^(1/22)-1)</f>
        <v>2.1295048958233531</v>
      </c>
      <c r="AJ30" s="96">
        <f>AJ27-AJ5</f>
        <v>7.2781293105999367</v>
      </c>
    </row>
    <row r="31" spans="1:36">
      <c r="A31" s="1" t="s">
        <v>730</v>
      </c>
      <c r="B31" s="211">
        <f>100*((B16/B5)^(1/11)-1)</f>
        <v>0.6347116850309753</v>
      </c>
      <c r="C31" s="211">
        <f>100*((C16/C5)^(1/11)-1)</f>
        <v>-0.37186811857526925</v>
      </c>
      <c r="D31" s="96">
        <f>D16-D5</f>
        <v>-1.6663453089004978</v>
      </c>
      <c r="E31" s="211">
        <f>100*((E16/E5)^(1/11)-1)</f>
        <v>0.21261593996499961</v>
      </c>
      <c r="F31" s="96">
        <f>F16-F5</f>
        <v>-2.9607071994544043</v>
      </c>
      <c r="G31" s="211">
        <f>100*((G16/G5)^(1/11)-1)</f>
        <v>2.6923981497890992</v>
      </c>
      <c r="H31" s="212">
        <f>H16-H5</f>
        <v>4.6270525083549039</v>
      </c>
      <c r="I31" s="211">
        <f t="shared" ref="I31:J31" si="23">100*((I16/I5)^(1/11)-1)</f>
        <v>0.98631538310756106</v>
      </c>
      <c r="J31" s="211">
        <f t="shared" si="23"/>
        <v>0.47030181234999358</v>
      </c>
      <c r="K31" s="96">
        <f t="shared" ref="K31" si="24">K16-K5</f>
        <v>-0.87573641700094207</v>
      </c>
      <c r="L31" s="211">
        <f t="shared" ref="L31" si="25">100*((L16/L5)^(1/11)-1)</f>
        <v>0.48138739561460753</v>
      </c>
      <c r="M31" s="96">
        <f t="shared" ref="M31" si="26">M16-M5</f>
        <v>-3.5148137686976995</v>
      </c>
      <c r="N31" s="211">
        <f t="shared" ref="N31" si="27">100*((N16/N5)^(1/11)-1)</f>
        <v>2.9606381596678721</v>
      </c>
      <c r="O31" s="212">
        <f t="shared" ref="O31" si="28">O16-O5</f>
        <v>4.3905501856986433</v>
      </c>
      <c r="P31" s="211">
        <f t="shared" ref="P31:Q31" si="29">100*((P16/P5)^(1/11)-1)</f>
        <v>1.3546541606389129</v>
      </c>
      <c r="Q31" s="211">
        <f t="shared" si="29"/>
        <v>1.3443720489540567</v>
      </c>
      <c r="R31" s="96">
        <f t="shared" ref="R31" si="30">R16-R5</f>
        <v>-1.7880305512456118E-2</v>
      </c>
      <c r="S31" s="211">
        <f t="shared" ref="S31" si="31">100*((S16/S5)^(1/11)-1)</f>
        <v>0.78227243911181965</v>
      </c>
      <c r="T31" s="96">
        <f t="shared" ref="T31" si="32">T16-T5</f>
        <v>-3.9597588755350017</v>
      </c>
      <c r="U31" s="211">
        <f t="shared" ref="U31" si="33">100*((U16/U5)^(1/11)-1)</f>
        <v>3.1736020143731114</v>
      </c>
      <c r="V31" s="212">
        <f t="shared" ref="V31" si="34">V16-V5</f>
        <v>3.9776391810474507</v>
      </c>
      <c r="W31" s="211">
        <f t="shared" ref="W31:X31" si="35">100*((W16/W5)^(1/11)-1)</f>
        <v>1.2432741766946975</v>
      </c>
      <c r="X31" s="211">
        <f t="shared" si="35"/>
        <v>1.3240982245194211</v>
      </c>
      <c r="Y31" s="96">
        <f t="shared" ref="Y31" si="36">Y16-Y5</f>
        <v>0.14153834275060362</v>
      </c>
      <c r="Z31" s="211">
        <f t="shared" ref="Z31" si="37">100*((Z16/Z5)^(1/11)-1)</f>
        <v>0.75093228130751477</v>
      </c>
      <c r="AA31" s="96">
        <f t="shared" ref="AA31" si="38">AA16-AA5</f>
        <v>-3.4266687572076933</v>
      </c>
      <c r="AB31" s="211">
        <f t="shared" ref="AB31" si="39">100*((AB16/AB5)^(1/11)-1)</f>
        <v>2.7731876209832418</v>
      </c>
      <c r="AC31" s="212">
        <f t="shared" ref="AC31" si="40">AC16-AC5</f>
        <v>3.285130414457079</v>
      </c>
      <c r="AD31" s="211">
        <f>100*((AD16/AD5)^(1/11)-1)</f>
        <v>0.75190367385788992</v>
      </c>
      <c r="AE31" s="211">
        <f t="shared" ref="AE31" si="41">100*((AE16/AE5)^(1/11)-1)</f>
        <v>-0.3537442001407376</v>
      </c>
      <c r="AF31" s="96">
        <f t="shared" ref="AF31" si="42">AF16-AF5</f>
        <v>-1.8168706373767929</v>
      </c>
      <c r="AG31" s="211">
        <f t="shared" ref="AG31" si="43">100*((AG16/AG5)^(1/11)-1)</f>
        <v>0.24309254475585185</v>
      </c>
      <c r="AH31" s="96">
        <f t="shared" ref="AH31" si="44">AH16-AH5</f>
        <v>-3.5459660490160161</v>
      </c>
      <c r="AI31" s="211">
        <f t="shared" ref="AI31" si="45">100*((AI16/AI5)^(1/11)-1)</f>
        <v>3.0942315532094478</v>
      </c>
      <c r="AJ31" s="96">
        <f>AJ16-AJ5</f>
        <v>5.3628366863928179</v>
      </c>
    </row>
    <row r="32" spans="1:36">
      <c r="A32" s="1" t="s">
        <v>731</v>
      </c>
      <c r="B32" s="211">
        <f>100*((B27/B16)^(1/11)-1)</f>
        <v>0.33540973681571717</v>
      </c>
      <c r="C32" s="211">
        <f>100*((C27/C16)^(1/11)-1)</f>
        <v>-8.8027744444729716E-2</v>
      </c>
      <c r="D32" s="96">
        <f>D27-D16</f>
        <v>-0.64779961443666956</v>
      </c>
      <c r="E32" s="211">
        <f>100*((E27/E16)^(1/11)-1)</f>
        <v>0.26409116408885325</v>
      </c>
      <c r="F32" s="96">
        <f>F27-F16</f>
        <v>-0.48746895490764786</v>
      </c>
      <c r="G32" s="211">
        <f>100*((G27/G16)^(1/11)-1)</f>
        <v>0.77247533454876116</v>
      </c>
      <c r="H32" s="212">
        <f>H27-H16</f>
        <v>1.1352685693443156</v>
      </c>
      <c r="I32" s="211">
        <f t="shared" ref="I32:J32" si="46">100*((I27/I16)^(1/11)-1)</f>
        <v>0.79003053151542879</v>
      </c>
      <c r="J32" s="211">
        <f t="shared" si="46"/>
        <v>0.67780956836043238</v>
      </c>
      <c r="K32" s="96">
        <f t="shared" ref="K32" si="47">K27-K16</f>
        <v>-0.18399623045235813</v>
      </c>
      <c r="L32" s="211">
        <f t="shared" ref="L32" si="48">100*((L27/L16)^(1/11)-1)</f>
        <v>0.69806713864131176</v>
      </c>
      <c r="M32" s="96">
        <f t="shared" ref="M32" si="49">M27-M16</f>
        <v>-0.61949303695235614</v>
      </c>
      <c r="N32" s="211">
        <f t="shared" ref="N32" si="50">100*((N27/N16)^(1/11)-1)</f>
        <v>1.1066687861809532</v>
      </c>
      <c r="O32" s="212">
        <f t="shared" ref="O32" si="51">O27-O16</f>
        <v>0.80348926740471427</v>
      </c>
      <c r="P32" s="211">
        <f t="shared" ref="P32:Q32" si="52">100*((P27/P16)^(1/11)-1)</f>
        <v>1.2802104844292783</v>
      </c>
      <c r="Q32" s="211">
        <f t="shared" si="52"/>
        <v>1.497031953252681</v>
      </c>
      <c r="R32" s="96">
        <f t="shared" ref="R32" si="53">R27-R16</f>
        <v>0.38115646066777487</v>
      </c>
      <c r="S32" s="211">
        <f t="shared" ref="S32" si="54">100*((S27/S16)^(1/11)-1)</f>
        <v>1.198396922183842</v>
      </c>
      <c r="T32" s="96">
        <f t="shared" ref="T32" si="55">T27-T16</f>
        <v>-0.54518896103967052</v>
      </c>
      <c r="U32" s="211">
        <f t="shared" ref="U32" si="56">100*((U27/U16)^(1/11)-1)</f>
        <v>1.3474617909207121</v>
      </c>
      <c r="V32" s="212">
        <f t="shared" ref="V32" si="57">V27-V16</f>
        <v>0.1640325003718921</v>
      </c>
      <c r="W32" s="211">
        <f t="shared" ref="W32:X32" si="58">100*((W27/W16)^(1/11)-1)</f>
        <v>1.1615537823948197</v>
      </c>
      <c r="X32" s="211">
        <f t="shared" si="58"/>
        <v>1.4561767450255392</v>
      </c>
      <c r="Y32" s="96">
        <f t="shared" ref="Y32" si="59">Y27-Y16</f>
        <v>0.52645611383350399</v>
      </c>
      <c r="Z32" s="211">
        <f t="shared" ref="Z32" si="60">100*((Z27/Z16)^(1/11)-1)</f>
        <v>1.1553429809320281</v>
      </c>
      <c r="AA32" s="96">
        <f t="shared" ref="AA32" si="61">AA27-AA16</f>
        <v>-4.1996790824114782E-2</v>
      </c>
      <c r="AB32" s="211">
        <f t="shared" ref="AB32" si="62">100*((AB27/AB16)^(1/11)-1)</f>
        <v>0.95315455379962888</v>
      </c>
      <c r="AC32" s="212">
        <f t="shared" ref="AC32" si="63">AC27-AC16</f>
        <v>-0.48445932300938921</v>
      </c>
      <c r="AD32" s="211">
        <f>100*((AD27/AD16)^(1/11)-1)</f>
        <v>0.47028912534687883</v>
      </c>
      <c r="AE32" s="211">
        <f t="shared" ref="AE32" si="64">100*((AE27/AE16)^(1/11)-1)</f>
        <v>-5.3238031876023939E-2</v>
      </c>
      <c r="AF32" s="96">
        <f t="shared" ref="AF32" si="65">AF27-AF16</f>
        <v>-0.78624630366086379</v>
      </c>
      <c r="AG32" s="211">
        <f t="shared" ref="AG32" si="66">100*((AG27/AG16)^(1/11)-1)</f>
        <v>0.30233384713542755</v>
      </c>
      <c r="AH32" s="96">
        <f t="shared" ref="AH32" si="67">AH27-AH16</f>
        <v>-1.1290463205462586</v>
      </c>
      <c r="AI32" s="211">
        <f t="shared" ref="AI32" si="68">100*((AI27/AI16)^(1/11)-1)</f>
        <v>1.173805877612133</v>
      </c>
      <c r="AJ32" s="96">
        <f>AJ27-AJ16</f>
        <v>1.9152926242071189</v>
      </c>
    </row>
    <row r="35" spans="1:1">
      <c r="A35" s="22" t="s">
        <v>630</v>
      </c>
    </row>
  </sheetData>
  <mergeCells count="10">
    <mergeCell ref="B29:C29"/>
    <mergeCell ref="I29:J29"/>
    <mergeCell ref="P29:Q29"/>
    <mergeCell ref="W29:X29"/>
    <mergeCell ref="AD29:AE29"/>
    <mergeCell ref="B3:H3"/>
    <mergeCell ref="I3:O3"/>
    <mergeCell ref="P3:V3"/>
    <mergeCell ref="W3:AC3"/>
    <mergeCell ref="AD3:AJ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82D5-7978-48E8-8C2C-5C33C8F4A663}">
  <dimension ref="A1:AJ40"/>
  <sheetViews>
    <sheetView workbookViewId="0"/>
  </sheetViews>
  <sheetFormatPr baseColWidth="10" defaultColWidth="9.1640625" defaultRowHeight="14"/>
  <cols>
    <col min="1" max="1" width="14.5" style="22" customWidth="1"/>
    <col min="2" max="36" width="15.6640625" style="22" customWidth="1"/>
    <col min="37" max="16384" width="9.1640625" style="22"/>
  </cols>
  <sheetData>
    <row r="1" spans="1:36" ht="16">
      <c r="A1" s="2" t="s">
        <v>728</v>
      </c>
    </row>
    <row r="3" spans="1:36">
      <c r="A3" s="35"/>
      <c r="B3" s="226" t="s">
        <v>605</v>
      </c>
      <c r="C3" s="223"/>
      <c r="D3" s="223"/>
      <c r="E3" s="223"/>
      <c r="F3" s="223"/>
      <c r="G3" s="223"/>
      <c r="H3" s="225"/>
      <c r="I3" s="224" t="s">
        <v>606</v>
      </c>
      <c r="J3" s="223"/>
      <c r="K3" s="223"/>
      <c r="L3" s="223"/>
      <c r="M3" s="223"/>
      <c r="N3" s="223"/>
      <c r="O3" s="223"/>
      <c r="P3" s="224" t="s">
        <v>611</v>
      </c>
      <c r="Q3" s="223"/>
      <c r="R3" s="223"/>
      <c r="S3" s="223"/>
      <c r="T3" s="223"/>
      <c r="U3" s="223"/>
      <c r="V3" s="225"/>
      <c r="W3" s="224" t="s">
        <v>612</v>
      </c>
      <c r="X3" s="223"/>
      <c r="Y3" s="223"/>
      <c r="Z3" s="223"/>
      <c r="AA3" s="223"/>
      <c r="AB3" s="223"/>
      <c r="AC3" s="225"/>
      <c r="AD3" s="223" t="s">
        <v>594</v>
      </c>
      <c r="AE3" s="223"/>
      <c r="AF3" s="223"/>
      <c r="AG3" s="223"/>
      <c r="AH3" s="223"/>
      <c r="AI3" s="223"/>
      <c r="AJ3" s="223"/>
    </row>
    <row r="4" spans="1:36">
      <c r="A4" s="35"/>
      <c r="B4" s="151" t="s">
        <v>181</v>
      </c>
      <c r="C4" s="139" t="s">
        <v>182</v>
      </c>
      <c r="D4" s="139" t="s">
        <v>183</v>
      </c>
      <c r="E4" s="139" t="s">
        <v>184</v>
      </c>
      <c r="F4" s="139" t="s">
        <v>183</v>
      </c>
      <c r="G4" s="139" t="s">
        <v>185</v>
      </c>
      <c r="H4" s="143" t="s">
        <v>183</v>
      </c>
      <c r="I4" s="139" t="s">
        <v>181</v>
      </c>
      <c r="J4" s="139" t="s">
        <v>182</v>
      </c>
      <c r="K4" s="139" t="s">
        <v>183</v>
      </c>
      <c r="L4" s="139" t="s">
        <v>184</v>
      </c>
      <c r="M4" s="139" t="s">
        <v>183</v>
      </c>
      <c r="N4" s="139" t="s">
        <v>185</v>
      </c>
      <c r="O4" s="139" t="s">
        <v>183</v>
      </c>
      <c r="P4" s="142" t="s">
        <v>181</v>
      </c>
      <c r="Q4" s="139" t="s">
        <v>182</v>
      </c>
      <c r="R4" s="139" t="s">
        <v>183</v>
      </c>
      <c r="S4" s="139" t="s">
        <v>184</v>
      </c>
      <c r="T4" s="139" t="s">
        <v>183</v>
      </c>
      <c r="U4" s="139" t="s">
        <v>185</v>
      </c>
      <c r="V4" s="143" t="s">
        <v>183</v>
      </c>
      <c r="W4" s="142" t="s">
        <v>181</v>
      </c>
      <c r="X4" s="139" t="s">
        <v>182</v>
      </c>
      <c r="Y4" s="139" t="s">
        <v>183</v>
      </c>
      <c r="Z4" s="139" t="s">
        <v>184</v>
      </c>
      <c r="AA4" s="139" t="s">
        <v>183</v>
      </c>
      <c r="AB4" s="139" t="s">
        <v>185</v>
      </c>
      <c r="AC4" s="143" t="s">
        <v>183</v>
      </c>
      <c r="AD4" s="139" t="s">
        <v>181</v>
      </c>
      <c r="AE4" s="139" t="s">
        <v>182</v>
      </c>
      <c r="AF4" s="139" t="s">
        <v>183</v>
      </c>
      <c r="AG4" s="139" t="s">
        <v>184</v>
      </c>
      <c r="AH4" s="139" t="s">
        <v>183</v>
      </c>
      <c r="AI4" s="139" t="s">
        <v>185</v>
      </c>
      <c r="AJ4" s="139" t="s">
        <v>183</v>
      </c>
    </row>
    <row r="5" spans="1:36">
      <c r="A5" s="35">
        <v>2021</v>
      </c>
      <c r="B5" s="153">
        <v>774600</v>
      </c>
      <c r="C5" s="144">
        <v>110300.00000000001</v>
      </c>
      <c r="D5" s="49">
        <v>14.239607539375163</v>
      </c>
      <c r="E5" s="144">
        <v>487899.99999999994</v>
      </c>
      <c r="F5" s="49">
        <v>62.987348308804535</v>
      </c>
      <c r="G5" s="144">
        <v>176400.00000000003</v>
      </c>
      <c r="H5" s="104">
        <v>22.773044151820297</v>
      </c>
      <c r="I5" s="144">
        <v>778100</v>
      </c>
      <c r="J5" s="144">
        <v>111400</v>
      </c>
      <c r="K5" s="49">
        <v>14.316925845007068</v>
      </c>
      <c r="L5" s="144">
        <v>489600</v>
      </c>
      <c r="M5" s="49">
        <v>62.92250353425009</v>
      </c>
      <c r="N5" s="144">
        <v>177100.00000000003</v>
      </c>
      <c r="O5" s="49">
        <v>22.76057062074284</v>
      </c>
      <c r="P5" s="145">
        <v>781800</v>
      </c>
      <c r="Q5" s="144">
        <v>112500</v>
      </c>
      <c r="R5" s="49">
        <v>14.389869531849579</v>
      </c>
      <c r="S5" s="144">
        <v>491799.99999999994</v>
      </c>
      <c r="T5" s="49">
        <v>62.906114095676649</v>
      </c>
      <c r="U5" s="144">
        <v>177500</v>
      </c>
      <c r="V5" s="104">
        <v>22.704016372473781</v>
      </c>
      <c r="W5" s="145">
        <v>780300</v>
      </c>
      <c r="X5" s="144">
        <v>112500</v>
      </c>
      <c r="Y5" s="49">
        <v>14.417531718569782</v>
      </c>
      <c r="Z5" s="144">
        <v>491199.99999999994</v>
      </c>
      <c r="AA5" s="49">
        <v>62.950147379213114</v>
      </c>
      <c r="AB5" s="144">
        <v>176600.00000000003</v>
      </c>
      <c r="AC5" s="104">
        <v>22.632320902217103</v>
      </c>
      <c r="AD5" s="144">
        <v>776100</v>
      </c>
      <c r="AE5" s="144">
        <v>110300.00000000001</v>
      </c>
      <c r="AF5" s="49">
        <v>14.212086071382556</v>
      </c>
      <c r="AG5" s="144">
        <v>488299.99999999994</v>
      </c>
      <c r="AH5" s="49">
        <v>62.917149851823211</v>
      </c>
      <c r="AI5" s="144">
        <v>177500</v>
      </c>
      <c r="AJ5" s="49">
        <v>22.870764076794227</v>
      </c>
    </row>
    <row r="6" spans="1:36">
      <c r="A6" s="35">
        <v>2022</v>
      </c>
      <c r="B6" s="153">
        <v>775600</v>
      </c>
      <c r="C6" s="144">
        <v>109699.99999999999</v>
      </c>
      <c r="D6" s="49">
        <v>14.143888602372353</v>
      </c>
      <c r="E6" s="144">
        <v>484100.00000000006</v>
      </c>
      <c r="F6" s="49">
        <v>62.416193914388856</v>
      </c>
      <c r="G6" s="144">
        <v>181800</v>
      </c>
      <c r="H6" s="104">
        <v>23.439917483238784</v>
      </c>
      <c r="I6" s="144">
        <v>780600</v>
      </c>
      <c r="J6" s="144">
        <v>111200</v>
      </c>
      <c r="K6" s="49">
        <v>14.245452216243914</v>
      </c>
      <c r="L6" s="144">
        <v>486499.99999999988</v>
      </c>
      <c r="M6" s="49">
        <v>62.323853446067126</v>
      </c>
      <c r="N6" s="144">
        <v>182900.00000000006</v>
      </c>
      <c r="O6" s="49">
        <v>23.430694337688966</v>
      </c>
      <c r="P6" s="145">
        <v>785800</v>
      </c>
      <c r="Q6" s="144">
        <v>112900</v>
      </c>
      <c r="R6" s="49">
        <v>14.367523542886232</v>
      </c>
      <c r="S6" s="144">
        <v>489199.99999999994</v>
      </c>
      <c r="T6" s="49">
        <v>62.255026724357336</v>
      </c>
      <c r="U6" s="144">
        <v>183700.00000000003</v>
      </c>
      <c r="V6" s="104">
        <v>23.377449732756428</v>
      </c>
      <c r="W6" s="145">
        <v>783600</v>
      </c>
      <c r="X6" s="144">
        <v>112800.00000000001</v>
      </c>
      <c r="Y6" s="49">
        <v>14.395099540581931</v>
      </c>
      <c r="Z6" s="144">
        <v>488999.99999999994</v>
      </c>
      <c r="AA6" s="49">
        <v>62.404287901990806</v>
      </c>
      <c r="AB6" s="144">
        <v>181800</v>
      </c>
      <c r="AC6" s="104">
        <v>23.200612557427259</v>
      </c>
      <c r="AD6" s="144">
        <v>777800</v>
      </c>
      <c r="AE6" s="144">
        <v>109699.99999999999</v>
      </c>
      <c r="AF6" s="49">
        <v>14.103882746207249</v>
      </c>
      <c r="AG6" s="144">
        <v>484499.99999999988</v>
      </c>
      <c r="AH6" s="49">
        <v>62.291077397788641</v>
      </c>
      <c r="AI6" s="144">
        <v>183600.00000000003</v>
      </c>
      <c r="AJ6" s="49">
        <v>23.605039856004119</v>
      </c>
    </row>
    <row r="7" spans="1:36">
      <c r="A7" s="35">
        <v>2023</v>
      </c>
      <c r="B7" s="153">
        <v>776400</v>
      </c>
      <c r="C7" s="144">
        <v>108500</v>
      </c>
      <c r="D7" s="49">
        <v>13.974755280783102</v>
      </c>
      <c r="E7" s="144">
        <v>480699.99999999994</v>
      </c>
      <c r="F7" s="49">
        <v>61.913961875321988</v>
      </c>
      <c r="G7" s="144">
        <v>187200.00000000006</v>
      </c>
      <c r="H7" s="104">
        <v>24.111282843894905</v>
      </c>
      <c r="I7" s="144">
        <v>783100</v>
      </c>
      <c r="J7" s="144">
        <v>110700</v>
      </c>
      <c r="K7" s="49">
        <v>14.136125654450261</v>
      </c>
      <c r="L7" s="144">
        <v>483799.99999999994</v>
      </c>
      <c r="M7" s="49">
        <v>61.780104712041883</v>
      </c>
      <c r="N7" s="144">
        <v>188600</v>
      </c>
      <c r="O7" s="49">
        <v>24.083769633507853</v>
      </c>
      <c r="P7" s="145">
        <v>789800</v>
      </c>
      <c r="Q7" s="144">
        <v>112899.99999999999</v>
      </c>
      <c r="R7" s="49">
        <v>14.294758166624463</v>
      </c>
      <c r="S7" s="144">
        <v>487400</v>
      </c>
      <c r="T7" s="49">
        <v>61.711825778678133</v>
      </c>
      <c r="U7" s="144">
        <v>189500.00000000003</v>
      </c>
      <c r="V7" s="104">
        <v>23.993416054697398</v>
      </c>
      <c r="W7" s="145">
        <v>786800</v>
      </c>
      <c r="X7" s="144">
        <v>112899.99999999999</v>
      </c>
      <c r="Y7" s="49">
        <v>14.349262836807322</v>
      </c>
      <c r="Z7" s="144">
        <v>486599.99999999988</v>
      </c>
      <c r="AA7" s="49">
        <v>61.845449923741732</v>
      </c>
      <c r="AB7" s="144">
        <v>187300.00000000003</v>
      </c>
      <c r="AC7" s="104">
        <v>23.805287239450948</v>
      </c>
      <c r="AD7" s="144">
        <v>779400</v>
      </c>
      <c r="AE7" s="144">
        <v>108500</v>
      </c>
      <c r="AF7" s="49">
        <v>13.920964844752374</v>
      </c>
      <c r="AG7" s="144">
        <v>481400</v>
      </c>
      <c r="AH7" s="49">
        <v>61.765460610726194</v>
      </c>
      <c r="AI7" s="144">
        <v>189500.00000000003</v>
      </c>
      <c r="AJ7" s="49">
        <v>24.313574544521433</v>
      </c>
    </row>
    <row r="8" spans="1:36">
      <c r="A8" s="35">
        <v>2024</v>
      </c>
      <c r="B8" s="153">
        <v>776900</v>
      </c>
      <c r="C8" s="144">
        <v>107199.99999999999</v>
      </c>
      <c r="D8" s="49">
        <v>13.798429656326423</v>
      </c>
      <c r="E8" s="144">
        <v>477800</v>
      </c>
      <c r="F8" s="49">
        <v>61.500836658514615</v>
      </c>
      <c r="G8" s="144">
        <v>191900.00000000003</v>
      </c>
      <c r="H8" s="104">
        <v>24.700733685158969</v>
      </c>
      <c r="I8" s="144">
        <v>785500</v>
      </c>
      <c r="J8" s="144">
        <v>110200</v>
      </c>
      <c r="K8" s="49">
        <v>14.029280712921706</v>
      </c>
      <c r="L8" s="144">
        <v>481499.99999999994</v>
      </c>
      <c r="M8" s="49">
        <v>61.298535964353917</v>
      </c>
      <c r="N8" s="144">
        <v>193800</v>
      </c>
      <c r="O8" s="49">
        <v>24.672183322724379</v>
      </c>
      <c r="P8" s="145">
        <v>794000</v>
      </c>
      <c r="Q8" s="144">
        <v>113199.99999999999</v>
      </c>
      <c r="R8" s="49">
        <v>14.256926952141056</v>
      </c>
      <c r="S8" s="144">
        <v>485699.99999999994</v>
      </c>
      <c r="T8" s="49">
        <v>61.17128463476071</v>
      </c>
      <c r="U8" s="144">
        <v>195100.00000000003</v>
      </c>
      <c r="V8" s="104">
        <v>24.57178841309824</v>
      </c>
      <c r="W8" s="145">
        <v>790000</v>
      </c>
      <c r="X8" s="144">
        <v>113100</v>
      </c>
      <c r="Y8" s="49">
        <v>14.316455696202532</v>
      </c>
      <c r="Z8" s="144">
        <v>484900</v>
      </c>
      <c r="AA8" s="49">
        <v>61.379746835443036</v>
      </c>
      <c r="AB8" s="144">
        <v>192000.00000000003</v>
      </c>
      <c r="AC8" s="104">
        <v>24.303797468354436</v>
      </c>
      <c r="AD8" s="144">
        <v>780900</v>
      </c>
      <c r="AE8" s="144">
        <v>107400</v>
      </c>
      <c r="AF8" s="49">
        <v>13.753361505954668</v>
      </c>
      <c r="AG8" s="144">
        <v>478400</v>
      </c>
      <c r="AH8" s="49">
        <v>61.26264566525802</v>
      </c>
      <c r="AI8" s="144">
        <v>195100.00000000003</v>
      </c>
      <c r="AJ8" s="49">
        <v>24.983992828787301</v>
      </c>
    </row>
    <row r="9" spans="1:36">
      <c r="A9" s="35">
        <v>2025</v>
      </c>
      <c r="B9" s="153">
        <v>777200</v>
      </c>
      <c r="C9" s="144">
        <v>106100</v>
      </c>
      <c r="D9" s="49">
        <v>13.651569737519299</v>
      </c>
      <c r="E9" s="144">
        <v>474600</v>
      </c>
      <c r="F9" s="49">
        <v>61.06536284096758</v>
      </c>
      <c r="G9" s="144">
        <v>196500.00000000003</v>
      </c>
      <c r="H9" s="104">
        <v>25.283067421513127</v>
      </c>
      <c r="I9" s="144">
        <v>787700</v>
      </c>
      <c r="J9" s="144">
        <v>109600</v>
      </c>
      <c r="K9" s="49">
        <v>13.913926621810333</v>
      </c>
      <c r="L9" s="144">
        <v>479000</v>
      </c>
      <c r="M9" s="49">
        <v>60.809953027802464</v>
      </c>
      <c r="N9" s="144">
        <v>199100.00000000006</v>
      </c>
      <c r="O9" s="49">
        <v>25.276120350387206</v>
      </c>
      <c r="P9" s="145">
        <v>798200</v>
      </c>
      <c r="Q9" s="144">
        <v>113300</v>
      </c>
      <c r="R9" s="49">
        <v>14.194437484339764</v>
      </c>
      <c r="S9" s="144">
        <v>484100.00000000006</v>
      </c>
      <c r="T9" s="49">
        <v>60.648960160360808</v>
      </c>
      <c r="U9" s="144">
        <v>200800</v>
      </c>
      <c r="V9" s="104">
        <v>25.156602355299423</v>
      </c>
      <c r="W9" s="145">
        <v>793100</v>
      </c>
      <c r="X9" s="144">
        <v>113200</v>
      </c>
      <c r="Y9" s="49">
        <v>14.273105535241458</v>
      </c>
      <c r="Z9" s="144">
        <v>483199.99999999994</v>
      </c>
      <c r="AA9" s="49">
        <v>60.925482284705595</v>
      </c>
      <c r="AB9" s="144">
        <v>196700.00000000003</v>
      </c>
      <c r="AC9" s="104">
        <v>24.801412180052957</v>
      </c>
      <c r="AD9" s="144">
        <v>782200</v>
      </c>
      <c r="AE9" s="144">
        <v>106100</v>
      </c>
      <c r="AF9" s="49">
        <v>13.564305804142162</v>
      </c>
      <c r="AG9" s="144">
        <v>475300</v>
      </c>
      <c r="AH9" s="49">
        <v>60.764510355407822</v>
      </c>
      <c r="AI9" s="144">
        <v>200800</v>
      </c>
      <c r="AJ9" s="49">
        <v>25.671183840450013</v>
      </c>
    </row>
    <row r="10" spans="1:36">
      <c r="A10" s="35">
        <v>2026</v>
      </c>
      <c r="B10" s="153">
        <v>777100</v>
      </c>
      <c r="C10" s="144">
        <v>104800</v>
      </c>
      <c r="D10" s="49">
        <v>13.48603783296873</v>
      </c>
      <c r="E10" s="144">
        <v>471000.00000000006</v>
      </c>
      <c r="F10" s="49">
        <v>60.609960108094199</v>
      </c>
      <c r="G10" s="144">
        <v>201300</v>
      </c>
      <c r="H10" s="104">
        <v>25.904002058937074</v>
      </c>
      <c r="I10" s="144">
        <v>789800</v>
      </c>
      <c r="J10" s="144">
        <v>109100</v>
      </c>
      <c r="K10" s="49">
        <v>13.81362370220309</v>
      </c>
      <c r="L10" s="144">
        <v>476399.99999999994</v>
      </c>
      <c r="M10" s="49">
        <v>60.319068118511012</v>
      </c>
      <c r="N10" s="144">
        <v>204300</v>
      </c>
      <c r="O10" s="49">
        <v>25.867308179285896</v>
      </c>
      <c r="P10" s="145">
        <v>802400</v>
      </c>
      <c r="Q10" s="144">
        <v>113699.99999999999</v>
      </c>
      <c r="R10" s="49">
        <v>14.169990029910267</v>
      </c>
      <c r="S10" s="144">
        <v>482200.00000000006</v>
      </c>
      <c r="T10" s="49">
        <v>60.094715852442675</v>
      </c>
      <c r="U10" s="144">
        <v>206499.99999999997</v>
      </c>
      <c r="V10" s="104">
        <v>25.735294117647054</v>
      </c>
      <c r="W10" s="145">
        <v>796200</v>
      </c>
      <c r="X10" s="144">
        <v>113600</v>
      </c>
      <c r="Y10" s="49">
        <v>14.267771916603868</v>
      </c>
      <c r="Z10" s="144">
        <v>481100</v>
      </c>
      <c r="AA10" s="49">
        <v>60.424516453152471</v>
      </c>
      <c r="AB10" s="144">
        <v>201500.00000000003</v>
      </c>
      <c r="AC10" s="104">
        <v>25.307711630243659</v>
      </c>
      <c r="AD10" s="144">
        <v>783300</v>
      </c>
      <c r="AE10" s="144">
        <v>104900</v>
      </c>
      <c r="AF10" s="49">
        <v>13.392059236563259</v>
      </c>
      <c r="AG10" s="144">
        <v>471900</v>
      </c>
      <c r="AH10" s="49">
        <v>60.245116813481431</v>
      </c>
      <c r="AI10" s="144">
        <v>206499.99999999997</v>
      </c>
      <c r="AJ10" s="49">
        <v>26.362823949955313</v>
      </c>
    </row>
    <row r="11" spans="1:36">
      <c r="A11" s="35">
        <v>2027</v>
      </c>
      <c r="B11" s="153">
        <v>776900</v>
      </c>
      <c r="C11" s="144">
        <v>103600</v>
      </c>
      <c r="D11" s="49">
        <v>13.335049555927403</v>
      </c>
      <c r="E11" s="144">
        <v>467699.99999999994</v>
      </c>
      <c r="F11" s="49">
        <v>60.200798043506232</v>
      </c>
      <c r="G11" s="144">
        <v>205600.00000000003</v>
      </c>
      <c r="H11" s="104">
        <v>26.464152400566359</v>
      </c>
      <c r="I11" s="144">
        <v>791800</v>
      </c>
      <c r="J11" s="144">
        <v>108700</v>
      </c>
      <c r="K11" s="49">
        <v>13.728214195503917</v>
      </c>
      <c r="L11" s="144">
        <v>473599.99999999988</v>
      </c>
      <c r="M11" s="49">
        <v>59.813084112149532</v>
      </c>
      <c r="N11" s="144">
        <v>209499.99999999997</v>
      </c>
      <c r="O11" s="49">
        <v>26.458701692346548</v>
      </c>
      <c r="P11" s="145">
        <v>806600</v>
      </c>
      <c r="Q11" s="144">
        <v>114100</v>
      </c>
      <c r="R11" s="49">
        <v>14.145797173320108</v>
      </c>
      <c r="S11" s="144">
        <v>480600</v>
      </c>
      <c r="T11" s="49">
        <v>59.583436647656839</v>
      </c>
      <c r="U11" s="144">
        <v>211900</v>
      </c>
      <c r="V11" s="104">
        <v>26.27076617902306</v>
      </c>
      <c r="W11" s="145">
        <v>799200</v>
      </c>
      <c r="X11" s="144">
        <v>114100</v>
      </c>
      <c r="Y11" s="49">
        <v>14.276776776776776</v>
      </c>
      <c r="Z11" s="144">
        <v>479200</v>
      </c>
      <c r="AA11" s="49">
        <v>59.959959959959953</v>
      </c>
      <c r="AB11" s="144">
        <v>205900.00000000003</v>
      </c>
      <c r="AC11" s="104">
        <v>25.763263263263266</v>
      </c>
      <c r="AD11" s="144">
        <v>784200</v>
      </c>
      <c r="AE11" s="144">
        <v>103800.00000000001</v>
      </c>
      <c r="AF11" s="49">
        <v>13.236419280795717</v>
      </c>
      <c r="AG11" s="144">
        <v>468600.00000000012</v>
      </c>
      <c r="AH11" s="49">
        <v>59.755164498852338</v>
      </c>
      <c r="AI11" s="144">
        <v>211799.99999999997</v>
      </c>
      <c r="AJ11" s="49">
        <v>27.00841622035195</v>
      </c>
    </row>
    <row r="12" spans="1:36">
      <c r="A12" s="35">
        <v>2028</v>
      </c>
      <c r="B12" s="153">
        <v>776300</v>
      </c>
      <c r="C12" s="144">
        <v>102500</v>
      </c>
      <c r="D12" s="49">
        <v>13.203658379492465</v>
      </c>
      <c r="E12" s="144">
        <v>463599.99999999988</v>
      </c>
      <c r="F12" s="49">
        <v>59.719180729099563</v>
      </c>
      <c r="G12" s="144">
        <v>210200.00000000003</v>
      </c>
      <c r="H12" s="104">
        <v>27.077160891407964</v>
      </c>
      <c r="I12" s="144">
        <v>793600</v>
      </c>
      <c r="J12" s="144">
        <v>108400</v>
      </c>
      <c r="K12" s="49">
        <v>13.659274193548386</v>
      </c>
      <c r="L12" s="144">
        <v>470700.00000000006</v>
      </c>
      <c r="M12" s="49">
        <v>59.311995967741936</v>
      </c>
      <c r="N12" s="144">
        <v>214500.00000000003</v>
      </c>
      <c r="O12" s="49">
        <v>27.02872983870968</v>
      </c>
      <c r="P12" s="145">
        <v>810700</v>
      </c>
      <c r="Q12" s="144">
        <v>114800</v>
      </c>
      <c r="R12" s="49">
        <v>14.160601948933021</v>
      </c>
      <c r="S12" s="144">
        <v>478400.00000000012</v>
      </c>
      <c r="T12" s="49">
        <v>59.010731466633771</v>
      </c>
      <c r="U12" s="144">
        <v>217500</v>
      </c>
      <c r="V12" s="104">
        <v>26.828666584433204</v>
      </c>
      <c r="W12" s="145">
        <v>802000</v>
      </c>
      <c r="X12" s="144">
        <v>114600.00000000001</v>
      </c>
      <c r="Y12" s="49">
        <v>14.28927680798005</v>
      </c>
      <c r="Z12" s="144">
        <v>477099.99999999994</v>
      </c>
      <c r="AA12" s="49">
        <v>59.488778054862841</v>
      </c>
      <c r="AB12" s="144">
        <v>210300</v>
      </c>
      <c r="AC12" s="104">
        <v>26.221945137157107</v>
      </c>
      <c r="AD12" s="144">
        <v>785000</v>
      </c>
      <c r="AE12" s="144">
        <v>102600</v>
      </c>
      <c r="AF12" s="49">
        <v>13.070063694267516</v>
      </c>
      <c r="AG12" s="144">
        <v>465100</v>
      </c>
      <c r="AH12" s="49">
        <v>59.248407643312092</v>
      </c>
      <c r="AI12" s="144">
        <v>217299.99999999997</v>
      </c>
      <c r="AJ12" s="49">
        <v>27.681528662420384</v>
      </c>
    </row>
    <row r="13" spans="1:36">
      <c r="A13" s="35">
        <v>2029</v>
      </c>
      <c r="B13" s="153">
        <v>775500</v>
      </c>
      <c r="C13" s="144">
        <v>101300.00000000001</v>
      </c>
      <c r="D13" s="49">
        <v>13.062540296582853</v>
      </c>
      <c r="E13" s="144">
        <v>460000</v>
      </c>
      <c r="F13" s="49">
        <v>59.316569954867816</v>
      </c>
      <c r="G13" s="144">
        <v>214200.00000000003</v>
      </c>
      <c r="H13" s="104">
        <v>27.620889748549324</v>
      </c>
      <c r="I13" s="144">
        <v>795200</v>
      </c>
      <c r="J13" s="144">
        <v>108200</v>
      </c>
      <c r="K13" s="49">
        <v>13.606639839034205</v>
      </c>
      <c r="L13" s="144">
        <v>467800</v>
      </c>
      <c r="M13" s="49">
        <v>58.827967806841045</v>
      </c>
      <c r="N13" s="144">
        <v>219200</v>
      </c>
      <c r="O13" s="49">
        <v>27.565392354124747</v>
      </c>
      <c r="P13" s="145">
        <v>814800</v>
      </c>
      <c r="Q13" s="144">
        <v>115499.99999999999</v>
      </c>
      <c r="R13" s="49">
        <v>14.175257731958762</v>
      </c>
      <c r="S13" s="144">
        <v>476500</v>
      </c>
      <c r="T13" s="49">
        <v>58.480608738340692</v>
      </c>
      <c r="U13" s="144">
        <v>222799.99999999997</v>
      </c>
      <c r="V13" s="104">
        <v>27.344133529700542</v>
      </c>
      <c r="W13" s="145">
        <v>804700</v>
      </c>
      <c r="X13" s="144">
        <v>115300</v>
      </c>
      <c r="Y13" s="49">
        <v>14.328321113458431</v>
      </c>
      <c r="Z13" s="144">
        <v>475000.00000000012</v>
      </c>
      <c r="AA13" s="49">
        <v>59.028209270535612</v>
      </c>
      <c r="AB13" s="144">
        <v>214400</v>
      </c>
      <c r="AC13" s="104">
        <v>26.643469616005962</v>
      </c>
      <c r="AD13" s="144">
        <v>785500</v>
      </c>
      <c r="AE13" s="144">
        <v>101600</v>
      </c>
      <c r="AF13" s="49">
        <v>12.934436664544876</v>
      </c>
      <c r="AG13" s="144">
        <v>461400</v>
      </c>
      <c r="AH13" s="49">
        <v>58.739656269891782</v>
      </c>
      <c r="AI13" s="144">
        <v>222500</v>
      </c>
      <c r="AJ13" s="49">
        <v>28.325907065563335</v>
      </c>
    </row>
    <row r="14" spans="1:36">
      <c r="A14" s="35">
        <v>2030</v>
      </c>
      <c r="B14" s="153">
        <v>774300</v>
      </c>
      <c r="C14" s="144">
        <v>100200</v>
      </c>
      <c r="D14" s="49">
        <v>12.940720650910501</v>
      </c>
      <c r="E14" s="144">
        <v>456299.99999999994</v>
      </c>
      <c r="F14" s="49">
        <v>58.930647036032546</v>
      </c>
      <c r="G14" s="144">
        <v>217799.99999999997</v>
      </c>
      <c r="H14" s="104">
        <v>28.128632313056958</v>
      </c>
      <c r="I14" s="144">
        <v>796600</v>
      </c>
      <c r="J14" s="144">
        <v>107700</v>
      </c>
      <c r="K14" s="49">
        <v>13.519959829274416</v>
      </c>
      <c r="L14" s="144">
        <v>465299.99999999994</v>
      </c>
      <c r="M14" s="49">
        <v>58.410745669093657</v>
      </c>
      <c r="N14" s="144">
        <v>223600</v>
      </c>
      <c r="O14" s="49">
        <v>28.069294501631934</v>
      </c>
      <c r="P14" s="145">
        <v>818800</v>
      </c>
      <c r="Q14" s="144">
        <v>116200</v>
      </c>
      <c r="R14" s="49">
        <v>14.191499755740109</v>
      </c>
      <c r="S14" s="144">
        <v>475099.99999999988</v>
      </c>
      <c r="T14" s="49">
        <v>58.023937469467498</v>
      </c>
      <c r="U14" s="144">
        <v>227500.00000000003</v>
      </c>
      <c r="V14" s="104">
        <v>27.784562774792384</v>
      </c>
      <c r="W14" s="145">
        <v>807300</v>
      </c>
      <c r="X14" s="144">
        <v>115900</v>
      </c>
      <c r="Y14" s="49">
        <v>14.356496965192617</v>
      </c>
      <c r="Z14" s="144">
        <v>473500</v>
      </c>
      <c r="AA14" s="49">
        <v>58.65229778273256</v>
      </c>
      <c r="AB14" s="144">
        <v>217900</v>
      </c>
      <c r="AC14" s="104">
        <v>26.99120525207482</v>
      </c>
      <c r="AD14" s="144">
        <v>785700</v>
      </c>
      <c r="AE14" s="144">
        <v>100400</v>
      </c>
      <c r="AF14" s="49">
        <v>12.778414152984599</v>
      </c>
      <c r="AG14" s="144">
        <v>458200.00000000006</v>
      </c>
      <c r="AH14" s="49">
        <v>58.317423953162788</v>
      </c>
      <c r="AI14" s="144">
        <v>227100.00000000006</v>
      </c>
      <c r="AJ14" s="49">
        <v>28.904161893852617</v>
      </c>
    </row>
    <row r="15" spans="1:36">
      <c r="A15" s="35">
        <v>2031</v>
      </c>
      <c r="B15" s="153">
        <v>772900</v>
      </c>
      <c r="C15" s="144">
        <v>99100</v>
      </c>
      <c r="D15" s="49">
        <v>12.821839824039333</v>
      </c>
      <c r="E15" s="144">
        <v>453399.99999999994</v>
      </c>
      <c r="F15" s="49">
        <v>58.662181394747051</v>
      </c>
      <c r="G15" s="144">
        <v>220400.00000000003</v>
      </c>
      <c r="H15" s="104">
        <v>28.515978781213615</v>
      </c>
      <c r="I15" s="144">
        <v>797800</v>
      </c>
      <c r="J15" s="144">
        <v>107500</v>
      </c>
      <c r="K15" s="49">
        <v>13.474555026322387</v>
      </c>
      <c r="L15" s="144">
        <v>463499.99999999994</v>
      </c>
      <c r="M15" s="49">
        <v>58.097267485585355</v>
      </c>
      <c r="N15" s="144">
        <v>226800</v>
      </c>
      <c r="O15" s="49">
        <v>28.428177488092256</v>
      </c>
      <c r="P15" s="145">
        <v>822700</v>
      </c>
      <c r="Q15" s="144">
        <v>116900</v>
      </c>
      <c r="R15" s="49">
        <v>14.209310805883067</v>
      </c>
      <c r="S15" s="144">
        <v>474500.00000000006</v>
      </c>
      <c r="T15" s="49">
        <v>57.675945058952237</v>
      </c>
      <c r="U15" s="144">
        <v>231300</v>
      </c>
      <c r="V15" s="104">
        <v>28.114744135164699</v>
      </c>
      <c r="W15" s="145">
        <v>809700</v>
      </c>
      <c r="X15" s="144">
        <v>116700</v>
      </c>
      <c r="Y15" s="49">
        <v>14.412745461281956</v>
      </c>
      <c r="Z15" s="144">
        <v>472300</v>
      </c>
      <c r="AA15" s="49">
        <v>58.330245770038289</v>
      </c>
      <c r="AB15" s="144">
        <v>220700</v>
      </c>
      <c r="AC15" s="104">
        <v>27.257008768679757</v>
      </c>
      <c r="AD15" s="144">
        <v>785700</v>
      </c>
      <c r="AE15" s="144">
        <v>99200</v>
      </c>
      <c r="AF15" s="49">
        <v>12.625684103347332</v>
      </c>
      <c r="AG15" s="144">
        <v>455500</v>
      </c>
      <c r="AH15" s="49">
        <v>57.973781341478947</v>
      </c>
      <c r="AI15" s="144">
        <v>231000</v>
      </c>
      <c r="AJ15" s="49">
        <v>29.400534555173728</v>
      </c>
    </row>
    <row r="16" spans="1:36">
      <c r="A16" s="35">
        <v>2032</v>
      </c>
      <c r="B16" s="153">
        <v>771300</v>
      </c>
      <c r="C16" s="144">
        <v>97900</v>
      </c>
      <c r="D16" s="49">
        <v>12.692856216776871</v>
      </c>
      <c r="E16" s="144">
        <v>451400</v>
      </c>
      <c r="F16" s="49">
        <v>58.524568909633089</v>
      </c>
      <c r="G16" s="144">
        <v>221999.99999999997</v>
      </c>
      <c r="H16" s="104">
        <v>28.78257487359004</v>
      </c>
      <c r="I16" s="144">
        <v>798700</v>
      </c>
      <c r="J16" s="144">
        <v>107400</v>
      </c>
      <c r="K16" s="49">
        <v>13.446851133091272</v>
      </c>
      <c r="L16" s="144">
        <v>462000.00000000006</v>
      </c>
      <c r="M16" s="49">
        <v>57.843996494303241</v>
      </c>
      <c r="N16" s="144">
        <v>229300</v>
      </c>
      <c r="O16" s="49">
        <v>28.709152372605484</v>
      </c>
      <c r="P16" s="145">
        <v>826400</v>
      </c>
      <c r="Q16" s="144">
        <v>117800</v>
      </c>
      <c r="R16" s="49">
        <v>14.254598257502421</v>
      </c>
      <c r="S16" s="144">
        <v>474400</v>
      </c>
      <c r="T16" s="49">
        <v>57.405614714424004</v>
      </c>
      <c r="U16" s="144">
        <v>234200.00000000003</v>
      </c>
      <c r="V16" s="104">
        <v>28.339787028073573</v>
      </c>
      <c r="W16" s="145">
        <v>812000</v>
      </c>
      <c r="X16" s="144">
        <v>117600</v>
      </c>
      <c r="Y16" s="49">
        <v>14.482758620689655</v>
      </c>
      <c r="Z16" s="144">
        <v>472100</v>
      </c>
      <c r="AA16" s="49">
        <v>58.14039408866995</v>
      </c>
      <c r="AB16" s="144">
        <v>222299.99999999997</v>
      </c>
      <c r="AC16" s="104">
        <v>27.376847290640395</v>
      </c>
      <c r="AD16" s="144">
        <v>785500</v>
      </c>
      <c r="AE16" s="144">
        <v>98200</v>
      </c>
      <c r="AF16" s="49">
        <v>12.501591343093571</v>
      </c>
      <c r="AG16" s="144">
        <v>453599.99999999994</v>
      </c>
      <c r="AH16" s="49">
        <v>57.746658179503491</v>
      </c>
      <c r="AI16" s="144">
        <v>233700</v>
      </c>
      <c r="AJ16" s="49">
        <v>29.751750477402929</v>
      </c>
    </row>
    <row r="17" spans="1:36">
      <c r="A17" s="35">
        <v>2033</v>
      </c>
      <c r="B17" s="153">
        <v>769300</v>
      </c>
      <c r="C17" s="144">
        <v>96900</v>
      </c>
      <c r="D17" s="49">
        <v>12.595866372026519</v>
      </c>
      <c r="E17" s="144">
        <v>449299.99999999994</v>
      </c>
      <c r="F17" s="49">
        <v>58.403743663070316</v>
      </c>
      <c r="G17" s="144">
        <v>223100</v>
      </c>
      <c r="H17" s="104">
        <v>29.00038996490316</v>
      </c>
      <c r="I17" s="144">
        <v>799500</v>
      </c>
      <c r="J17" s="144">
        <v>107200.00000000001</v>
      </c>
      <c r="K17" s="49">
        <v>13.408380237648533</v>
      </c>
      <c r="L17" s="144">
        <v>461099.99999999988</v>
      </c>
      <c r="M17" s="49">
        <v>57.673545966228886</v>
      </c>
      <c r="N17" s="144">
        <v>231200.00000000006</v>
      </c>
      <c r="O17" s="49">
        <v>28.918073796122581</v>
      </c>
      <c r="P17" s="145">
        <v>830000</v>
      </c>
      <c r="Q17" s="144">
        <v>118800.00000000001</v>
      </c>
      <c r="R17" s="49">
        <v>14.313253012048195</v>
      </c>
      <c r="S17" s="144">
        <v>474400.00000000012</v>
      </c>
      <c r="T17" s="49">
        <v>57.156626506024097</v>
      </c>
      <c r="U17" s="144">
        <v>236799.99999999997</v>
      </c>
      <c r="V17" s="104">
        <v>28.53012048192771</v>
      </c>
      <c r="W17" s="145">
        <v>814100</v>
      </c>
      <c r="X17" s="144">
        <v>118399.99999999999</v>
      </c>
      <c r="Y17" s="49">
        <v>14.54366785407198</v>
      </c>
      <c r="Z17" s="144">
        <v>472200.00000000006</v>
      </c>
      <c r="AA17" s="49">
        <v>58.002702370716122</v>
      </c>
      <c r="AB17" s="144">
        <v>223500</v>
      </c>
      <c r="AC17" s="104">
        <v>27.453629775211891</v>
      </c>
      <c r="AD17" s="144">
        <v>785000</v>
      </c>
      <c r="AE17" s="144">
        <v>97199.999999999985</v>
      </c>
      <c r="AF17" s="49">
        <v>12.382165605095539</v>
      </c>
      <c r="AG17" s="144">
        <v>451400</v>
      </c>
      <c r="AH17" s="49">
        <v>57.503184713375802</v>
      </c>
      <c r="AI17" s="144">
        <v>236400</v>
      </c>
      <c r="AJ17" s="49">
        <v>30.114649681528661</v>
      </c>
    </row>
    <row r="18" spans="1:36">
      <c r="A18" s="35">
        <v>2034</v>
      </c>
      <c r="B18" s="153">
        <v>767100</v>
      </c>
      <c r="C18" s="144">
        <v>95899.999999999985</v>
      </c>
      <c r="D18" s="49">
        <v>12.501629513753096</v>
      </c>
      <c r="E18" s="144">
        <v>447000.00000000006</v>
      </c>
      <c r="F18" s="49">
        <v>58.271411810715684</v>
      </c>
      <c r="G18" s="144">
        <v>224200</v>
      </c>
      <c r="H18" s="104">
        <v>29.226958675531222</v>
      </c>
      <c r="I18" s="144">
        <v>800000</v>
      </c>
      <c r="J18" s="144">
        <v>107100</v>
      </c>
      <c r="K18" s="49">
        <v>13.387499999999999</v>
      </c>
      <c r="L18" s="144">
        <v>460099.99999999994</v>
      </c>
      <c r="M18" s="49">
        <v>57.512500000000003</v>
      </c>
      <c r="N18" s="144">
        <v>232800</v>
      </c>
      <c r="O18" s="49">
        <v>29.1</v>
      </c>
      <c r="P18" s="145">
        <v>833400</v>
      </c>
      <c r="Q18" s="144">
        <v>119499.99999999999</v>
      </c>
      <c r="R18" s="49">
        <v>14.338852891768656</v>
      </c>
      <c r="S18" s="144">
        <v>474900</v>
      </c>
      <c r="T18" s="49">
        <v>56.983441324694027</v>
      </c>
      <c r="U18" s="144">
        <v>239000</v>
      </c>
      <c r="V18" s="104">
        <v>28.677705783537316</v>
      </c>
      <c r="W18" s="145">
        <v>816000</v>
      </c>
      <c r="X18" s="144">
        <v>119200</v>
      </c>
      <c r="Y18" s="49">
        <v>14.607843137254902</v>
      </c>
      <c r="Z18" s="144">
        <v>472099.99999999994</v>
      </c>
      <c r="AA18" s="49">
        <v>57.855392156862749</v>
      </c>
      <c r="AB18" s="144">
        <v>224700</v>
      </c>
      <c r="AC18" s="104">
        <v>27.536764705882351</v>
      </c>
      <c r="AD18" s="144">
        <v>784300</v>
      </c>
      <c r="AE18" s="144">
        <v>96199.999999999985</v>
      </c>
      <c r="AF18" s="49">
        <v>12.265714650006373</v>
      </c>
      <c r="AG18" s="144">
        <v>449799.99999999994</v>
      </c>
      <c r="AH18" s="49">
        <v>57.350503633813588</v>
      </c>
      <c r="AI18" s="144">
        <v>238299.99999999997</v>
      </c>
      <c r="AJ18" s="49">
        <v>30.383781716180035</v>
      </c>
    </row>
    <row r="19" spans="1:36">
      <c r="A19" s="35">
        <v>2035</v>
      </c>
      <c r="B19" s="153">
        <v>764600</v>
      </c>
      <c r="C19" s="144">
        <v>95199.999999999985</v>
      </c>
      <c r="D19" s="49">
        <v>12.450954747580431</v>
      </c>
      <c r="E19" s="144">
        <v>444400.00000000012</v>
      </c>
      <c r="F19" s="49">
        <v>58.121893800680105</v>
      </c>
      <c r="G19" s="144">
        <v>225000</v>
      </c>
      <c r="H19" s="104">
        <v>29.427151451739469</v>
      </c>
      <c r="I19" s="144">
        <v>800300</v>
      </c>
      <c r="J19" s="144">
        <v>106899.99999999999</v>
      </c>
      <c r="K19" s="49">
        <v>13.357490940897165</v>
      </c>
      <c r="L19" s="144">
        <v>459100</v>
      </c>
      <c r="M19" s="49">
        <v>57.365987754592027</v>
      </c>
      <c r="N19" s="144">
        <v>234299.99999999997</v>
      </c>
      <c r="O19" s="49">
        <v>29.276521304510808</v>
      </c>
      <c r="P19" s="145">
        <v>836700</v>
      </c>
      <c r="Q19" s="144">
        <v>120199.99999999999</v>
      </c>
      <c r="R19" s="49">
        <v>14.365961515477467</v>
      </c>
      <c r="S19" s="144">
        <v>475400</v>
      </c>
      <c r="T19" s="49">
        <v>56.818453448069803</v>
      </c>
      <c r="U19" s="144">
        <v>241100</v>
      </c>
      <c r="V19" s="104">
        <v>28.815585036452731</v>
      </c>
      <c r="W19" s="145">
        <v>817700</v>
      </c>
      <c r="X19" s="144">
        <v>119900</v>
      </c>
      <c r="Y19" s="49">
        <v>14.663079368961721</v>
      </c>
      <c r="Z19" s="144">
        <v>472300.00000000006</v>
      </c>
      <c r="AA19" s="49">
        <v>57.759569524275406</v>
      </c>
      <c r="AB19" s="144">
        <v>225500</v>
      </c>
      <c r="AC19" s="104">
        <v>27.577351106762869</v>
      </c>
      <c r="AD19" s="144">
        <v>783200</v>
      </c>
      <c r="AE19" s="144">
        <v>95500</v>
      </c>
      <c r="AF19" s="49">
        <v>12.193564862104187</v>
      </c>
      <c r="AG19" s="144">
        <v>447200.00000000006</v>
      </c>
      <c r="AH19" s="49">
        <v>57.099080694586313</v>
      </c>
      <c r="AI19" s="144">
        <v>240500</v>
      </c>
      <c r="AJ19" s="49">
        <v>30.707354443309498</v>
      </c>
    </row>
    <row r="20" spans="1:36">
      <c r="A20" s="35">
        <v>2036</v>
      </c>
      <c r="B20" s="153">
        <v>761900</v>
      </c>
      <c r="C20" s="144">
        <v>94400</v>
      </c>
      <c r="D20" s="49">
        <v>12.390077437983988</v>
      </c>
      <c r="E20" s="144">
        <v>441700</v>
      </c>
      <c r="F20" s="49">
        <v>57.973487334295839</v>
      </c>
      <c r="G20" s="144">
        <v>225800</v>
      </c>
      <c r="H20" s="104">
        <v>29.636435227720174</v>
      </c>
      <c r="I20" s="144">
        <v>800300</v>
      </c>
      <c r="J20" s="144">
        <v>106700</v>
      </c>
      <c r="K20" s="49">
        <v>13.332500312382857</v>
      </c>
      <c r="L20" s="144">
        <v>457499.99999999988</v>
      </c>
      <c r="M20" s="49">
        <v>57.16606272647757</v>
      </c>
      <c r="N20" s="144">
        <v>236100.00000000003</v>
      </c>
      <c r="O20" s="49">
        <v>29.501436961139579</v>
      </c>
      <c r="P20" s="145">
        <v>839800</v>
      </c>
      <c r="Q20" s="144">
        <v>120900</v>
      </c>
      <c r="R20" s="49">
        <v>14.396284829721363</v>
      </c>
      <c r="S20" s="144">
        <v>475499.99999999994</v>
      </c>
      <c r="T20" s="49">
        <v>56.620623958085247</v>
      </c>
      <c r="U20" s="144">
        <v>243400.00000000003</v>
      </c>
      <c r="V20" s="104">
        <v>28.983091212193386</v>
      </c>
      <c r="W20" s="145">
        <v>819300</v>
      </c>
      <c r="X20" s="144">
        <v>120300</v>
      </c>
      <c r="Y20" s="49">
        <v>14.683266202856098</v>
      </c>
      <c r="Z20" s="144">
        <v>472500</v>
      </c>
      <c r="AA20" s="49">
        <v>57.671182716953489</v>
      </c>
      <c r="AB20" s="144">
        <v>226500</v>
      </c>
      <c r="AC20" s="104">
        <v>27.645551080190408</v>
      </c>
      <c r="AD20" s="144">
        <v>781900</v>
      </c>
      <c r="AE20" s="144">
        <v>94700</v>
      </c>
      <c r="AF20" s="49">
        <v>12.111523212687045</v>
      </c>
      <c r="AG20" s="144">
        <v>444599.99999999994</v>
      </c>
      <c r="AH20" s="49">
        <v>56.86149123928891</v>
      </c>
      <c r="AI20" s="144">
        <v>242599.99999999997</v>
      </c>
      <c r="AJ20" s="49">
        <v>31.02698554802404</v>
      </c>
    </row>
    <row r="21" spans="1:36">
      <c r="A21" s="35">
        <v>2037</v>
      </c>
      <c r="B21" s="153">
        <v>758900</v>
      </c>
      <c r="C21" s="144">
        <v>93600</v>
      </c>
      <c r="D21" s="49">
        <v>12.333640795888787</v>
      </c>
      <c r="E21" s="144">
        <v>439000</v>
      </c>
      <c r="F21" s="49">
        <v>57.846883647384374</v>
      </c>
      <c r="G21" s="144">
        <v>226299.99999999997</v>
      </c>
      <c r="H21" s="104">
        <v>29.819475556726843</v>
      </c>
      <c r="I21" s="144">
        <v>800100</v>
      </c>
      <c r="J21" s="144">
        <v>106600</v>
      </c>
      <c r="K21" s="49">
        <v>13.323334583177102</v>
      </c>
      <c r="L21" s="144">
        <v>456100</v>
      </c>
      <c r="M21" s="49">
        <v>57.005374328208973</v>
      </c>
      <c r="N21" s="144">
        <v>237400</v>
      </c>
      <c r="O21" s="49">
        <v>29.671291088613923</v>
      </c>
      <c r="P21" s="145">
        <v>842600</v>
      </c>
      <c r="Q21" s="144">
        <v>121500</v>
      </c>
      <c r="R21" s="49">
        <v>14.419653453596013</v>
      </c>
      <c r="S21" s="144">
        <v>476000</v>
      </c>
      <c r="T21" s="49">
        <v>56.491811061001656</v>
      </c>
      <c r="U21" s="144">
        <v>245100</v>
      </c>
      <c r="V21" s="104">
        <v>29.088535485402325</v>
      </c>
      <c r="W21" s="145">
        <v>820700</v>
      </c>
      <c r="X21" s="144">
        <v>120900</v>
      </c>
      <c r="Y21" s="49">
        <v>14.731326916047276</v>
      </c>
      <c r="Z21" s="144">
        <v>472900.00000000012</v>
      </c>
      <c r="AA21" s="49">
        <v>57.621542585597652</v>
      </c>
      <c r="AB21" s="144">
        <v>226900</v>
      </c>
      <c r="AC21" s="104">
        <v>27.647130498355061</v>
      </c>
      <c r="AD21" s="144">
        <v>780400</v>
      </c>
      <c r="AE21" s="144">
        <v>94000</v>
      </c>
      <c r="AF21" s="49">
        <v>12.045105074320862</v>
      </c>
      <c r="AG21" s="144">
        <v>442099.99999999994</v>
      </c>
      <c r="AH21" s="49">
        <v>56.650435674013323</v>
      </c>
      <c r="AI21" s="144">
        <v>244300</v>
      </c>
      <c r="AJ21" s="49">
        <v>31.304459251665815</v>
      </c>
    </row>
    <row r="22" spans="1:36">
      <c r="A22" s="35">
        <v>2038</v>
      </c>
      <c r="B22" s="153">
        <v>755700</v>
      </c>
      <c r="C22" s="144">
        <v>92900</v>
      </c>
      <c r="D22" s="49">
        <v>12.293238057430196</v>
      </c>
      <c r="E22" s="144">
        <v>436500.00000000006</v>
      </c>
      <c r="F22" s="49">
        <v>57.761016276300118</v>
      </c>
      <c r="G22" s="144">
        <v>226300</v>
      </c>
      <c r="H22" s="104">
        <v>29.945745666269683</v>
      </c>
      <c r="I22" s="144">
        <v>799700</v>
      </c>
      <c r="J22" s="144">
        <v>106300.00000000001</v>
      </c>
      <c r="K22" s="49">
        <v>13.29248468175566</v>
      </c>
      <c r="L22" s="144">
        <v>455100.00000000012</v>
      </c>
      <c r="M22" s="49">
        <v>56.908840815305744</v>
      </c>
      <c r="N22" s="144">
        <v>238299.99999999997</v>
      </c>
      <c r="O22" s="49">
        <v>29.798674502938599</v>
      </c>
      <c r="P22" s="145">
        <v>845300</v>
      </c>
      <c r="Q22" s="144">
        <v>122000.00000000001</v>
      </c>
      <c r="R22" s="49">
        <v>14.432745770732287</v>
      </c>
      <c r="S22" s="144">
        <v>476799.99999999994</v>
      </c>
      <c r="T22" s="49">
        <v>56.406009700697972</v>
      </c>
      <c r="U22" s="144">
        <v>246500</v>
      </c>
      <c r="V22" s="104">
        <v>29.161244528569739</v>
      </c>
      <c r="W22" s="145">
        <v>821900</v>
      </c>
      <c r="X22" s="144">
        <v>121400</v>
      </c>
      <c r="Y22" s="49">
        <v>14.770653364156225</v>
      </c>
      <c r="Z22" s="144">
        <v>473300</v>
      </c>
      <c r="AA22" s="49">
        <v>57.58608103175569</v>
      </c>
      <c r="AB22" s="144">
        <v>227200</v>
      </c>
      <c r="AC22" s="104">
        <v>27.643265604088089</v>
      </c>
      <c r="AD22" s="144">
        <v>778500</v>
      </c>
      <c r="AE22" s="144">
        <v>93400</v>
      </c>
      <c r="AF22" s="49">
        <v>11.997430956968529</v>
      </c>
      <c r="AG22" s="144">
        <v>439600</v>
      </c>
      <c r="AH22" s="49">
        <v>56.467565831727683</v>
      </c>
      <c r="AI22" s="144">
        <v>245500</v>
      </c>
      <c r="AJ22" s="49">
        <v>31.535003211303788</v>
      </c>
    </row>
    <row r="23" spans="1:36">
      <c r="A23" s="35">
        <v>2039</v>
      </c>
      <c r="B23" s="153">
        <v>752300</v>
      </c>
      <c r="C23" s="144">
        <v>92400</v>
      </c>
      <c r="D23" s="49">
        <v>12.282334175196066</v>
      </c>
      <c r="E23" s="144">
        <v>433799.99999999994</v>
      </c>
      <c r="F23" s="49">
        <v>57.663166290043861</v>
      </c>
      <c r="G23" s="144">
        <v>226100</v>
      </c>
      <c r="H23" s="104">
        <v>30.054499534760073</v>
      </c>
      <c r="I23" s="144">
        <v>799000</v>
      </c>
      <c r="J23" s="144">
        <v>106300</v>
      </c>
      <c r="K23" s="49">
        <v>13.304130162703379</v>
      </c>
      <c r="L23" s="144">
        <v>454000</v>
      </c>
      <c r="M23" s="49">
        <v>56.821026282853559</v>
      </c>
      <c r="N23" s="144">
        <v>238700.00000000003</v>
      </c>
      <c r="O23" s="49">
        <v>29.874843554443054</v>
      </c>
      <c r="P23" s="145">
        <v>847700</v>
      </c>
      <c r="Q23" s="144">
        <v>122600</v>
      </c>
      <c r="R23" s="49">
        <v>14.462663678188038</v>
      </c>
      <c r="S23" s="144">
        <v>477500</v>
      </c>
      <c r="T23" s="49">
        <v>56.328889937477882</v>
      </c>
      <c r="U23" s="144">
        <v>247600</v>
      </c>
      <c r="V23" s="104">
        <v>29.208446384334078</v>
      </c>
      <c r="W23" s="145">
        <v>823000</v>
      </c>
      <c r="X23" s="144">
        <v>122000.00000000001</v>
      </c>
      <c r="Y23" s="49">
        <v>14.823815309842043</v>
      </c>
      <c r="Z23" s="144">
        <v>473800</v>
      </c>
      <c r="AA23" s="49">
        <v>57.569866342648837</v>
      </c>
      <c r="AB23" s="144">
        <v>227200</v>
      </c>
      <c r="AC23" s="104">
        <v>27.606318347509113</v>
      </c>
      <c r="AD23" s="144">
        <v>776400</v>
      </c>
      <c r="AE23" s="144">
        <v>92800.000000000015</v>
      </c>
      <c r="AF23" s="49">
        <v>11.952601751674397</v>
      </c>
      <c r="AG23" s="144">
        <v>436999.99999999994</v>
      </c>
      <c r="AH23" s="49">
        <v>56.285419886656371</v>
      </c>
      <c r="AI23" s="144">
        <v>246599.99999999997</v>
      </c>
      <c r="AJ23" s="49">
        <v>31.761978361669239</v>
      </c>
    </row>
    <row r="24" spans="1:36">
      <c r="A24" s="35">
        <v>2040</v>
      </c>
      <c r="B24" s="153">
        <v>748700</v>
      </c>
      <c r="C24" s="144">
        <v>91800.000000000015</v>
      </c>
      <c r="D24" s="49">
        <v>12.261252838252974</v>
      </c>
      <c r="E24" s="144">
        <v>430800.00000000006</v>
      </c>
      <c r="F24" s="49">
        <v>57.539735541605452</v>
      </c>
      <c r="G24" s="144">
        <v>226100</v>
      </c>
      <c r="H24" s="104">
        <v>30.199011620141576</v>
      </c>
      <c r="I24" s="144">
        <v>798100</v>
      </c>
      <c r="J24" s="144">
        <v>106100.00000000001</v>
      </c>
      <c r="K24" s="49">
        <v>13.294073424382908</v>
      </c>
      <c r="L24" s="144">
        <v>452800.00000000006</v>
      </c>
      <c r="M24" s="49">
        <v>56.734745019421133</v>
      </c>
      <c r="N24" s="144">
        <v>239199.99999999997</v>
      </c>
      <c r="O24" s="49">
        <v>29.971181556195958</v>
      </c>
      <c r="P24" s="145">
        <v>849900</v>
      </c>
      <c r="Q24" s="144">
        <v>123100</v>
      </c>
      <c r="R24" s="49">
        <v>14.484056947876221</v>
      </c>
      <c r="S24" s="144">
        <v>478500</v>
      </c>
      <c r="T24" s="49">
        <v>56.300741263678084</v>
      </c>
      <c r="U24" s="144">
        <v>248299.99999999997</v>
      </c>
      <c r="V24" s="104">
        <v>29.2152017884457</v>
      </c>
      <c r="W24" s="145">
        <v>824000</v>
      </c>
      <c r="X24" s="144">
        <v>122399.99999999999</v>
      </c>
      <c r="Y24" s="49">
        <v>14.854368932038835</v>
      </c>
      <c r="Z24" s="144">
        <v>474400.00000000006</v>
      </c>
      <c r="AA24" s="49">
        <v>57.572815533980574</v>
      </c>
      <c r="AB24" s="144">
        <v>227200</v>
      </c>
      <c r="AC24" s="104">
        <v>27.572815533980581</v>
      </c>
      <c r="AD24" s="144">
        <v>774000</v>
      </c>
      <c r="AE24" s="144">
        <v>92200</v>
      </c>
      <c r="AF24" s="49">
        <v>11.912144702842378</v>
      </c>
      <c r="AG24" s="144">
        <v>434699.99999999994</v>
      </c>
      <c r="AH24" s="49">
        <v>56.162790697674417</v>
      </c>
      <c r="AI24" s="144">
        <v>247100</v>
      </c>
      <c r="AJ24" s="49">
        <v>31.925064599483203</v>
      </c>
    </row>
    <row r="25" spans="1:36">
      <c r="A25" s="35">
        <v>2041</v>
      </c>
      <c r="B25" s="153">
        <v>745000</v>
      </c>
      <c r="C25" s="144">
        <v>91199.999999999985</v>
      </c>
      <c r="D25" s="49">
        <v>12.241610738255032</v>
      </c>
      <c r="E25" s="144">
        <v>428299.99999999994</v>
      </c>
      <c r="F25" s="49">
        <v>57.489932885906043</v>
      </c>
      <c r="G25" s="144">
        <v>225500</v>
      </c>
      <c r="H25" s="104">
        <v>30.268456375838927</v>
      </c>
      <c r="I25" s="144">
        <v>797000</v>
      </c>
      <c r="J25" s="144">
        <v>106000</v>
      </c>
      <c r="K25" s="49">
        <v>13.299874529485571</v>
      </c>
      <c r="L25" s="144">
        <v>451500</v>
      </c>
      <c r="M25" s="49">
        <v>56.649937264742796</v>
      </c>
      <c r="N25" s="144">
        <v>239499.99999999997</v>
      </c>
      <c r="O25" s="49">
        <v>30.05018820577164</v>
      </c>
      <c r="P25" s="145">
        <v>851900</v>
      </c>
      <c r="Q25" s="144">
        <v>123600.00000000001</v>
      </c>
      <c r="R25" s="49">
        <v>14.50874515788238</v>
      </c>
      <c r="S25" s="144">
        <v>479200</v>
      </c>
      <c r="T25" s="49">
        <v>56.250733654184764</v>
      </c>
      <c r="U25" s="144">
        <v>249099.99999999997</v>
      </c>
      <c r="V25" s="104">
        <v>29.240521187932853</v>
      </c>
      <c r="W25" s="145">
        <v>824700</v>
      </c>
      <c r="X25" s="144">
        <v>122900</v>
      </c>
      <c r="Y25" s="49">
        <v>14.902388747423304</v>
      </c>
      <c r="Z25" s="144">
        <v>474900.00000000012</v>
      </c>
      <c r="AA25" s="49">
        <v>57.584576209530752</v>
      </c>
      <c r="AB25" s="144">
        <v>226899.99999999997</v>
      </c>
      <c r="AC25" s="104">
        <v>27.513035043045949</v>
      </c>
      <c r="AD25" s="144">
        <v>771300</v>
      </c>
      <c r="AE25" s="144">
        <v>91700</v>
      </c>
      <c r="AF25" s="49">
        <v>11.88901854012706</v>
      </c>
      <c r="AG25" s="144">
        <v>431999.99999999988</v>
      </c>
      <c r="AH25" s="49">
        <v>56.009334889148185</v>
      </c>
      <c r="AI25" s="144">
        <v>247600</v>
      </c>
      <c r="AJ25" s="49">
        <v>32.101646570724753</v>
      </c>
    </row>
    <row r="26" spans="1:36">
      <c r="A26" s="35">
        <v>2042</v>
      </c>
      <c r="B26" s="153">
        <v>741000</v>
      </c>
      <c r="C26" s="144">
        <v>90600</v>
      </c>
      <c r="D26" s="49">
        <v>12.226720647773279</v>
      </c>
      <c r="E26" s="144">
        <v>425400</v>
      </c>
      <c r="F26" s="49">
        <v>57.408906882591097</v>
      </c>
      <c r="G26" s="144">
        <v>225000</v>
      </c>
      <c r="H26" s="104">
        <v>30.364372469635626</v>
      </c>
      <c r="I26" s="144">
        <v>795600</v>
      </c>
      <c r="J26" s="144">
        <v>105800.00000000001</v>
      </c>
      <c r="K26" s="49">
        <v>13.298139768728007</v>
      </c>
      <c r="L26" s="144">
        <v>450199.99999999994</v>
      </c>
      <c r="M26" s="49">
        <v>56.586224233283048</v>
      </c>
      <c r="N26" s="144">
        <v>239600.00000000003</v>
      </c>
      <c r="O26" s="49">
        <v>30.115635997988942</v>
      </c>
      <c r="P26" s="145">
        <v>853600</v>
      </c>
      <c r="Q26" s="144">
        <v>124100</v>
      </c>
      <c r="R26" s="49">
        <v>14.538425492033738</v>
      </c>
      <c r="S26" s="144">
        <v>479799.99999999994</v>
      </c>
      <c r="T26" s="49">
        <v>56.208997188378632</v>
      </c>
      <c r="U26" s="144">
        <v>249700.00000000003</v>
      </c>
      <c r="V26" s="104">
        <v>29.25257731958763</v>
      </c>
      <c r="W26" s="145">
        <v>825400</v>
      </c>
      <c r="X26" s="144">
        <v>123300</v>
      </c>
      <c r="Y26" s="49">
        <v>14.938211776108554</v>
      </c>
      <c r="Z26" s="144">
        <v>475500</v>
      </c>
      <c r="AA26" s="49">
        <v>57.608432275260476</v>
      </c>
      <c r="AB26" s="144">
        <v>226600.00000000003</v>
      </c>
      <c r="AC26" s="104">
        <v>27.453355948630971</v>
      </c>
      <c r="AD26" s="144">
        <v>768300</v>
      </c>
      <c r="AE26" s="144">
        <v>91200</v>
      </c>
      <c r="AF26" s="49">
        <v>11.870363139398673</v>
      </c>
      <c r="AG26" s="144">
        <v>429099.99999999988</v>
      </c>
      <c r="AH26" s="49">
        <v>55.85057920083301</v>
      </c>
      <c r="AI26" s="144">
        <v>248000</v>
      </c>
      <c r="AJ26" s="49">
        <v>32.27905765976832</v>
      </c>
    </row>
    <row r="27" spans="1:36">
      <c r="A27" s="35">
        <v>2043</v>
      </c>
      <c r="B27" s="153">
        <v>736900</v>
      </c>
      <c r="C27" s="144">
        <v>90000</v>
      </c>
      <c r="D27" s="49">
        <v>12.213326095806758</v>
      </c>
      <c r="E27" s="144">
        <v>422799.99999999994</v>
      </c>
      <c r="F27" s="49">
        <v>57.375491925634414</v>
      </c>
      <c r="G27" s="144">
        <v>224100.00000000003</v>
      </c>
      <c r="H27" s="104">
        <v>30.411181978558833</v>
      </c>
      <c r="I27" s="144">
        <v>794000</v>
      </c>
      <c r="J27" s="144">
        <v>105700</v>
      </c>
      <c r="K27" s="49">
        <v>13.312342569269521</v>
      </c>
      <c r="L27" s="144">
        <v>448900</v>
      </c>
      <c r="M27" s="49">
        <v>56.536523929471045</v>
      </c>
      <c r="N27" s="144">
        <v>239399.99999999994</v>
      </c>
      <c r="O27" s="49">
        <v>30.151133501259441</v>
      </c>
      <c r="P27" s="145">
        <v>855100</v>
      </c>
      <c r="Q27" s="144">
        <v>124600</v>
      </c>
      <c r="R27" s="49">
        <v>14.571395158460998</v>
      </c>
      <c r="S27" s="144">
        <v>480700</v>
      </c>
      <c r="T27" s="49">
        <v>56.215647292714294</v>
      </c>
      <c r="U27" s="144">
        <v>249800</v>
      </c>
      <c r="V27" s="104">
        <v>29.212957548824697</v>
      </c>
      <c r="W27" s="145">
        <v>825800</v>
      </c>
      <c r="X27" s="144">
        <v>123699.99999999999</v>
      </c>
      <c r="Y27" s="49">
        <v>14.979413901671105</v>
      </c>
      <c r="Z27" s="144">
        <v>475999.99999999988</v>
      </c>
      <c r="AA27" s="49">
        <v>57.641075320900939</v>
      </c>
      <c r="AB27" s="144">
        <v>226100.00000000003</v>
      </c>
      <c r="AC27" s="104">
        <v>27.379510777427953</v>
      </c>
      <c r="AD27" s="144">
        <v>765100</v>
      </c>
      <c r="AE27" s="144">
        <v>90600</v>
      </c>
      <c r="AF27" s="49">
        <v>11.841589334727486</v>
      </c>
      <c r="AG27" s="144">
        <v>426500</v>
      </c>
      <c r="AH27" s="49">
        <v>55.744347144164166</v>
      </c>
      <c r="AI27" s="144">
        <v>248000</v>
      </c>
      <c r="AJ27" s="49">
        <v>32.414063521108353</v>
      </c>
    </row>
    <row r="28" spans="1:36">
      <c r="A28" s="151"/>
      <c r="B28" s="144"/>
      <c r="C28" s="144"/>
      <c r="D28" s="25"/>
      <c r="E28" s="144"/>
      <c r="F28" s="49"/>
      <c r="G28" s="144"/>
      <c r="H28" s="104"/>
      <c r="I28" s="144"/>
      <c r="J28" s="144"/>
      <c r="K28" s="25"/>
      <c r="L28" s="144"/>
      <c r="M28" s="49"/>
      <c r="N28" s="144"/>
      <c r="O28" s="104"/>
      <c r="P28" s="144"/>
      <c r="Q28" s="144"/>
      <c r="R28" s="25"/>
      <c r="S28" s="144"/>
      <c r="T28" s="49"/>
      <c r="U28" s="144"/>
      <c r="V28" s="104"/>
      <c r="W28" s="144"/>
      <c r="X28" s="144"/>
      <c r="Y28" s="25"/>
      <c r="Z28" s="144"/>
      <c r="AA28" s="49"/>
      <c r="AB28" s="144"/>
      <c r="AC28" s="104"/>
      <c r="AD28" s="144"/>
      <c r="AE28" s="144"/>
      <c r="AF28" s="25"/>
      <c r="AG28" s="144"/>
      <c r="AH28" s="49"/>
      <c r="AI28" s="144"/>
      <c r="AJ28" s="49"/>
    </row>
    <row r="29" spans="1:36">
      <c r="A29" s="139"/>
      <c r="B29" s="223" t="s">
        <v>155</v>
      </c>
      <c r="C29" s="223"/>
      <c r="D29" s="139" t="s">
        <v>186</v>
      </c>
      <c r="E29" s="139" t="s">
        <v>155</v>
      </c>
      <c r="F29" s="139" t="s">
        <v>186</v>
      </c>
      <c r="G29" s="139" t="s">
        <v>155</v>
      </c>
      <c r="H29" s="143" t="s">
        <v>186</v>
      </c>
      <c r="I29" s="224" t="s">
        <v>155</v>
      </c>
      <c r="J29" s="223"/>
      <c r="K29" s="139" t="s">
        <v>186</v>
      </c>
      <c r="L29" s="139" t="s">
        <v>155</v>
      </c>
      <c r="M29" s="139" t="s">
        <v>186</v>
      </c>
      <c r="N29" s="139" t="s">
        <v>155</v>
      </c>
      <c r="O29" s="143" t="s">
        <v>186</v>
      </c>
      <c r="P29" s="224" t="s">
        <v>155</v>
      </c>
      <c r="Q29" s="223"/>
      <c r="R29" s="139" t="s">
        <v>186</v>
      </c>
      <c r="S29" s="139" t="s">
        <v>155</v>
      </c>
      <c r="T29" s="139" t="s">
        <v>186</v>
      </c>
      <c r="U29" s="139" t="s">
        <v>155</v>
      </c>
      <c r="V29" s="143" t="s">
        <v>186</v>
      </c>
      <c r="W29" s="224" t="s">
        <v>155</v>
      </c>
      <c r="X29" s="223"/>
      <c r="Y29" s="139" t="s">
        <v>186</v>
      </c>
      <c r="Z29" s="139" t="s">
        <v>155</v>
      </c>
      <c r="AA29" s="139" t="s">
        <v>186</v>
      </c>
      <c r="AB29" s="139" t="s">
        <v>155</v>
      </c>
      <c r="AC29" s="143" t="s">
        <v>186</v>
      </c>
      <c r="AD29" s="224" t="s">
        <v>155</v>
      </c>
      <c r="AE29" s="223"/>
      <c r="AF29" s="139" t="s">
        <v>186</v>
      </c>
      <c r="AG29" s="139" t="s">
        <v>155</v>
      </c>
      <c r="AH29" s="139" t="s">
        <v>186</v>
      </c>
      <c r="AI29" s="139" t="s">
        <v>155</v>
      </c>
      <c r="AJ29" s="139" t="s">
        <v>186</v>
      </c>
    </row>
    <row r="30" spans="1:36">
      <c r="A30" s="100" t="s">
        <v>729</v>
      </c>
      <c r="B30" s="147">
        <f>100*((B27/B5)^(1/22)-1)</f>
        <v>-0.2265365147117393</v>
      </c>
      <c r="C30" s="147">
        <f>100*((C27/C5)^(1/22)-1)</f>
        <v>-0.92025880498377566</v>
      </c>
      <c r="D30" s="25">
        <f>D27-D5</f>
        <v>-2.0262814435684042</v>
      </c>
      <c r="E30" s="147">
        <f>100*((E27/E5)^(1/22)-1)</f>
        <v>-0.64884590323364133</v>
      </c>
      <c r="F30" s="25">
        <f>F27-F5</f>
        <v>-5.6118563831701209</v>
      </c>
      <c r="G30" s="147">
        <f>100*((G27/G5)^(1/22)-1)</f>
        <v>1.0938402399800262</v>
      </c>
      <c r="H30" s="91">
        <f>H27-H5</f>
        <v>7.6381378267385358</v>
      </c>
      <c r="I30" s="147">
        <f t="shared" ref="I30:J30" si="0">100*((I27/I5)^(1/22)-1)</f>
        <v>9.1989605527365015E-2</v>
      </c>
      <c r="J30" s="147">
        <f t="shared" si="0"/>
        <v>-0.23845358584538845</v>
      </c>
      <c r="K30" s="25">
        <f t="shared" ref="K30" si="1">K27-K5</f>
        <v>-1.0045832757375468</v>
      </c>
      <c r="L30" s="147">
        <f t="shared" ref="L30" si="2">100*((L27/L5)^(1/22)-1)</f>
        <v>-0.39371646637298419</v>
      </c>
      <c r="M30" s="25">
        <f t="shared" ref="M30" si="3">M27-M5</f>
        <v>-6.3859796047790454</v>
      </c>
      <c r="N30" s="147">
        <f t="shared" ref="N30" si="4">100*((N27/N5)^(1/22)-1)</f>
        <v>1.379525418753591</v>
      </c>
      <c r="O30" s="91">
        <f t="shared" ref="O30" si="5">O27-O5</f>
        <v>7.390562880516601</v>
      </c>
      <c r="P30" s="147">
        <f t="shared" ref="P30:Q30" si="6">100*((P27/P5)^(1/22)-1)</f>
        <v>0.40819206088849036</v>
      </c>
      <c r="Q30" s="147">
        <f t="shared" si="6"/>
        <v>0.46542239887270576</v>
      </c>
      <c r="R30" s="25">
        <f t="shared" ref="R30" si="7">R27-R5</f>
        <v>0.18152562661141936</v>
      </c>
      <c r="S30" s="147">
        <f t="shared" ref="S30" si="8">100*((S27/S5)^(1/22)-1)</f>
        <v>-0.10371324824183237</v>
      </c>
      <c r="T30" s="25">
        <f t="shared" ref="T30" si="9">T27-T5</f>
        <v>-6.6904668029623551</v>
      </c>
      <c r="U30" s="147">
        <f t="shared" ref="U30" si="10">100*((U27/U5)^(1/22)-1)</f>
        <v>1.5652601599495997</v>
      </c>
      <c r="V30" s="91">
        <f t="shared" ref="V30" si="11">V27-V5</f>
        <v>6.5089411763509162</v>
      </c>
      <c r="W30" s="147">
        <f t="shared" ref="W30:X30" si="12">100*((W27/W5)^(1/22)-1)</f>
        <v>0.25794188242922456</v>
      </c>
      <c r="X30" s="147">
        <f t="shared" si="12"/>
        <v>0.43232300278761571</v>
      </c>
      <c r="Y30" s="25">
        <f t="shared" ref="Y30" si="13">Y27-Y5</f>
        <v>0.56188218310132321</v>
      </c>
      <c r="Z30" s="147">
        <f t="shared" ref="Z30" si="14">100*((Z27/Z5)^(1/22)-1)</f>
        <v>-0.14277762381583736</v>
      </c>
      <c r="AA30" s="25">
        <f t="shared" ref="AA30" si="15">AA27-AA5</f>
        <v>-5.3090720583121751</v>
      </c>
      <c r="AB30" s="147">
        <f t="shared" ref="AB30" si="16">100*((AB27/AB5)^(1/22)-1)</f>
        <v>1.1294676381063296</v>
      </c>
      <c r="AC30" s="91">
        <f t="shared" ref="AC30" si="17">AC27-AC5</f>
        <v>4.7471898752108501</v>
      </c>
      <c r="AD30" s="147">
        <f>100*((AD27/AD5)^(1/22)-1)</f>
        <v>-6.4864561216027017E-2</v>
      </c>
      <c r="AE30" s="147">
        <f t="shared" ref="AE30" si="18">100*((AE27/AE5)^(1/22)-1)</f>
        <v>-0.890329759514219</v>
      </c>
      <c r="AF30" s="25">
        <f t="shared" ref="AF30" si="19">AF27-AF5</f>
        <v>-2.3704967366550704</v>
      </c>
      <c r="AG30" s="147">
        <f t="shared" ref="AG30" si="20">100*((AG27/AG5)^(1/22)-1)</f>
        <v>-0.61319227401516185</v>
      </c>
      <c r="AH30" s="25">
        <f t="shared" ref="AH30" si="21">AH27-AH5</f>
        <v>-7.172802707659045</v>
      </c>
      <c r="AI30" s="147">
        <f t="shared" ref="AI30" si="22">100*((AI27/AI5)^(1/22)-1)</f>
        <v>1.5318790612432798</v>
      </c>
      <c r="AJ30" s="25">
        <f>AJ27-AJ5</f>
        <v>9.5432994443141261</v>
      </c>
    </row>
    <row r="31" spans="1:36">
      <c r="A31" s="100" t="s">
        <v>730</v>
      </c>
      <c r="B31" s="147">
        <f>100*((B16/B5)^(1/11)-1)</f>
        <v>-3.8804870240971567E-2</v>
      </c>
      <c r="C31" s="147">
        <f>100*((C16/C5)^(1/11)-1)</f>
        <v>-1.0783021588743225</v>
      </c>
      <c r="D31" s="25">
        <f>D16-D5</f>
        <v>-1.5467513225982916</v>
      </c>
      <c r="E31" s="147">
        <f>100*((E16/E5)^(1/11)-1)</f>
        <v>-0.70438569646412708</v>
      </c>
      <c r="F31" s="25">
        <f>F16-F5</f>
        <v>-4.4627793991714455</v>
      </c>
      <c r="G31" s="147">
        <f>100*((G16/G5)^(1/11)-1)</f>
        <v>2.1122091730670256</v>
      </c>
      <c r="H31" s="91">
        <f>H16-H5</f>
        <v>6.0095307217697425</v>
      </c>
      <c r="I31" s="147">
        <f t="shared" ref="I31:J31" si="23">100*((I16/I5)^(1/11)-1)</f>
        <v>0.23783105498209611</v>
      </c>
      <c r="J31" s="147">
        <f t="shared" si="23"/>
        <v>-0.33187666262274318</v>
      </c>
      <c r="K31" s="25">
        <f t="shared" ref="K31" si="24">K16-K5</f>
        <v>-0.87007471191579633</v>
      </c>
      <c r="L31" s="147">
        <f t="shared" ref="L31" si="25">100*((L16/L5)^(1/11)-1)</f>
        <v>-0.52610067294162066</v>
      </c>
      <c r="M31" s="25">
        <f t="shared" ref="M31" si="26">M16-M5</f>
        <v>-5.0785070399468495</v>
      </c>
      <c r="N31" s="147">
        <f t="shared" ref="N31" si="27">100*((N16/N5)^(1/11)-1)</f>
        <v>2.3761235907628242</v>
      </c>
      <c r="O31" s="91">
        <f t="shared" ref="O31" si="28">O16-O5</f>
        <v>5.948581751862644</v>
      </c>
      <c r="P31" s="147">
        <f t="shared" ref="P31:Q31" si="29">100*((P16/P5)^(1/11)-1)</f>
        <v>0.50563736596000997</v>
      </c>
      <c r="Q31" s="147">
        <f t="shared" si="29"/>
        <v>0.41937738670010383</v>
      </c>
      <c r="R31" s="25">
        <f t="shared" ref="R31" si="30">R16-R5</f>
        <v>-0.1352712743471578</v>
      </c>
      <c r="S31" s="147">
        <f t="shared" ref="S31" si="31">100*((S16/S5)^(1/11)-1)</f>
        <v>-0.32693061511280819</v>
      </c>
      <c r="T31" s="25">
        <f t="shared" ref="T31" si="32">T16-T5</f>
        <v>-5.500499381252645</v>
      </c>
      <c r="U31" s="147">
        <f t="shared" ref="U31" si="33">100*((U16/U5)^(1/11)-1)</f>
        <v>2.5520655494785105</v>
      </c>
      <c r="V31" s="91">
        <f t="shared" ref="V31" si="34">V16-V5</f>
        <v>5.6357706555997922</v>
      </c>
      <c r="W31" s="147">
        <f t="shared" ref="W31:X31" si="35">100*((W16/W5)^(1/11)-1)</f>
        <v>0.36267315547153789</v>
      </c>
      <c r="X31" s="147">
        <f t="shared" si="35"/>
        <v>0.40386620329759815</v>
      </c>
      <c r="Y31" s="25">
        <f t="shared" ref="Y31" si="36">Y16-Y5</f>
        <v>6.5226902119873031E-2</v>
      </c>
      <c r="Z31" s="147">
        <f t="shared" ref="Z31" si="37">100*((Z16/Z5)^(1/11)-1)</f>
        <v>-0.35990124534723833</v>
      </c>
      <c r="AA31" s="25">
        <f t="shared" ref="AA31" si="38">AA16-AA5</f>
        <v>-4.8097532905431635</v>
      </c>
      <c r="AB31" s="147">
        <f t="shared" ref="AB31" si="39">100*((AB16/AB5)^(1/11)-1)</f>
        <v>2.1142263222183821</v>
      </c>
      <c r="AC31" s="91">
        <f t="shared" ref="AC31" si="40">AC16-AC5</f>
        <v>4.7445263884232922</v>
      </c>
      <c r="AD31" s="147">
        <f>100*((AD16/AD5)^(1/11)-1)</f>
        <v>0.10950609451134685</v>
      </c>
      <c r="AE31" s="147">
        <f t="shared" ref="AE31" si="41">100*((AE16/AE5)^(1/11)-1)</f>
        <v>-1.0507831192640427</v>
      </c>
      <c r="AF31" s="25">
        <f t="shared" ref="AF31" si="42">AF16-AF5</f>
        <v>-1.7104947282889853</v>
      </c>
      <c r="AG31" s="147">
        <f t="shared" ref="AG31" si="43">100*((AG16/AG5)^(1/11)-1)</f>
        <v>-0.66788890158967495</v>
      </c>
      <c r="AH31" s="25">
        <f t="shared" ref="AH31" si="44">AH16-AH5</f>
        <v>-5.1704916723197201</v>
      </c>
      <c r="AI31" s="147">
        <f t="shared" ref="AI31" si="45">100*((AI16/AI5)^(1/11)-1)</f>
        <v>2.5321424612672949</v>
      </c>
      <c r="AJ31" s="25">
        <f>AJ16-AJ5</f>
        <v>6.8809864006087018</v>
      </c>
    </row>
    <row r="32" spans="1:36">
      <c r="A32" s="100" t="s">
        <v>731</v>
      </c>
      <c r="B32" s="147">
        <f>100*((B27/B16)^(1/11)-1)</f>
        <v>-0.41391559066539241</v>
      </c>
      <c r="C32" s="147">
        <f>100*((C27/C16)^(1/11)-1)</f>
        <v>-0.76196295136614633</v>
      </c>
      <c r="D32" s="25">
        <f>D27-D16</f>
        <v>-0.47953012097011261</v>
      </c>
      <c r="E32" s="147">
        <f>100*((E27/E16)^(1/11)-1)</f>
        <v>-0.59327504449584456</v>
      </c>
      <c r="F32" s="25">
        <f>F27-F16</f>
        <v>-1.1490769839986754</v>
      </c>
      <c r="G32" s="147">
        <f>100*((G27/G16)^(1/11)-1)</f>
        <v>8.562753886838248E-2</v>
      </c>
      <c r="H32" s="91">
        <f>H27-H16</f>
        <v>1.6286071049687934</v>
      </c>
      <c r="I32" s="147">
        <f t="shared" ref="I32:J32" si="46">100*((I27/I16)^(1/11)-1)</f>
        <v>-5.3639651303527547E-2</v>
      </c>
      <c r="J32" s="147">
        <f t="shared" si="46"/>
        <v>-0.144942939733117</v>
      </c>
      <c r="K32" s="25">
        <f t="shared" ref="K32" si="47">K27-K16</f>
        <v>-0.13450856382175047</v>
      </c>
      <c r="L32" s="147">
        <f t="shared" ref="L32" si="48">100*((L27/L16)^(1/11)-1)</f>
        <v>-0.26115607712459132</v>
      </c>
      <c r="M32" s="25">
        <f t="shared" ref="M32" si="49">M27-M16</f>
        <v>-1.3074725648321959</v>
      </c>
      <c r="N32" s="147">
        <f t="shared" ref="N32" si="50">100*((N27/N16)^(1/11)-1)</f>
        <v>0.39262880489694396</v>
      </c>
      <c r="O32" s="91">
        <f t="shared" ref="O32" si="51">O27-O16</f>
        <v>1.441981128653957</v>
      </c>
      <c r="P32" s="147">
        <f t="shared" ref="P32:Q32" si="52">100*((P27/P16)^(1/11)-1)</f>
        <v>0.31084123397486785</v>
      </c>
      <c r="Q32" s="147">
        <f t="shared" si="52"/>
        <v>0.51148852393407829</v>
      </c>
      <c r="R32" s="25">
        <f t="shared" ref="R32" si="53">R27-R16</f>
        <v>0.31679690095857715</v>
      </c>
      <c r="S32" s="147">
        <f t="shared" ref="S32" si="54">100*((S27/S16)^(1/11)-1)</f>
        <v>0.12000401286516027</v>
      </c>
      <c r="T32" s="25">
        <f t="shared" ref="T32" si="55">T27-T16</f>
        <v>-1.18996742170971</v>
      </c>
      <c r="U32" s="147">
        <f t="shared" ref="U32" si="56">100*((U27/U16)^(1/11)-1)</f>
        <v>0.58795028737186339</v>
      </c>
      <c r="V32" s="91">
        <f t="shared" ref="V32" si="57">V27-V16</f>
        <v>0.873170520751124</v>
      </c>
      <c r="W32" s="147">
        <f t="shared" ref="W32:X32" si="58">100*((W27/W16)^(1/11)-1)</f>
        <v>0.15331989941682611</v>
      </c>
      <c r="X32" s="147">
        <f t="shared" si="58"/>
        <v>0.46078786759891077</v>
      </c>
      <c r="Y32" s="25">
        <f t="shared" ref="Y32" si="59">Y27-Y16</f>
        <v>0.49665528098145018</v>
      </c>
      <c r="Z32" s="147">
        <f t="shared" ref="Z32" si="60">100*((Z27/Z16)^(1/11)-1)</f>
        <v>7.4819127184677647E-2</v>
      </c>
      <c r="AA32" s="25">
        <f t="shared" ref="AA32" si="61">AA27-AA16</f>
        <v>-0.49931876776901163</v>
      </c>
      <c r="AB32" s="147">
        <f t="shared" ref="AB32" si="62">100*((AB27/AB16)^(1/11)-1)</f>
        <v>0.15420566861337193</v>
      </c>
      <c r="AC32" s="91">
        <f t="shared" ref="AC32" si="63">AC27-AC16</f>
        <v>2.6634867875579005E-3</v>
      </c>
      <c r="AD32" s="147">
        <f>100*((AD27/AD16)^(1/11)-1)</f>
        <v>-0.23893149827807214</v>
      </c>
      <c r="AE32" s="147">
        <f t="shared" ref="AE32" si="64">100*((AE27/AE16)^(1/11)-1)</f>
        <v>-0.72961621295881685</v>
      </c>
      <c r="AF32" s="25">
        <f t="shared" ref="AF32" si="65">AF27-AF16</f>
        <v>-0.66000200836608514</v>
      </c>
      <c r="AG32" s="147">
        <f t="shared" ref="AG32" si="66">100*((AG27/AG16)^(1/11)-1)</f>
        <v>-0.55846552807273797</v>
      </c>
      <c r="AH32" s="25">
        <f t="shared" ref="AH32" si="67">AH27-AH16</f>
        <v>-2.002311035339325</v>
      </c>
      <c r="AI32" s="147">
        <f t="shared" ref="AI32" si="68">100*((AI27/AI16)^(1/11)-1)</f>
        <v>0.54137383895174196</v>
      </c>
      <c r="AJ32" s="25">
        <f>AJ27-AJ16</f>
        <v>2.6623130437054243</v>
      </c>
    </row>
    <row r="33" spans="1:36">
      <c r="A33" s="100"/>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row>
    <row r="34" spans="1:36">
      <c r="A34" s="100"/>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row>
    <row r="35" spans="1:36">
      <c r="A35" s="100" t="s">
        <v>630</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row>
    <row r="36" spans="1:36">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row>
    <row r="37" spans="1:36">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row>
    <row r="38" spans="1:36">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row>
    <row r="39" spans="1:36">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row>
    <row r="40" spans="1:36">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row>
  </sheetData>
  <mergeCells count="10">
    <mergeCell ref="I3:O3"/>
    <mergeCell ref="P3:V3"/>
    <mergeCell ref="W3:AC3"/>
    <mergeCell ref="AD3:AJ3"/>
    <mergeCell ref="B29:C29"/>
    <mergeCell ref="I29:J29"/>
    <mergeCell ref="P29:Q29"/>
    <mergeCell ref="W29:X29"/>
    <mergeCell ref="AD29:AE29"/>
    <mergeCell ref="B3:H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EF3F4-307E-471B-909E-9287642D4178}">
  <dimension ref="A1:C21"/>
  <sheetViews>
    <sheetView workbookViewId="0"/>
  </sheetViews>
  <sheetFormatPr baseColWidth="10" defaultColWidth="9.1640625" defaultRowHeight="14"/>
  <cols>
    <col min="1" max="1" width="28.1640625" style="22" customWidth="1"/>
    <col min="2" max="3" width="20.6640625" style="22" customWidth="1"/>
    <col min="4" max="4" width="9.1640625" style="22"/>
    <col min="5" max="5" width="27" style="22" customWidth="1"/>
    <col min="6" max="16384" width="9.1640625" style="22"/>
  </cols>
  <sheetData>
    <row r="1" spans="1:3" ht="16">
      <c r="A1" s="2" t="s">
        <v>724</v>
      </c>
    </row>
    <row r="3" spans="1:3">
      <c r="B3" s="223" t="s">
        <v>725</v>
      </c>
      <c r="C3" s="223"/>
    </row>
    <row r="4" spans="1:3">
      <c r="B4" s="139" t="s">
        <v>593</v>
      </c>
      <c r="C4" s="139" t="s">
        <v>594</v>
      </c>
    </row>
    <row r="5" spans="1:3">
      <c r="A5" s="22" t="s">
        <v>118</v>
      </c>
      <c r="B5" s="49">
        <v>50.2</v>
      </c>
      <c r="C5" s="49">
        <v>54.3</v>
      </c>
    </row>
    <row r="6" spans="1:3">
      <c r="A6" s="21" t="s">
        <v>121</v>
      </c>
      <c r="B6" s="203">
        <v>46.7</v>
      </c>
      <c r="C6" s="203">
        <v>51.2</v>
      </c>
    </row>
    <row r="7" spans="1:3">
      <c r="A7" s="22" t="s">
        <v>120</v>
      </c>
      <c r="B7" s="49">
        <v>45.5</v>
      </c>
      <c r="C7" s="49">
        <v>50.4</v>
      </c>
    </row>
    <row r="8" spans="1:3">
      <c r="A8" s="22" t="s">
        <v>119</v>
      </c>
      <c r="B8" s="49">
        <v>44.4</v>
      </c>
      <c r="C8" s="49">
        <v>49.2</v>
      </c>
    </row>
    <row r="9" spans="1:3">
      <c r="A9" s="22" t="s">
        <v>127</v>
      </c>
      <c r="B9" s="49">
        <v>43.1</v>
      </c>
      <c r="C9" s="49">
        <v>47.9</v>
      </c>
    </row>
    <row r="10" spans="1:3">
      <c r="A10" s="22" t="s">
        <v>122</v>
      </c>
      <c r="B10" s="49">
        <v>42.3</v>
      </c>
      <c r="C10" s="49">
        <v>47.3</v>
      </c>
    </row>
    <row r="11" spans="1:3">
      <c r="A11" s="22" t="s">
        <v>117</v>
      </c>
      <c r="B11" s="49">
        <v>41.3</v>
      </c>
      <c r="C11" s="49">
        <v>45.9</v>
      </c>
    </row>
    <row r="12" spans="1:3">
      <c r="A12" s="22" t="s">
        <v>123</v>
      </c>
      <c r="B12" s="49">
        <v>41.3</v>
      </c>
      <c r="C12" s="49">
        <v>45.9</v>
      </c>
    </row>
    <row r="13" spans="1:3">
      <c r="A13" s="22" t="s">
        <v>128</v>
      </c>
      <c r="B13" s="49">
        <v>40</v>
      </c>
      <c r="C13" s="49">
        <v>43.7</v>
      </c>
    </row>
    <row r="14" spans="1:3">
      <c r="A14" s="22" t="s">
        <v>126</v>
      </c>
      <c r="B14" s="49">
        <v>38.799999999999997</v>
      </c>
      <c r="C14" s="49">
        <v>42.3</v>
      </c>
    </row>
    <row r="15" spans="1:3">
      <c r="A15" s="22" t="s">
        <v>125</v>
      </c>
      <c r="B15" s="49">
        <v>37.700000000000003</v>
      </c>
      <c r="C15" s="49">
        <v>42.1</v>
      </c>
    </row>
    <row r="16" spans="1:3">
      <c r="A16" s="22" t="s">
        <v>124</v>
      </c>
      <c r="B16" s="49">
        <v>37</v>
      </c>
      <c r="C16" s="49">
        <v>41.7</v>
      </c>
    </row>
    <row r="17" spans="1:3">
      <c r="A17" s="22" t="s">
        <v>130</v>
      </c>
      <c r="B17" s="49">
        <v>35.299999999999997</v>
      </c>
      <c r="C17" s="49">
        <v>38.1</v>
      </c>
    </row>
    <row r="18" spans="1:3">
      <c r="A18" s="22" t="s">
        <v>131</v>
      </c>
      <c r="B18" s="49">
        <v>25.6</v>
      </c>
      <c r="C18" s="49">
        <v>28.6</v>
      </c>
    </row>
    <row r="21" spans="1:3" ht="16">
      <c r="A21" s="4" t="s">
        <v>595</v>
      </c>
    </row>
  </sheetData>
  <sortState xmlns:xlrd2="http://schemas.microsoft.com/office/spreadsheetml/2017/richdata2" ref="A4:C18">
    <sortCondition descending="1" ref="C5:C18"/>
  </sortState>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E30B-C2D9-42EA-80CE-61B02D883455}">
  <dimension ref="A1:G96"/>
  <sheetViews>
    <sheetView zoomScale="75" zoomScaleNormal="75" workbookViewId="0"/>
  </sheetViews>
  <sheetFormatPr baseColWidth="10" defaultColWidth="12.5" defaultRowHeight="16"/>
  <cols>
    <col min="1" max="1" width="37" style="167" customWidth="1"/>
    <col min="2" max="7" width="19.33203125" style="167" customWidth="1"/>
    <col min="8" max="16384" width="12.5" style="167"/>
  </cols>
  <sheetData>
    <row r="1" spans="1:7">
      <c r="A1" s="166" t="s">
        <v>633</v>
      </c>
    </row>
    <row r="2" spans="1:7">
      <c r="A2" s="10" t="s">
        <v>739</v>
      </c>
    </row>
    <row r="3" spans="1:7">
      <c r="C3" s="171"/>
      <c r="D3" s="171"/>
    </row>
    <row r="4" spans="1:7" ht="51" customHeight="1">
      <c r="B4" s="168" t="s">
        <v>143</v>
      </c>
      <c r="C4" s="168" t="s">
        <v>176</v>
      </c>
      <c r="D4" s="168" t="s">
        <v>177</v>
      </c>
      <c r="E4" s="169" t="s">
        <v>180</v>
      </c>
      <c r="F4" s="168" t="s">
        <v>178</v>
      </c>
      <c r="G4" s="168" t="s">
        <v>179</v>
      </c>
    </row>
    <row r="5" spans="1:7">
      <c r="A5" s="175">
        <v>1951</v>
      </c>
      <c r="B5" s="170">
        <v>517000</v>
      </c>
      <c r="C5" s="170">
        <v>16075</v>
      </c>
      <c r="D5" s="170">
        <v>4873</v>
      </c>
      <c r="E5" s="170">
        <f>C5-D5</f>
        <v>11202</v>
      </c>
      <c r="F5" s="173">
        <v>31.09284332688588</v>
      </c>
      <c r="G5" s="173">
        <v>9.4255319148936163</v>
      </c>
    </row>
    <row r="6" spans="1:7">
      <c r="A6" s="175">
        <v>1952</v>
      </c>
      <c r="B6" s="170">
        <v>527000</v>
      </c>
      <c r="C6" s="170">
        <v>16691</v>
      </c>
      <c r="D6" s="170">
        <v>4647</v>
      </c>
      <c r="E6" s="170">
        <f t="shared" ref="E6:E69" si="0">C6-D6</f>
        <v>12044</v>
      </c>
      <c r="F6" s="173">
        <v>31.671726755218216</v>
      </c>
      <c r="G6" s="173">
        <v>8.817836812144213</v>
      </c>
    </row>
    <row r="7" spans="1:7">
      <c r="A7" s="175">
        <v>1953</v>
      </c>
      <c r="B7" s="170">
        <v>533000</v>
      </c>
      <c r="C7" s="170">
        <v>16458</v>
      </c>
      <c r="D7" s="170">
        <v>4637</v>
      </c>
      <c r="E7" s="170">
        <f t="shared" si="0"/>
        <v>11821</v>
      </c>
      <c r="F7" s="173">
        <v>30.878048780487806</v>
      </c>
      <c r="G7" s="173">
        <v>8.6998123827392124</v>
      </c>
    </row>
    <row r="8" spans="1:7">
      <c r="A8" s="175">
        <v>1954</v>
      </c>
      <c r="B8" s="170">
        <v>541000</v>
      </c>
      <c r="C8" s="170">
        <v>16649</v>
      </c>
      <c r="D8" s="170">
        <v>4286</v>
      </c>
      <c r="E8" s="170">
        <f t="shared" si="0"/>
        <v>12363</v>
      </c>
      <c r="F8" s="173">
        <v>30.774491682070241</v>
      </c>
      <c r="G8" s="173">
        <v>7.9223659889094273</v>
      </c>
    </row>
    <row r="9" spans="1:7">
      <c r="A9" s="175">
        <v>1955</v>
      </c>
      <c r="B9" s="170">
        <v>548000</v>
      </c>
      <c r="C9" s="170">
        <v>16609</v>
      </c>
      <c r="D9" s="170">
        <v>4435</v>
      </c>
      <c r="E9" s="170">
        <f t="shared" si="0"/>
        <v>12174</v>
      </c>
      <c r="F9" s="173">
        <v>30.308394160583941</v>
      </c>
      <c r="G9" s="173">
        <v>8.0930656934306562</v>
      </c>
    </row>
    <row r="10" spans="1:7">
      <c r="A10" s="175">
        <v>1956</v>
      </c>
      <c r="B10" s="170">
        <v>556000</v>
      </c>
      <c r="C10" s="170">
        <v>16573</v>
      </c>
      <c r="D10" s="170">
        <v>4658</v>
      </c>
      <c r="E10" s="170">
        <f t="shared" si="0"/>
        <v>11915</v>
      </c>
      <c r="F10" s="173">
        <v>29.807553956834532</v>
      </c>
      <c r="G10" s="173">
        <v>8.3776978417266186</v>
      </c>
    </row>
    <row r="11" spans="1:7">
      <c r="A11" s="175">
        <v>1957</v>
      </c>
      <c r="B11" s="170">
        <v>563000</v>
      </c>
      <c r="C11" s="170">
        <v>17020</v>
      </c>
      <c r="D11" s="170">
        <v>4595</v>
      </c>
      <c r="E11" s="170">
        <f t="shared" si="0"/>
        <v>12425</v>
      </c>
      <c r="F11" s="173">
        <v>30.230905861456485</v>
      </c>
      <c r="G11" s="173">
        <v>8.161634103019539</v>
      </c>
    </row>
    <row r="12" spans="1:7">
      <c r="A12" s="175">
        <v>1958</v>
      </c>
      <c r="B12" s="170">
        <v>572000</v>
      </c>
      <c r="C12" s="170">
        <v>16414</v>
      </c>
      <c r="D12" s="170">
        <v>4528</v>
      </c>
      <c r="E12" s="170">
        <f t="shared" si="0"/>
        <v>11886</v>
      </c>
      <c r="F12" s="173">
        <v>28.695804195804197</v>
      </c>
      <c r="G12" s="173">
        <v>7.9160839160839158</v>
      </c>
    </row>
    <row r="13" spans="1:7">
      <c r="A13" s="175">
        <v>1959</v>
      </c>
      <c r="B13" s="170">
        <v>583000</v>
      </c>
      <c r="C13" s="170">
        <v>16486</v>
      </c>
      <c r="D13" s="170">
        <v>4747</v>
      </c>
      <c r="E13" s="170">
        <f t="shared" si="0"/>
        <v>11739</v>
      </c>
      <c r="F13" s="173">
        <v>28.277873070325899</v>
      </c>
      <c r="G13" s="173">
        <v>8.1423670668953694</v>
      </c>
    </row>
    <row r="14" spans="1:7">
      <c r="A14" s="175">
        <v>1960</v>
      </c>
      <c r="B14" s="170">
        <v>589000</v>
      </c>
      <c r="C14" s="170">
        <v>16341</v>
      </c>
      <c r="D14" s="170">
        <v>4670</v>
      </c>
      <c r="E14" s="170">
        <f t="shared" si="0"/>
        <v>11671</v>
      </c>
      <c r="F14" s="173">
        <v>27.743633276740237</v>
      </c>
      <c r="G14" s="173">
        <v>7.9286926994906626</v>
      </c>
    </row>
    <row r="15" spans="1:7">
      <c r="A15" s="175">
        <v>1961</v>
      </c>
      <c r="B15" s="170">
        <v>599000</v>
      </c>
      <c r="C15" s="170">
        <v>16590</v>
      </c>
      <c r="D15" s="170">
        <v>4695</v>
      </c>
      <c r="E15" s="170">
        <f t="shared" si="0"/>
        <v>11895</v>
      </c>
      <c r="F15" s="173">
        <v>27.696160267111853</v>
      </c>
      <c r="G15" s="173">
        <v>7.8380634390651087</v>
      </c>
    </row>
    <row r="16" spans="1:7">
      <c r="A16" s="175">
        <v>1962</v>
      </c>
      <c r="B16" s="170">
        <v>605000</v>
      </c>
      <c r="C16" s="170">
        <v>16467</v>
      </c>
      <c r="D16" s="170">
        <v>4788</v>
      </c>
      <c r="E16" s="170">
        <f t="shared" si="0"/>
        <v>11679</v>
      </c>
      <c r="F16" s="173">
        <v>27.218181818181819</v>
      </c>
      <c r="G16" s="173">
        <v>7.9140495867768594</v>
      </c>
    </row>
    <row r="17" spans="1:7">
      <c r="A17" s="175">
        <v>1963</v>
      </c>
      <c r="B17" s="170">
        <v>609000</v>
      </c>
      <c r="C17" s="170">
        <v>15771</v>
      </c>
      <c r="D17" s="170">
        <v>4815</v>
      </c>
      <c r="E17" s="170">
        <f t="shared" si="0"/>
        <v>10956</v>
      </c>
      <c r="F17" s="173">
        <v>25.896551724137932</v>
      </c>
      <c r="G17" s="173">
        <v>7.9064039408866993</v>
      </c>
    </row>
    <row r="18" spans="1:7">
      <c r="A18" s="175">
        <v>1964</v>
      </c>
      <c r="B18" s="170">
        <v>612000</v>
      </c>
      <c r="C18" s="170">
        <v>15338</v>
      </c>
      <c r="D18" s="170">
        <v>4736</v>
      </c>
      <c r="E18" s="170">
        <f t="shared" si="0"/>
        <v>10602</v>
      </c>
      <c r="F18" s="173">
        <v>25.062091503267975</v>
      </c>
      <c r="G18" s="173">
        <v>7.738562091503268</v>
      </c>
    </row>
    <row r="19" spans="1:7">
      <c r="A19" s="175">
        <v>1965</v>
      </c>
      <c r="B19" s="170">
        <v>615000</v>
      </c>
      <c r="C19" s="170">
        <v>14175</v>
      </c>
      <c r="D19" s="170">
        <v>4710</v>
      </c>
      <c r="E19" s="170">
        <f t="shared" si="0"/>
        <v>9465</v>
      </c>
      <c r="F19" s="173">
        <v>23.048780487804876</v>
      </c>
      <c r="G19" s="173">
        <v>7.6585365853658534</v>
      </c>
    </row>
    <row r="20" spans="1:7">
      <c r="A20" s="175">
        <v>1966</v>
      </c>
      <c r="B20" s="170">
        <v>617000</v>
      </c>
      <c r="C20" s="170">
        <v>12722</v>
      </c>
      <c r="D20" s="170">
        <v>4771</v>
      </c>
      <c r="E20" s="170">
        <f t="shared" si="0"/>
        <v>7951</v>
      </c>
      <c r="F20" s="173">
        <v>20.619124797406808</v>
      </c>
      <c r="G20" s="173">
        <v>7.7325769854132904</v>
      </c>
    </row>
    <row r="21" spans="1:7">
      <c r="A21" s="175">
        <v>1967</v>
      </c>
      <c r="B21" s="170">
        <v>621000</v>
      </c>
      <c r="C21" s="170">
        <v>12353</v>
      </c>
      <c r="D21" s="170">
        <v>4894</v>
      </c>
      <c r="E21" s="170">
        <f t="shared" si="0"/>
        <v>7459</v>
      </c>
      <c r="F21" s="173">
        <v>19.892109500805152</v>
      </c>
      <c r="G21" s="173">
        <v>7.880837359098229</v>
      </c>
    </row>
    <row r="22" spans="1:7">
      <c r="A22" s="175">
        <v>1968</v>
      </c>
      <c r="B22" s="170">
        <v>626000</v>
      </c>
      <c r="C22" s="170">
        <v>11607</v>
      </c>
      <c r="D22" s="170">
        <v>4905</v>
      </c>
      <c r="E22" s="170">
        <f t="shared" si="0"/>
        <v>6702</v>
      </c>
      <c r="F22" s="173">
        <v>18.54153354632588</v>
      </c>
      <c r="G22" s="173">
        <v>7.8354632587859427</v>
      </c>
    </row>
    <row r="23" spans="1:7">
      <c r="A23" s="175">
        <v>1969</v>
      </c>
      <c r="B23" s="170">
        <v>628000</v>
      </c>
      <c r="C23" s="170">
        <v>11695</v>
      </c>
      <c r="D23" s="170">
        <v>4849</v>
      </c>
      <c r="E23" s="170">
        <f t="shared" si="0"/>
        <v>6846</v>
      </c>
      <c r="F23" s="173">
        <v>18.622611464968152</v>
      </c>
      <c r="G23" s="173">
        <v>7.7213375796178347</v>
      </c>
    </row>
    <row r="24" spans="1:7">
      <c r="A24" s="175">
        <v>1970</v>
      </c>
      <c r="B24" s="170">
        <v>628000</v>
      </c>
      <c r="C24" s="170">
        <v>11545</v>
      </c>
      <c r="D24" s="170">
        <v>4945</v>
      </c>
      <c r="E24" s="170">
        <f t="shared" si="0"/>
        <v>6600</v>
      </c>
      <c r="F24" s="173">
        <v>18.383757961783438</v>
      </c>
      <c r="G24" s="173">
        <v>7.8742038216560513</v>
      </c>
    </row>
    <row r="25" spans="1:7">
      <c r="A25" s="175">
        <v>1971</v>
      </c>
      <c r="B25" s="170">
        <v>642471</v>
      </c>
      <c r="C25" s="170">
        <v>12187</v>
      </c>
      <c r="D25" s="170">
        <v>4943</v>
      </c>
      <c r="E25" s="170">
        <f t="shared" si="0"/>
        <v>7244</v>
      </c>
      <c r="F25" s="173">
        <v>18.968949571264694</v>
      </c>
      <c r="G25" s="173">
        <v>7.6937324797539501</v>
      </c>
    </row>
    <row r="26" spans="1:7">
      <c r="A26" s="175">
        <v>1972</v>
      </c>
      <c r="B26" s="170">
        <v>648769</v>
      </c>
      <c r="C26" s="170">
        <v>11806</v>
      </c>
      <c r="D26" s="170">
        <v>4982</v>
      </c>
      <c r="E26" s="170">
        <f t="shared" si="0"/>
        <v>6824</v>
      </c>
      <c r="F26" s="173">
        <v>18.197540264716718</v>
      </c>
      <c r="G26" s="173">
        <v>7.6791585294611799</v>
      </c>
    </row>
    <row r="27" spans="1:7">
      <c r="A27" s="175">
        <v>1973</v>
      </c>
      <c r="B27" s="170">
        <v>656720</v>
      </c>
      <c r="C27" s="170">
        <v>11425</v>
      </c>
      <c r="D27" s="170">
        <v>5084</v>
      </c>
      <c r="E27" s="170">
        <f t="shared" si="0"/>
        <v>6341</v>
      </c>
      <c r="F27" s="173">
        <v>17.397064197831646</v>
      </c>
      <c r="G27" s="173">
        <v>7.74150322816421</v>
      </c>
    </row>
    <row r="28" spans="1:7">
      <c r="A28" s="175">
        <v>1974</v>
      </c>
      <c r="B28" s="170">
        <v>664744</v>
      </c>
      <c r="C28" s="170">
        <v>11444</v>
      </c>
      <c r="D28" s="170">
        <v>5205</v>
      </c>
      <c r="E28" s="170">
        <f t="shared" si="0"/>
        <v>6239</v>
      </c>
      <c r="F28" s="173">
        <v>17.215649934410841</v>
      </c>
      <c r="G28" s="173">
        <v>7.8300819563621484</v>
      </c>
    </row>
    <row r="29" spans="1:7">
      <c r="A29" s="175">
        <v>1975</v>
      </c>
      <c r="B29" s="170">
        <v>677008</v>
      </c>
      <c r="C29" s="170">
        <v>11789</v>
      </c>
      <c r="D29" s="170">
        <v>5150</v>
      </c>
      <c r="E29" s="170">
        <f t="shared" si="0"/>
        <v>6639</v>
      </c>
      <c r="F29" s="173">
        <v>17.413383593694608</v>
      </c>
      <c r="G29" s="173">
        <v>7.6070002127005889</v>
      </c>
    </row>
    <row r="30" spans="1:7">
      <c r="A30" s="175">
        <v>1976</v>
      </c>
      <c r="B30" s="170">
        <v>689494</v>
      </c>
      <c r="C30" s="170">
        <v>11811</v>
      </c>
      <c r="D30" s="170">
        <v>5202</v>
      </c>
      <c r="E30" s="170">
        <f t="shared" si="0"/>
        <v>6609</v>
      </c>
      <c r="F30" s="173">
        <v>17.129953270079216</v>
      </c>
      <c r="G30" s="173">
        <v>7.5446631877869859</v>
      </c>
    </row>
    <row r="31" spans="1:7">
      <c r="A31" s="175">
        <v>1977</v>
      </c>
      <c r="B31" s="170">
        <v>695843</v>
      </c>
      <c r="C31" s="170">
        <v>11515</v>
      </c>
      <c r="D31" s="170">
        <v>5185</v>
      </c>
      <c r="E31" s="170">
        <f t="shared" si="0"/>
        <v>6330</v>
      </c>
      <c r="F31" s="173">
        <v>16.548273101834752</v>
      </c>
      <c r="G31" s="173">
        <v>7.4513934896233778</v>
      </c>
    </row>
    <row r="32" spans="1:7">
      <c r="A32" s="175">
        <v>1978</v>
      </c>
      <c r="B32" s="170">
        <v>699514</v>
      </c>
      <c r="C32" s="170">
        <v>10790</v>
      </c>
      <c r="D32" s="170">
        <v>5183</v>
      </c>
      <c r="E32" s="170">
        <f t="shared" si="0"/>
        <v>5607</v>
      </c>
      <c r="F32" s="173">
        <v>15.424995068004357</v>
      </c>
      <c r="G32" s="173">
        <v>7.4094299756688216</v>
      </c>
    </row>
    <row r="33" spans="1:7">
      <c r="A33" s="175">
        <v>1979</v>
      </c>
      <c r="B33" s="170">
        <v>703158</v>
      </c>
      <c r="C33" s="170">
        <v>10848</v>
      </c>
      <c r="D33" s="170">
        <v>5172</v>
      </c>
      <c r="E33" s="170">
        <f t="shared" si="0"/>
        <v>5676</v>
      </c>
      <c r="F33" s="173">
        <v>15.427542600667275</v>
      </c>
      <c r="G33" s="173">
        <v>7.35538812045088</v>
      </c>
    </row>
    <row r="34" spans="1:7">
      <c r="A34" s="175">
        <v>1980</v>
      </c>
      <c r="B34" s="170">
        <v>706219</v>
      </c>
      <c r="C34" s="170">
        <v>10636</v>
      </c>
      <c r="D34" s="170">
        <v>5297</v>
      </c>
      <c r="E34" s="170">
        <f t="shared" si="0"/>
        <v>5339</v>
      </c>
      <c r="F34" s="173">
        <v>15.060484070805233</v>
      </c>
      <c r="G34" s="173">
        <v>7.5005062169100523</v>
      </c>
    </row>
    <row r="35" spans="1:7">
      <c r="A35" s="175">
        <v>1981</v>
      </c>
      <c r="B35" s="170">
        <v>706438</v>
      </c>
      <c r="C35" s="170">
        <v>10503</v>
      </c>
      <c r="D35" s="170">
        <v>5139</v>
      </c>
      <c r="E35" s="170">
        <f t="shared" si="0"/>
        <v>5364</v>
      </c>
      <c r="F35" s="173">
        <v>14.867546762773237</v>
      </c>
      <c r="G35" s="173">
        <v>7.2745237373980451</v>
      </c>
    </row>
    <row r="36" spans="1:7">
      <c r="A36" s="175">
        <v>1982</v>
      </c>
      <c r="B36" s="170">
        <v>707457</v>
      </c>
      <c r="C36" s="170">
        <v>10489</v>
      </c>
      <c r="D36" s="170">
        <v>5197</v>
      </c>
      <c r="E36" s="170">
        <f t="shared" si="0"/>
        <v>5292</v>
      </c>
      <c r="F36" s="173">
        <v>14.826342802460079</v>
      </c>
      <c r="G36" s="173">
        <v>7.3460295113342582</v>
      </c>
    </row>
    <row r="37" spans="1:7">
      <c r="A37" s="175">
        <v>1983</v>
      </c>
      <c r="B37" s="170">
        <v>714842</v>
      </c>
      <c r="C37" s="170">
        <v>10518</v>
      </c>
      <c r="D37" s="170">
        <v>5206</v>
      </c>
      <c r="E37" s="170">
        <f t="shared" si="0"/>
        <v>5312</v>
      </c>
      <c r="F37" s="173">
        <v>14.713740938557052</v>
      </c>
      <c r="G37" s="173">
        <v>7.2827282112690632</v>
      </c>
    </row>
    <row r="38" spans="1:7">
      <c r="A38" s="175">
        <v>1984</v>
      </c>
      <c r="B38" s="170">
        <v>720488</v>
      </c>
      <c r="C38" s="170">
        <v>10360</v>
      </c>
      <c r="D38" s="170">
        <v>5272</v>
      </c>
      <c r="E38" s="170">
        <f t="shared" si="0"/>
        <v>5088</v>
      </c>
      <c r="F38" s="173">
        <v>14.379143025282865</v>
      </c>
      <c r="G38" s="173">
        <v>7.3172627441400833</v>
      </c>
    </row>
    <row r="39" spans="1:7">
      <c r="A39" s="175">
        <v>1985</v>
      </c>
      <c r="B39" s="170">
        <v>723287</v>
      </c>
      <c r="C39" s="170">
        <v>10121</v>
      </c>
      <c r="D39" s="170">
        <v>5230</v>
      </c>
      <c r="E39" s="170">
        <f t="shared" si="0"/>
        <v>4891</v>
      </c>
      <c r="F39" s="173">
        <v>13.993062228410023</v>
      </c>
      <c r="G39" s="173">
        <v>7.2308779225950417</v>
      </c>
    </row>
    <row r="40" spans="1:7">
      <c r="A40" s="175">
        <v>1986</v>
      </c>
      <c r="B40" s="170">
        <v>725019</v>
      </c>
      <c r="C40" s="170">
        <v>9788</v>
      </c>
      <c r="D40" s="170">
        <v>5458</v>
      </c>
      <c r="E40" s="170">
        <f t="shared" si="0"/>
        <v>4330</v>
      </c>
      <c r="F40" s="173">
        <v>13.500335853267293</v>
      </c>
      <c r="G40" s="173">
        <v>7.5280785744925307</v>
      </c>
    </row>
    <row r="41" spans="1:7">
      <c r="A41" s="175">
        <v>1987</v>
      </c>
      <c r="B41" s="170">
        <v>727768</v>
      </c>
      <c r="C41" s="170">
        <v>9588</v>
      </c>
      <c r="D41" s="170">
        <v>5408</v>
      </c>
      <c r="E41" s="170">
        <f t="shared" si="0"/>
        <v>4180</v>
      </c>
      <c r="F41" s="173">
        <v>13.174528146332348</v>
      </c>
      <c r="G41" s="173">
        <v>7.4309395301799475</v>
      </c>
    </row>
    <row r="42" spans="1:7">
      <c r="A42" s="175">
        <v>1988</v>
      </c>
      <c r="B42" s="170">
        <v>730349</v>
      </c>
      <c r="C42" s="170">
        <v>9617</v>
      </c>
      <c r="D42" s="170">
        <v>5450</v>
      </c>
      <c r="E42" s="170">
        <f t="shared" si="0"/>
        <v>4167</v>
      </c>
      <c r="F42" s="173">
        <v>13.167677370681687</v>
      </c>
      <c r="G42" s="173">
        <v>7.4621858864734527</v>
      </c>
    </row>
    <row r="43" spans="1:7">
      <c r="A43" s="175">
        <v>1989</v>
      </c>
      <c r="B43" s="170">
        <v>735129</v>
      </c>
      <c r="C43" s="170">
        <v>9667</v>
      </c>
      <c r="D43" s="170">
        <v>5496</v>
      </c>
      <c r="E43" s="170">
        <f t="shared" si="0"/>
        <v>4171</v>
      </c>
      <c r="F43" s="173">
        <v>13.150072980388476</v>
      </c>
      <c r="G43" s="173">
        <v>7.4762388641993445</v>
      </c>
    </row>
    <row r="44" spans="1:7">
      <c r="A44" s="175">
        <v>1990</v>
      </c>
      <c r="B44" s="170">
        <v>740156</v>
      </c>
      <c r="C44" s="170">
        <v>9824</v>
      </c>
      <c r="D44" s="170">
        <v>5426</v>
      </c>
      <c r="E44" s="170">
        <f t="shared" si="0"/>
        <v>4398</v>
      </c>
      <c r="F44" s="173">
        <v>13.272877609585006</v>
      </c>
      <c r="G44" s="173">
        <v>7.3308870021995363</v>
      </c>
    </row>
    <row r="45" spans="1:7">
      <c r="A45" s="175">
        <v>1991</v>
      </c>
      <c r="B45" s="170">
        <v>745567</v>
      </c>
      <c r="C45" s="170">
        <v>9497</v>
      </c>
      <c r="D45" s="170">
        <v>5469</v>
      </c>
      <c r="E45" s="170">
        <f t="shared" si="0"/>
        <v>4028</v>
      </c>
      <c r="F45" s="173">
        <v>12.737956481442982</v>
      </c>
      <c r="G45" s="173">
        <v>7.3353568492167707</v>
      </c>
    </row>
    <row r="46" spans="1:7">
      <c r="A46" s="175">
        <v>1992</v>
      </c>
      <c r="B46" s="170">
        <v>748121</v>
      </c>
      <c r="C46" s="170">
        <v>9389</v>
      </c>
      <c r="D46" s="170">
        <v>5609</v>
      </c>
      <c r="E46" s="170">
        <f t="shared" si="0"/>
        <v>3780</v>
      </c>
      <c r="F46" s="173">
        <v>12.550108872762561</v>
      </c>
      <c r="G46" s="173">
        <v>7.4974502787650659</v>
      </c>
    </row>
    <row r="47" spans="1:7">
      <c r="A47" s="175">
        <v>1993</v>
      </c>
      <c r="B47" s="170">
        <v>748812</v>
      </c>
      <c r="C47" s="170">
        <v>9049</v>
      </c>
      <c r="D47" s="170">
        <v>5806</v>
      </c>
      <c r="E47" s="170">
        <f t="shared" si="0"/>
        <v>3243</v>
      </c>
      <c r="F47" s="173">
        <v>12.084475141958196</v>
      </c>
      <c r="G47" s="173">
        <v>7.7536150595877205</v>
      </c>
    </row>
    <row r="48" spans="1:7">
      <c r="A48" s="175">
        <v>1994</v>
      </c>
      <c r="B48" s="170">
        <v>750185</v>
      </c>
      <c r="C48" s="170">
        <v>8978</v>
      </c>
      <c r="D48" s="170">
        <v>5917</v>
      </c>
      <c r="E48" s="170">
        <f t="shared" si="0"/>
        <v>3061</v>
      </c>
      <c r="F48" s="173">
        <v>11.967714630391169</v>
      </c>
      <c r="G48" s="173">
        <v>7.8873877776815053</v>
      </c>
    </row>
    <row r="49" spans="1:7">
      <c r="A49" s="175">
        <v>1995</v>
      </c>
      <c r="B49" s="170">
        <v>750943</v>
      </c>
      <c r="C49" s="170">
        <v>8563</v>
      </c>
      <c r="D49" s="170">
        <v>5938</v>
      </c>
      <c r="E49" s="170">
        <f t="shared" si="0"/>
        <v>2625</v>
      </c>
      <c r="F49" s="173">
        <v>11.402995966404907</v>
      </c>
      <c r="G49" s="173">
        <v>7.9073911069149059</v>
      </c>
    </row>
    <row r="50" spans="1:7">
      <c r="A50" s="175">
        <v>1996</v>
      </c>
      <c r="B50" s="170">
        <v>752268</v>
      </c>
      <c r="C50" s="170">
        <v>8176</v>
      </c>
      <c r="D50" s="170">
        <v>5896</v>
      </c>
      <c r="E50" s="170">
        <f t="shared" si="0"/>
        <v>2280</v>
      </c>
      <c r="F50" s="173">
        <v>10.868467088856631</v>
      </c>
      <c r="G50" s="173">
        <v>7.8376323331578641</v>
      </c>
    </row>
    <row r="51" spans="1:7">
      <c r="A51" s="175">
        <v>1997</v>
      </c>
      <c r="B51" s="170">
        <v>752511</v>
      </c>
      <c r="C51" s="170">
        <v>7922</v>
      </c>
      <c r="D51" s="170">
        <v>5944</v>
      </c>
      <c r="E51" s="170">
        <f t="shared" si="0"/>
        <v>1978</v>
      </c>
      <c r="F51" s="173">
        <v>10.527420861621957</v>
      </c>
      <c r="G51" s="173">
        <v>7.8988878567888046</v>
      </c>
    </row>
    <row r="52" spans="1:7">
      <c r="A52" s="175">
        <v>1998</v>
      </c>
      <c r="B52" s="170">
        <v>750530</v>
      </c>
      <c r="C52" s="170">
        <v>7885</v>
      </c>
      <c r="D52" s="170">
        <v>6305</v>
      </c>
      <c r="E52" s="170">
        <f t="shared" si="0"/>
        <v>1580</v>
      </c>
      <c r="F52" s="173">
        <v>10.505909157528679</v>
      </c>
      <c r="G52" s="173">
        <v>8.4007301506935104</v>
      </c>
    </row>
    <row r="53" spans="1:7">
      <c r="A53" s="175">
        <v>1999</v>
      </c>
      <c r="B53" s="170">
        <v>750601</v>
      </c>
      <c r="C53" s="170">
        <v>7615</v>
      </c>
      <c r="D53" s="170">
        <v>6074</v>
      </c>
      <c r="E53" s="170">
        <f t="shared" si="0"/>
        <v>1541</v>
      </c>
      <c r="F53" s="173">
        <v>10.145203643480357</v>
      </c>
      <c r="G53" s="173">
        <v>8.0921821313853837</v>
      </c>
    </row>
    <row r="54" spans="1:7">
      <c r="A54" s="175">
        <v>2000</v>
      </c>
      <c r="B54" s="170">
        <v>750517</v>
      </c>
      <c r="C54" s="170">
        <v>7347</v>
      </c>
      <c r="D54" s="170">
        <v>6088</v>
      </c>
      <c r="E54" s="170">
        <f t="shared" si="0"/>
        <v>1259</v>
      </c>
      <c r="F54" s="173">
        <v>9.7892519423277555</v>
      </c>
      <c r="G54" s="173">
        <v>8.1117416394298871</v>
      </c>
    </row>
    <row r="55" spans="1:7">
      <c r="A55" s="175">
        <v>2001</v>
      </c>
      <c r="B55" s="170">
        <v>749820</v>
      </c>
      <c r="C55" s="170">
        <v>7195</v>
      </c>
      <c r="D55" s="170">
        <v>6062</v>
      </c>
      <c r="E55" s="170">
        <f t="shared" si="0"/>
        <v>1133</v>
      </c>
      <c r="F55" s="173">
        <v>9.5956362860419837</v>
      </c>
      <c r="G55" s="173">
        <v>8.084606972340028</v>
      </c>
    </row>
    <row r="56" spans="1:7">
      <c r="A56" s="175">
        <v>2002</v>
      </c>
      <c r="B56" s="170">
        <v>749372</v>
      </c>
      <c r="C56" s="170">
        <v>7046</v>
      </c>
      <c r="D56" s="170">
        <v>6096</v>
      </c>
      <c r="E56" s="170">
        <f t="shared" si="0"/>
        <v>950</v>
      </c>
      <c r="F56" s="173">
        <v>9.4025397265977375</v>
      </c>
      <c r="G56" s="173">
        <v>8.1348115488702533</v>
      </c>
    </row>
    <row r="57" spans="1:7">
      <c r="A57" s="175">
        <v>2003</v>
      </c>
      <c r="B57" s="170">
        <v>749441</v>
      </c>
      <c r="C57" s="170">
        <v>7117</v>
      </c>
      <c r="D57" s="170">
        <v>6257</v>
      </c>
      <c r="E57" s="170">
        <f t="shared" si="0"/>
        <v>860</v>
      </c>
      <c r="F57" s="173">
        <v>9.4964113252410804</v>
      </c>
      <c r="G57" s="173">
        <v>8.3488893722120885</v>
      </c>
    </row>
    <row r="58" spans="1:7">
      <c r="A58" s="175">
        <v>2004</v>
      </c>
      <c r="B58" s="170">
        <v>749419</v>
      </c>
      <c r="C58" s="170">
        <v>6959</v>
      </c>
      <c r="D58" s="170">
        <v>6247</v>
      </c>
      <c r="E58" s="170">
        <f t="shared" si="0"/>
        <v>712</v>
      </c>
      <c r="F58" s="173">
        <v>9.2858601129675122</v>
      </c>
      <c r="G58" s="173">
        <v>8.3357907926006671</v>
      </c>
    </row>
    <row r="59" spans="1:7">
      <c r="A59" s="175">
        <v>2005</v>
      </c>
      <c r="B59" s="170">
        <v>748057</v>
      </c>
      <c r="C59" s="170">
        <v>6892</v>
      </c>
      <c r="D59" s="170">
        <v>6175</v>
      </c>
      <c r="E59" s="170">
        <f t="shared" si="0"/>
        <v>717</v>
      </c>
      <c r="F59" s="173">
        <v>9.2132016677873469</v>
      </c>
      <c r="G59" s="173">
        <v>8.2547185575430753</v>
      </c>
    </row>
    <row r="60" spans="1:7">
      <c r="A60" s="175">
        <v>2006</v>
      </c>
      <c r="B60" s="170">
        <v>745621</v>
      </c>
      <c r="C60" s="170">
        <v>7030</v>
      </c>
      <c r="D60" s="170">
        <v>6010</v>
      </c>
      <c r="E60" s="170">
        <f t="shared" si="0"/>
        <v>1020</v>
      </c>
      <c r="F60" s="173">
        <v>9.4283825160503802</v>
      </c>
      <c r="G60" s="173">
        <v>8.0603952946604238</v>
      </c>
    </row>
    <row r="61" spans="1:7">
      <c r="A61" s="175">
        <v>2007</v>
      </c>
      <c r="B61" s="170">
        <v>745433</v>
      </c>
      <c r="C61" s="170">
        <v>7146</v>
      </c>
      <c r="D61" s="170">
        <v>6324</v>
      </c>
      <c r="E61" s="170">
        <f t="shared" si="0"/>
        <v>822</v>
      </c>
      <c r="F61" s="173">
        <v>9.5863746305838351</v>
      </c>
      <c r="G61" s="173">
        <v>8.4836598326073567</v>
      </c>
    </row>
    <row r="62" spans="1:7">
      <c r="A62" s="175">
        <v>2008</v>
      </c>
      <c r="B62" s="170">
        <v>746877</v>
      </c>
      <c r="C62" s="170">
        <v>7402</v>
      </c>
      <c r="D62" s="170">
        <v>6450</v>
      </c>
      <c r="E62" s="170">
        <f t="shared" si="0"/>
        <v>952</v>
      </c>
      <c r="F62" s="173">
        <v>9.9106010762146912</v>
      </c>
      <c r="G62" s="173">
        <v>8.6359601380146938</v>
      </c>
    </row>
    <row r="63" spans="1:7">
      <c r="A63" s="175">
        <v>2009</v>
      </c>
      <c r="B63" s="170">
        <v>749956</v>
      </c>
      <c r="C63" s="170">
        <v>7391</v>
      </c>
      <c r="D63" s="170">
        <v>6366</v>
      </c>
      <c r="E63" s="170">
        <f t="shared" si="0"/>
        <v>1025</v>
      </c>
      <c r="F63" s="173">
        <v>9.8552448410306734</v>
      </c>
      <c r="G63" s="173">
        <v>8.4884979918821912</v>
      </c>
    </row>
    <row r="64" spans="1:7">
      <c r="A64" s="175">
        <v>2010</v>
      </c>
      <c r="B64" s="170">
        <v>753035</v>
      </c>
      <c r="C64" s="170">
        <v>7355</v>
      </c>
      <c r="D64" s="170">
        <v>6312</v>
      </c>
      <c r="E64" s="170">
        <f t="shared" si="0"/>
        <v>1043</v>
      </c>
      <c r="F64" s="173">
        <v>9.7671422975027724</v>
      </c>
      <c r="G64" s="173">
        <v>8.3820805141859278</v>
      </c>
    </row>
    <row r="65" spans="1:7">
      <c r="A65" s="175">
        <v>2011</v>
      </c>
      <c r="B65" s="170">
        <v>755705</v>
      </c>
      <c r="C65" s="170">
        <v>7124</v>
      </c>
      <c r="D65" s="170">
        <v>6411</v>
      </c>
      <c r="E65" s="170">
        <f t="shared" si="0"/>
        <v>713</v>
      </c>
      <c r="F65" s="173">
        <v>9.4269589323876382</v>
      </c>
      <c r="G65" s="173">
        <v>8.4834690785425533</v>
      </c>
    </row>
    <row r="66" spans="1:7">
      <c r="A66" s="175">
        <v>2012</v>
      </c>
      <c r="B66" s="170">
        <v>758378</v>
      </c>
      <c r="C66" s="170">
        <v>7059</v>
      </c>
      <c r="D66" s="170">
        <v>6443</v>
      </c>
      <c r="E66" s="170">
        <f t="shared" si="0"/>
        <v>616</v>
      </c>
      <c r="F66" s="173">
        <v>9.3080231757777785</v>
      </c>
      <c r="G66" s="173">
        <v>8.4957633264678041</v>
      </c>
    </row>
    <row r="67" spans="1:7">
      <c r="A67" s="175">
        <v>2013</v>
      </c>
      <c r="B67" s="170">
        <v>758544</v>
      </c>
      <c r="C67" s="170">
        <v>6959</v>
      </c>
      <c r="D67" s="170">
        <v>6627</v>
      </c>
      <c r="E67" s="170">
        <f t="shared" si="0"/>
        <v>332</v>
      </c>
      <c r="F67" s="173">
        <v>9.1741546963656688</v>
      </c>
      <c r="G67" s="173">
        <v>8.7364740871986335</v>
      </c>
    </row>
    <row r="68" spans="1:7">
      <c r="A68" s="175">
        <v>2014</v>
      </c>
      <c r="B68" s="170">
        <v>758976</v>
      </c>
      <c r="C68" s="170">
        <v>6982</v>
      </c>
      <c r="D68" s="170">
        <v>6822</v>
      </c>
      <c r="E68" s="170">
        <f t="shared" si="0"/>
        <v>160</v>
      </c>
      <c r="F68" s="173">
        <v>9.1992368665148838</v>
      </c>
      <c r="G68" s="173">
        <v>8.9884265115102462</v>
      </c>
    </row>
    <row r="69" spans="1:7">
      <c r="A69" s="175">
        <v>2015</v>
      </c>
      <c r="B69" s="170">
        <v>758842</v>
      </c>
      <c r="C69" s="170">
        <v>6603</v>
      </c>
      <c r="D69" s="170">
        <v>7226</v>
      </c>
      <c r="E69" s="170">
        <f t="shared" si="0"/>
        <v>-623</v>
      </c>
      <c r="F69" s="173">
        <v>8.7014161050653502</v>
      </c>
      <c r="G69" s="173">
        <v>9.5224038732700613</v>
      </c>
    </row>
    <row r="70" spans="1:7">
      <c r="A70" s="175">
        <v>2016</v>
      </c>
      <c r="B70" s="170">
        <v>763350</v>
      </c>
      <c r="C70" s="170">
        <v>6623</v>
      </c>
      <c r="D70" s="170">
        <v>7165</v>
      </c>
      <c r="E70" s="170">
        <f t="shared" ref="E70:E74" si="1">C70-D70</f>
        <v>-542</v>
      </c>
      <c r="F70" s="173">
        <v>8.6762297766424314</v>
      </c>
      <c r="G70" s="173">
        <v>9.386257941966333</v>
      </c>
    </row>
    <row r="71" spans="1:7">
      <c r="A71" s="175">
        <v>2017</v>
      </c>
      <c r="B71" s="170">
        <v>766621</v>
      </c>
      <c r="C71" s="170">
        <v>6542</v>
      </c>
      <c r="D71" s="170">
        <v>7494</v>
      </c>
      <c r="E71" s="170">
        <f t="shared" si="1"/>
        <v>-952</v>
      </c>
      <c r="F71" s="173">
        <v>8.5335517811278319</v>
      </c>
      <c r="G71" s="173">
        <v>9.7753648804298336</v>
      </c>
    </row>
    <row r="72" spans="1:7">
      <c r="A72" s="175">
        <v>2018</v>
      </c>
      <c r="B72" s="170">
        <v>770301</v>
      </c>
      <c r="C72" s="170">
        <v>6369</v>
      </c>
      <c r="D72" s="170">
        <v>7652</v>
      </c>
      <c r="E72" s="170">
        <f t="shared" si="1"/>
        <v>-1283</v>
      </c>
      <c r="F72" s="173">
        <v>8.268196458267612</v>
      </c>
      <c r="G72" s="173">
        <v>9.9337791330921288</v>
      </c>
    </row>
    <row r="73" spans="1:7">
      <c r="A73" s="175">
        <v>2019</v>
      </c>
      <c r="B73" s="170">
        <v>776868</v>
      </c>
      <c r="C73" s="170">
        <v>6278</v>
      </c>
      <c r="D73" s="170">
        <v>7842</v>
      </c>
      <c r="E73" s="170">
        <f t="shared" si="1"/>
        <v>-1564</v>
      </c>
      <c r="F73" s="173">
        <v>8.0811669421317394</v>
      </c>
      <c r="G73" s="173">
        <v>10.094378967855542</v>
      </c>
    </row>
    <row r="74" spans="1:7">
      <c r="A74" s="175">
        <v>2020</v>
      </c>
      <c r="B74" s="170">
        <v>781476</v>
      </c>
      <c r="C74" s="170">
        <v>6324</v>
      </c>
      <c r="D74" s="170">
        <v>8241</v>
      </c>
      <c r="E74" s="170">
        <f t="shared" si="1"/>
        <v>-1917</v>
      </c>
      <c r="F74" s="173">
        <v>8.0923790365922947</v>
      </c>
      <c r="G74" s="173">
        <v>10.545429418177909</v>
      </c>
    </row>
    <row r="75" spans="1:7">
      <c r="A75" s="174"/>
      <c r="B75" s="170"/>
      <c r="C75" s="170"/>
      <c r="D75" s="170"/>
      <c r="E75" s="170"/>
      <c r="F75" s="173"/>
      <c r="G75" s="173"/>
    </row>
    <row r="76" spans="1:7">
      <c r="A76" s="174" t="s">
        <v>634</v>
      </c>
      <c r="B76" s="170">
        <f>B74-B5</f>
        <v>264476</v>
      </c>
      <c r="C76" s="170">
        <f t="shared" ref="C76:F76" si="2">C74-C5</f>
        <v>-9751</v>
      </c>
      <c r="D76" s="170">
        <f t="shared" si="2"/>
        <v>3368</v>
      </c>
      <c r="E76" s="170">
        <f t="shared" si="2"/>
        <v>-13119</v>
      </c>
      <c r="F76" s="170">
        <f t="shared" si="2"/>
        <v>-23.000464290293586</v>
      </c>
      <c r="G76" s="170">
        <f>G74-G5</f>
        <v>1.1198975032842924</v>
      </c>
    </row>
    <row r="77" spans="1:7">
      <c r="A77" s="174" t="s">
        <v>640</v>
      </c>
      <c r="B77" s="170">
        <f>B14-B5</f>
        <v>72000</v>
      </c>
      <c r="C77" s="170">
        <f t="shared" ref="C77:F77" si="3">C14-C5</f>
        <v>266</v>
      </c>
      <c r="D77" s="170">
        <f t="shared" si="3"/>
        <v>-203</v>
      </c>
      <c r="E77" s="170">
        <f t="shared" si="3"/>
        <v>469</v>
      </c>
      <c r="F77" s="170">
        <f t="shared" si="3"/>
        <v>-3.3492100501456434</v>
      </c>
      <c r="G77" s="170">
        <f>G14-G5</f>
        <v>-1.4968392154029537</v>
      </c>
    </row>
    <row r="78" spans="1:7">
      <c r="A78" s="174" t="s">
        <v>641</v>
      </c>
      <c r="B78" s="170">
        <f>B24-B14</f>
        <v>39000</v>
      </c>
      <c r="C78" s="170">
        <f t="shared" ref="C78:F78" si="4">C24-C14</f>
        <v>-4796</v>
      </c>
      <c r="D78" s="170">
        <f t="shared" si="4"/>
        <v>275</v>
      </c>
      <c r="E78" s="170">
        <f t="shared" si="4"/>
        <v>-5071</v>
      </c>
      <c r="F78" s="170">
        <f t="shared" si="4"/>
        <v>-9.359875314956799</v>
      </c>
      <c r="G78" s="170">
        <f>G24-G14</f>
        <v>-5.4488877834611316E-2</v>
      </c>
    </row>
    <row r="79" spans="1:7">
      <c r="A79" s="174" t="s">
        <v>642</v>
      </c>
      <c r="B79" s="170">
        <f>B34-B24</f>
        <v>78219</v>
      </c>
      <c r="C79" s="170">
        <f t="shared" ref="C79:F79" si="5">C34-C24</f>
        <v>-909</v>
      </c>
      <c r="D79" s="170">
        <f t="shared" si="5"/>
        <v>352</v>
      </c>
      <c r="E79" s="170">
        <f t="shared" si="5"/>
        <v>-1261</v>
      </c>
      <c r="F79" s="170">
        <f t="shared" si="5"/>
        <v>-3.3232738909782054</v>
      </c>
      <c r="G79" s="170">
        <f>G34-G24</f>
        <v>-0.373697604745999</v>
      </c>
    </row>
    <row r="80" spans="1:7">
      <c r="A80" s="174" t="s">
        <v>643</v>
      </c>
      <c r="B80" s="170">
        <f>B44-B34</f>
        <v>33937</v>
      </c>
      <c r="C80" s="170">
        <f t="shared" ref="C80:F80" si="6">C44-C34</f>
        <v>-812</v>
      </c>
      <c r="D80" s="170">
        <f t="shared" si="6"/>
        <v>129</v>
      </c>
      <c r="E80" s="170">
        <f t="shared" si="6"/>
        <v>-941</v>
      </c>
      <c r="F80" s="170">
        <f t="shared" si="6"/>
        <v>-1.7876064612202267</v>
      </c>
      <c r="G80" s="170">
        <f>G44-G34</f>
        <v>-0.169619214710516</v>
      </c>
    </row>
    <row r="81" spans="1:7">
      <c r="A81" s="174" t="s">
        <v>644</v>
      </c>
      <c r="B81" s="170">
        <f>B54-B44</f>
        <v>10361</v>
      </c>
      <c r="C81" s="170">
        <f t="shared" ref="C81:F81" si="7">C54-C44</f>
        <v>-2477</v>
      </c>
      <c r="D81" s="170">
        <f t="shared" si="7"/>
        <v>662</v>
      </c>
      <c r="E81" s="170">
        <f t="shared" si="7"/>
        <v>-3139</v>
      </c>
      <c r="F81" s="170">
        <f t="shared" si="7"/>
        <v>-3.4836256672572503</v>
      </c>
      <c r="G81" s="170">
        <f>G54-G44</f>
        <v>0.78085463723035087</v>
      </c>
    </row>
    <row r="82" spans="1:7">
      <c r="A82" s="174" t="s">
        <v>645</v>
      </c>
      <c r="B82" s="170">
        <f>B64-B54</f>
        <v>2518</v>
      </c>
      <c r="C82" s="170">
        <f t="shared" ref="C82:F82" si="8">C64-C54</f>
        <v>8</v>
      </c>
      <c r="D82" s="170">
        <f t="shared" si="8"/>
        <v>224</v>
      </c>
      <c r="E82" s="170">
        <f t="shared" si="8"/>
        <v>-216</v>
      </c>
      <c r="F82" s="170">
        <f t="shared" si="8"/>
        <v>-2.2109644824983121E-2</v>
      </c>
      <c r="G82" s="170">
        <f>G64-G54</f>
        <v>0.27033887475604068</v>
      </c>
    </row>
    <row r="83" spans="1:7">
      <c r="A83" s="174" t="s">
        <v>646</v>
      </c>
      <c r="B83" s="170">
        <f>B74-B64</f>
        <v>28441</v>
      </c>
      <c r="C83" s="170">
        <f t="shared" ref="C83:F83" si="9">C74-C64</f>
        <v>-1031</v>
      </c>
      <c r="D83" s="170">
        <f t="shared" si="9"/>
        <v>1929</v>
      </c>
      <c r="E83" s="170">
        <f t="shared" si="9"/>
        <v>-2960</v>
      </c>
      <c r="F83" s="170">
        <f t="shared" si="9"/>
        <v>-1.6747632609104777</v>
      </c>
      <c r="G83" s="170">
        <f>G74-G64</f>
        <v>2.1633489039919809</v>
      </c>
    </row>
    <row r="84" spans="1:7">
      <c r="A84" s="174" t="s">
        <v>635</v>
      </c>
      <c r="B84" s="173">
        <f>100*(B74-B5)/B5</f>
        <v>51.155899419729209</v>
      </c>
      <c r="C84" s="173">
        <f t="shared" ref="C84:F84" si="10">100*(C74-C5)/C5</f>
        <v>-60.65940902021773</v>
      </c>
      <c r="D84" s="173">
        <f t="shared" si="10"/>
        <v>69.115534578288532</v>
      </c>
      <c r="E84" s="173">
        <f t="shared" si="10"/>
        <v>-117.11301553294055</v>
      </c>
      <c r="F84" s="173">
        <f t="shared" si="10"/>
        <v>-73.973499459295695</v>
      </c>
      <c r="G84" s="173">
        <f>100*(G74-G5)/G5</f>
        <v>11.881531073219357</v>
      </c>
    </row>
    <row r="85" spans="1:7">
      <c r="A85" s="174" t="s">
        <v>647</v>
      </c>
      <c r="B85" s="173">
        <f>100*(B14-B5)/B5</f>
        <v>13.926499032882012</v>
      </c>
      <c r="C85" s="173">
        <f t="shared" ref="C85:G85" si="11">100*(C14-C5)/C5</f>
        <v>1.6547433903576982</v>
      </c>
      <c r="D85" s="173">
        <f t="shared" si="11"/>
        <v>-4.1658116150215472</v>
      </c>
      <c r="E85" s="173">
        <f t="shared" si="11"/>
        <v>4.1867523656489913</v>
      </c>
      <c r="F85" s="173">
        <f t="shared" si="11"/>
        <v>-10.771642898446641</v>
      </c>
      <c r="G85" s="173">
        <f t="shared" si="11"/>
        <v>-15.880686935426374</v>
      </c>
    </row>
    <row r="86" spans="1:7">
      <c r="A86" s="174" t="s">
        <v>648</v>
      </c>
      <c r="B86" s="173">
        <f>100*(B24-B14)/B14</f>
        <v>6.6213921901528012</v>
      </c>
      <c r="C86" s="173">
        <f t="shared" ref="C86:G86" si="12">100*(C24-C14)/C14</f>
        <v>-29.349489015360138</v>
      </c>
      <c r="D86" s="173">
        <f t="shared" si="12"/>
        <v>5.8886509635974305</v>
      </c>
      <c r="E86" s="173">
        <f t="shared" si="12"/>
        <v>-43.449575871819036</v>
      </c>
      <c r="F86" s="173">
        <f t="shared" si="12"/>
        <v>-33.737020748482685</v>
      </c>
      <c r="G86" s="173">
        <f t="shared" si="12"/>
        <v>-0.68723659624381295</v>
      </c>
    </row>
    <row r="87" spans="1:7">
      <c r="A87" s="174" t="s">
        <v>649</v>
      </c>
      <c r="B87" s="173">
        <f>100*(B34-B24)/B24</f>
        <v>12.455254777070063</v>
      </c>
      <c r="C87" s="173">
        <f t="shared" ref="C87:G87" si="13">100*(C34-C24)/C24</f>
        <v>-7.8735383282806408</v>
      </c>
      <c r="D87" s="173">
        <f t="shared" si="13"/>
        <v>7.1183013144590497</v>
      </c>
      <c r="E87" s="173">
        <f t="shared" si="13"/>
        <v>-19.106060606060606</v>
      </c>
      <c r="F87" s="173">
        <f t="shared" si="13"/>
        <v>-18.077228267945543</v>
      </c>
      <c r="G87" s="173">
        <f t="shared" si="13"/>
        <v>-4.7458462240745671</v>
      </c>
    </row>
    <row r="88" spans="1:7">
      <c r="A88" s="174" t="s">
        <v>650</v>
      </c>
      <c r="B88" s="173">
        <f>100*(B44-B34)/B34</f>
        <v>4.8054498675340085</v>
      </c>
      <c r="C88" s="173">
        <f t="shared" ref="C88:G88" si="14">100*(C44-C34)/C34</f>
        <v>-7.6344490409928545</v>
      </c>
      <c r="D88" s="173">
        <f t="shared" si="14"/>
        <v>2.4353407589201437</v>
      </c>
      <c r="E88" s="173">
        <f t="shared" si="14"/>
        <v>-17.625023412624088</v>
      </c>
      <c r="F88" s="173">
        <f t="shared" si="14"/>
        <v>-11.869515301208041</v>
      </c>
      <c r="G88" s="173">
        <f t="shared" si="14"/>
        <v>-2.2614368924607495</v>
      </c>
    </row>
    <row r="89" spans="1:7">
      <c r="A89" s="174" t="s">
        <v>651</v>
      </c>
      <c r="B89" s="173">
        <f>100*(B54-B44)/B44</f>
        <v>1.3998400337226207</v>
      </c>
      <c r="C89" s="173">
        <f t="shared" ref="C89:G89" si="15">100*(C54-C44)/C44</f>
        <v>-25.213762214983714</v>
      </c>
      <c r="D89" s="173">
        <f t="shared" si="15"/>
        <v>12.2005160339108</v>
      </c>
      <c r="E89" s="173">
        <f t="shared" si="15"/>
        <v>-71.373351523419743</v>
      </c>
      <c r="F89" s="173">
        <f t="shared" si="15"/>
        <v>-26.246197469202542</v>
      </c>
      <c r="G89" s="173">
        <f t="shared" si="15"/>
        <v>10.651571044487055</v>
      </c>
    </row>
    <row r="90" spans="1:7">
      <c r="A90" s="174" t="s">
        <v>652</v>
      </c>
      <c r="B90" s="173">
        <f>100*(B64-B54)/B54</f>
        <v>0.33550206057957382</v>
      </c>
      <c r="C90" s="173">
        <f t="shared" ref="C90:G90" si="16">100*(C64-C54)/C54</f>
        <v>0.10888798148904315</v>
      </c>
      <c r="D90" s="173">
        <f t="shared" si="16"/>
        <v>3.6793692509855451</v>
      </c>
      <c r="E90" s="173">
        <f t="shared" si="16"/>
        <v>-17.156473391580619</v>
      </c>
      <c r="F90" s="173">
        <f t="shared" si="16"/>
        <v>-0.22585632646130199</v>
      </c>
      <c r="G90" s="173">
        <f t="shared" si="16"/>
        <v>3.3326859603363892</v>
      </c>
    </row>
    <row r="91" spans="1:7">
      <c r="A91" s="174" t="s">
        <v>653</v>
      </c>
      <c r="B91" s="173">
        <f>100*(B74-B64)/B64</f>
        <v>3.7768496816217043</v>
      </c>
      <c r="C91" s="173">
        <f t="shared" ref="C91:F91" si="17">100*(C74-C64)/C64</f>
        <v>-14.017675050985725</v>
      </c>
      <c r="D91" s="173">
        <f t="shared" si="17"/>
        <v>30.560836501901139</v>
      </c>
      <c r="E91" s="173">
        <f t="shared" si="17"/>
        <v>-283.79674017257912</v>
      </c>
      <c r="F91" s="173">
        <f t="shared" si="17"/>
        <v>-17.146911654380986</v>
      </c>
      <c r="G91" s="173">
        <f>100*(G74-G64)/G64</f>
        <v>25.80921169070978</v>
      </c>
    </row>
    <row r="92" spans="1:7">
      <c r="A92" s="174"/>
      <c r="B92" s="170"/>
      <c r="C92" s="170"/>
      <c r="D92" s="170"/>
      <c r="E92" s="170"/>
      <c r="F92" s="170"/>
      <c r="G92" s="170"/>
    </row>
    <row r="93" spans="1:7">
      <c r="A93" s="174"/>
    </row>
    <row r="94" spans="1:7">
      <c r="A94" s="10" t="s">
        <v>740</v>
      </c>
    </row>
    <row r="95" spans="1:7">
      <c r="A95" s="10" t="s">
        <v>741</v>
      </c>
    </row>
    <row r="96" spans="1:7">
      <c r="A96" s="17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5EBD1-6821-492D-ABB2-D6F646AC0F24}">
  <dimension ref="A1:DB63"/>
  <sheetViews>
    <sheetView workbookViewId="0">
      <selection activeCell="A3" sqref="A3"/>
    </sheetView>
  </sheetViews>
  <sheetFormatPr baseColWidth="10" defaultColWidth="9.1640625" defaultRowHeight="14"/>
  <cols>
    <col min="1" max="1" width="14.6640625" style="22" customWidth="1"/>
    <col min="2" max="106" width="12.6640625" style="22" customWidth="1"/>
    <col min="107" max="16384" width="9.1640625" style="22"/>
  </cols>
  <sheetData>
    <row r="1" spans="1:106">
      <c r="A1" s="27" t="s">
        <v>3</v>
      </c>
    </row>
    <row r="2" spans="1:106">
      <c r="B2" s="223" t="s">
        <v>117</v>
      </c>
      <c r="C2" s="223"/>
      <c r="D2" s="223"/>
      <c r="E2" s="223"/>
      <c r="F2" s="223"/>
      <c r="G2" s="223"/>
      <c r="H2" s="225"/>
      <c r="I2" s="224" t="s">
        <v>118</v>
      </c>
      <c r="J2" s="223"/>
      <c r="K2" s="223"/>
      <c r="L2" s="223"/>
      <c r="M2" s="223"/>
      <c r="N2" s="223"/>
      <c r="O2" s="225"/>
      <c r="P2" s="224" t="s">
        <v>119</v>
      </c>
      <c r="Q2" s="223"/>
      <c r="R2" s="223"/>
      <c r="S2" s="223"/>
      <c r="T2" s="223"/>
      <c r="U2" s="223"/>
      <c r="V2" s="223"/>
      <c r="W2" s="224" t="s">
        <v>120</v>
      </c>
      <c r="X2" s="223"/>
      <c r="Y2" s="223"/>
      <c r="Z2" s="223"/>
      <c r="AA2" s="223"/>
      <c r="AB2" s="223"/>
      <c r="AC2" s="225"/>
      <c r="AD2" s="224" t="s">
        <v>121</v>
      </c>
      <c r="AE2" s="223"/>
      <c r="AF2" s="223"/>
      <c r="AG2" s="223"/>
      <c r="AH2" s="223"/>
      <c r="AI2" s="223"/>
      <c r="AJ2" s="223"/>
      <c r="AK2" s="224" t="s">
        <v>122</v>
      </c>
      <c r="AL2" s="223"/>
      <c r="AM2" s="223"/>
      <c r="AN2" s="223"/>
      <c r="AO2" s="223"/>
      <c r="AP2" s="223"/>
      <c r="AQ2" s="225"/>
      <c r="AR2" s="224" t="s">
        <v>123</v>
      </c>
      <c r="AS2" s="223"/>
      <c r="AT2" s="223"/>
      <c r="AU2" s="223"/>
      <c r="AV2" s="223"/>
      <c r="AW2" s="223"/>
      <c r="AX2" s="223"/>
      <c r="AY2" s="224" t="s">
        <v>124</v>
      </c>
      <c r="AZ2" s="223"/>
      <c r="BA2" s="223"/>
      <c r="BB2" s="223"/>
      <c r="BC2" s="223"/>
      <c r="BD2" s="223"/>
      <c r="BE2" s="225"/>
      <c r="BF2" s="224" t="s">
        <v>125</v>
      </c>
      <c r="BG2" s="223"/>
      <c r="BH2" s="223"/>
      <c r="BI2" s="223"/>
      <c r="BJ2" s="223"/>
      <c r="BK2" s="223"/>
      <c r="BL2" s="223"/>
      <c r="BM2" s="224" t="s">
        <v>126</v>
      </c>
      <c r="BN2" s="223"/>
      <c r="BO2" s="223"/>
      <c r="BP2" s="223"/>
      <c r="BQ2" s="223"/>
      <c r="BR2" s="223"/>
      <c r="BS2" s="225"/>
      <c r="BT2" s="224" t="s">
        <v>127</v>
      </c>
      <c r="BU2" s="223"/>
      <c r="BV2" s="223"/>
      <c r="BW2" s="223"/>
      <c r="BX2" s="223"/>
      <c r="BY2" s="223"/>
      <c r="BZ2" s="223"/>
      <c r="CA2" s="224" t="s">
        <v>128</v>
      </c>
      <c r="CB2" s="223"/>
      <c r="CC2" s="223"/>
      <c r="CD2" s="223"/>
      <c r="CE2" s="223"/>
      <c r="CF2" s="223"/>
      <c r="CG2" s="225"/>
      <c r="CH2" s="223" t="s">
        <v>244</v>
      </c>
      <c r="CI2" s="223"/>
      <c r="CJ2" s="223"/>
      <c r="CK2" s="223"/>
      <c r="CL2" s="223"/>
      <c r="CM2" s="223"/>
      <c r="CN2" s="223"/>
      <c r="CO2" s="224" t="s">
        <v>130</v>
      </c>
      <c r="CP2" s="223"/>
      <c r="CQ2" s="223"/>
      <c r="CR2" s="223"/>
      <c r="CS2" s="223"/>
      <c r="CT2" s="223"/>
      <c r="CU2" s="225"/>
      <c r="CV2" s="224" t="s">
        <v>131</v>
      </c>
      <c r="CW2" s="223"/>
      <c r="CX2" s="223"/>
      <c r="CY2" s="223"/>
      <c r="CZ2" s="223"/>
      <c r="DA2" s="223"/>
      <c r="DB2" s="223"/>
    </row>
    <row r="3" spans="1:106">
      <c r="B3" s="139" t="s">
        <v>181</v>
      </c>
      <c r="C3" s="139" t="s">
        <v>182</v>
      </c>
      <c r="D3" s="139" t="s">
        <v>183</v>
      </c>
      <c r="E3" s="139" t="s">
        <v>184</v>
      </c>
      <c r="F3" s="139" t="s">
        <v>183</v>
      </c>
      <c r="G3" s="139" t="s">
        <v>185</v>
      </c>
      <c r="H3" s="139" t="s">
        <v>183</v>
      </c>
      <c r="I3" s="142" t="s">
        <v>181</v>
      </c>
      <c r="J3" s="139" t="s">
        <v>182</v>
      </c>
      <c r="K3" s="139" t="s">
        <v>183</v>
      </c>
      <c r="L3" s="139" t="s">
        <v>184</v>
      </c>
      <c r="M3" s="139" t="s">
        <v>183</v>
      </c>
      <c r="N3" s="139" t="s">
        <v>185</v>
      </c>
      <c r="O3" s="143" t="s">
        <v>183</v>
      </c>
      <c r="P3" s="139" t="s">
        <v>181</v>
      </c>
      <c r="Q3" s="139" t="s">
        <v>182</v>
      </c>
      <c r="R3" s="139" t="s">
        <v>183</v>
      </c>
      <c r="S3" s="139" t="s">
        <v>184</v>
      </c>
      <c r="T3" s="139" t="s">
        <v>183</v>
      </c>
      <c r="U3" s="139" t="s">
        <v>185</v>
      </c>
      <c r="V3" s="139" t="s">
        <v>183</v>
      </c>
      <c r="W3" s="142" t="s">
        <v>181</v>
      </c>
      <c r="X3" s="139" t="s">
        <v>182</v>
      </c>
      <c r="Y3" s="139" t="s">
        <v>183</v>
      </c>
      <c r="Z3" s="139" t="s">
        <v>184</v>
      </c>
      <c r="AA3" s="139" t="s">
        <v>183</v>
      </c>
      <c r="AB3" s="139" t="s">
        <v>185</v>
      </c>
      <c r="AC3" s="143" t="s">
        <v>183</v>
      </c>
      <c r="AD3" s="139" t="s">
        <v>181</v>
      </c>
      <c r="AE3" s="139" t="s">
        <v>182</v>
      </c>
      <c r="AF3" s="139" t="s">
        <v>183</v>
      </c>
      <c r="AG3" s="139" t="s">
        <v>184</v>
      </c>
      <c r="AH3" s="139" t="s">
        <v>183</v>
      </c>
      <c r="AI3" s="139" t="s">
        <v>185</v>
      </c>
      <c r="AJ3" s="139" t="s">
        <v>183</v>
      </c>
      <c r="AK3" s="142" t="s">
        <v>181</v>
      </c>
      <c r="AL3" s="139" t="s">
        <v>182</v>
      </c>
      <c r="AM3" s="139" t="s">
        <v>183</v>
      </c>
      <c r="AN3" s="139" t="s">
        <v>184</v>
      </c>
      <c r="AO3" s="139" t="s">
        <v>183</v>
      </c>
      <c r="AP3" s="139" t="s">
        <v>185</v>
      </c>
      <c r="AQ3" s="143" t="s">
        <v>183</v>
      </c>
      <c r="AR3" s="142" t="s">
        <v>181</v>
      </c>
      <c r="AS3" s="139" t="s">
        <v>182</v>
      </c>
      <c r="AT3" s="139" t="s">
        <v>183</v>
      </c>
      <c r="AU3" s="139" t="s">
        <v>184</v>
      </c>
      <c r="AV3" s="139" t="s">
        <v>183</v>
      </c>
      <c r="AW3" s="139" t="s">
        <v>185</v>
      </c>
      <c r="AX3" s="139" t="s">
        <v>183</v>
      </c>
      <c r="AY3" s="142" t="s">
        <v>181</v>
      </c>
      <c r="AZ3" s="139" t="s">
        <v>182</v>
      </c>
      <c r="BA3" s="139" t="s">
        <v>183</v>
      </c>
      <c r="BB3" s="139" t="s">
        <v>184</v>
      </c>
      <c r="BC3" s="139" t="s">
        <v>183</v>
      </c>
      <c r="BD3" s="139" t="s">
        <v>185</v>
      </c>
      <c r="BE3" s="143" t="s">
        <v>183</v>
      </c>
      <c r="BF3" s="139" t="s">
        <v>181</v>
      </c>
      <c r="BG3" s="139" t="s">
        <v>182</v>
      </c>
      <c r="BH3" s="139" t="s">
        <v>183</v>
      </c>
      <c r="BI3" s="139" t="s">
        <v>184</v>
      </c>
      <c r="BJ3" s="139" t="s">
        <v>183</v>
      </c>
      <c r="BK3" s="139" t="s">
        <v>185</v>
      </c>
      <c r="BL3" s="139" t="s">
        <v>183</v>
      </c>
      <c r="BM3" s="142" t="s">
        <v>181</v>
      </c>
      <c r="BN3" s="139" t="s">
        <v>182</v>
      </c>
      <c r="BO3" s="139" t="s">
        <v>183</v>
      </c>
      <c r="BP3" s="139" t="s">
        <v>184</v>
      </c>
      <c r="BQ3" s="139" t="s">
        <v>183</v>
      </c>
      <c r="BR3" s="139" t="s">
        <v>185</v>
      </c>
      <c r="BS3" s="143" t="s">
        <v>183</v>
      </c>
      <c r="BT3" s="139" t="s">
        <v>181</v>
      </c>
      <c r="BU3" s="139" t="s">
        <v>182</v>
      </c>
      <c r="BV3" s="139" t="s">
        <v>183</v>
      </c>
      <c r="BW3" s="139" t="s">
        <v>184</v>
      </c>
      <c r="BX3" s="139" t="s">
        <v>183</v>
      </c>
      <c r="BY3" s="139" t="s">
        <v>185</v>
      </c>
      <c r="BZ3" s="139" t="s">
        <v>183</v>
      </c>
      <c r="CA3" s="142" t="s">
        <v>181</v>
      </c>
      <c r="CB3" s="139" t="s">
        <v>182</v>
      </c>
      <c r="CC3" s="139" t="s">
        <v>183</v>
      </c>
      <c r="CD3" s="139" t="s">
        <v>184</v>
      </c>
      <c r="CE3" s="139" t="s">
        <v>183</v>
      </c>
      <c r="CF3" s="139" t="s">
        <v>185</v>
      </c>
      <c r="CG3" s="143" t="s">
        <v>183</v>
      </c>
      <c r="CH3" s="139" t="s">
        <v>181</v>
      </c>
      <c r="CI3" s="139" t="s">
        <v>182</v>
      </c>
      <c r="CJ3" s="139" t="s">
        <v>183</v>
      </c>
      <c r="CK3" s="139" t="s">
        <v>184</v>
      </c>
      <c r="CL3" s="139" t="s">
        <v>183</v>
      </c>
      <c r="CM3" s="139" t="s">
        <v>185</v>
      </c>
      <c r="CN3" s="139" t="s">
        <v>183</v>
      </c>
      <c r="CO3" s="142" t="s">
        <v>181</v>
      </c>
      <c r="CP3" s="139" t="s">
        <v>182</v>
      </c>
      <c r="CQ3" s="139" t="s">
        <v>183</v>
      </c>
      <c r="CR3" s="139" t="s">
        <v>184</v>
      </c>
      <c r="CS3" s="139" t="s">
        <v>183</v>
      </c>
      <c r="CT3" s="139" t="s">
        <v>185</v>
      </c>
      <c r="CU3" s="143" t="s">
        <v>183</v>
      </c>
      <c r="CV3" s="139" t="s">
        <v>181</v>
      </c>
      <c r="CW3" s="139" t="s">
        <v>182</v>
      </c>
      <c r="CX3" s="139" t="s">
        <v>183</v>
      </c>
      <c r="CY3" s="139" t="s">
        <v>184</v>
      </c>
      <c r="CZ3" s="139" t="s">
        <v>183</v>
      </c>
      <c r="DA3" s="139" t="s">
        <v>185</v>
      </c>
      <c r="DB3" s="143" t="s">
        <v>183</v>
      </c>
    </row>
    <row r="4" spans="1:106">
      <c r="A4" s="22">
        <v>1971</v>
      </c>
      <c r="B4" s="144">
        <v>21962032</v>
      </c>
      <c r="C4" s="144">
        <v>6433266</v>
      </c>
      <c r="D4" s="25">
        <f>100*C4/$B4</f>
        <v>29.292672007763215</v>
      </c>
      <c r="E4" s="144">
        <v>13766356</v>
      </c>
      <c r="F4" s="25">
        <f>100*E4/$B4</f>
        <v>62.68252409430967</v>
      </c>
      <c r="G4" s="144">
        <v>1762410</v>
      </c>
      <c r="H4" s="25">
        <f>100*G4/$B4</f>
        <v>8.0248038979271143</v>
      </c>
      <c r="I4" s="145">
        <v>530854</v>
      </c>
      <c r="J4" s="144">
        <v>195986</v>
      </c>
      <c r="K4" s="25">
        <f>100*J4/$I4</f>
        <v>36.919002211530852</v>
      </c>
      <c r="L4" s="144">
        <v>302409</v>
      </c>
      <c r="M4" s="25">
        <f>100*L4/$I4</f>
        <v>56.966510565993666</v>
      </c>
      <c r="N4" s="144">
        <v>32459</v>
      </c>
      <c r="O4" s="91">
        <f>100*N4/$I4</f>
        <v>6.1144872224754829</v>
      </c>
      <c r="P4" s="144">
        <v>112591</v>
      </c>
      <c r="Q4" s="144">
        <v>35536</v>
      </c>
      <c r="R4" s="25">
        <f>100*Q4/$P4</f>
        <v>31.562025383911681</v>
      </c>
      <c r="S4" s="144">
        <v>64651</v>
      </c>
      <c r="T4" s="25">
        <f>100*S4/$P4</f>
        <v>57.421108259097089</v>
      </c>
      <c r="U4" s="144">
        <v>12404</v>
      </c>
      <c r="V4" s="25">
        <f>100*U4/$P4</f>
        <v>11.016866356991233</v>
      </c>
      <c r="W4" s="145">
        <v>797294</v>
      </c>
      <c r="X4" s="144">
        <v>241812</v>
      </c>
      <c r="Y4" s="25">
        <f>100*X4/$W4</f>
        <v>30.329088140635701</v>
      </c>
      <c r="Z4" s="144">
        <v>482633</v>
      </c>
      <c r="AA4" s="25">
        <f>100*Z4/$W4</f>
        <v>60.533880851981827</v>
      </c>
      <c r="AB4" s="144">
        <v>72849</v>
      </c>
      <c r="AC4" s="91">
        <f>100*AB4/$W4</f>
        <v>9.1370310073824719</v>
      </c>
      <c r="AD4" s="144">
        <v>642471</v>
      </c>
      <c r="AE4" s="144">
        <v>204219</v>
      </c>
      <c r="AF4" s="25">
        <f>100*AE4/$AD4</f>
        <v>31.7864930868475</v>
      </c>
      <c r="AG4" s="144">
        <v>383191</v>
      </c>
      <c r="AH4" s="25">
        <f>100*AG4/$AD4</f>
        <v>59.643314639882576</v>
      </c>
      <c r="AI4" s="144">
        <v>55061</v>
      </c>
      <c r="AJ4" s="25">
        <f>100*AI4/$AD4</f>
        <v>8.5701922732699227</v>
      </c>
      <c r="AK4" s="145">
        <v>6137305</v>
      </c>
      <c r="AL4" s="144">
        <v>1799614</v>
      </c>
      <c r="AM4" s="25">
        <f>100*AL4/AK4</f>
        <v>29.322544667406948</v>
      </c>
      <c r="AN4" s="144">
        <v>3919243</v>
      </c>
      <c r="AO4" s="25">
        <f>100*AN4/$AK4</f>
        <v>63.859348688064223</v>
      </c>
      <c r="AP4" s="144">
        <v>418448</v>
      </c>
      <c r="AQ4" s="91">
        <f>100*AP4/$AK4</f>
        <v>6.8181066445288279</v>
      </c>
      <c r="AR4" s="144">
        <v>7849027</v>
      </c>
      <c r="AS4" s="144">
        <v>2226696</v>
      </c>
      <c r="AT4" s="25">
        <f>100*AS4/$AR4</f>
        <v>28.369070459306613</v>
      </c>
      <c r="AU4" s="144">
        <v>4971830</v>
      </c>
      <c r="AV4" s="25">
        <f>100*AU4/$AR4</f>
        <v>63.343265349959935</v>
      </c>
      <c r="AW4" s="144">
        <v>650501</v>
      </c>
      <c r="AX4" s="25">
        <f>100*AW4/$AR4</f>
        <v>8.2876641907334498</v>
      </c>
      <c r="AY4" s="145">
        <v>998876</v>
      </c>
      <c r="AZ4" s="144">
        <v>288074</v>
      </c>
      <c r="BA4" s="25">
        <f>100*AZ4/AY4</f>
        <v>28.839815953131321</v>
      </c>
      <c r="BB4" s="144">
        <v>614724</v>
      </c>
      <c r="BC4" s="25">
        <f>100*BB4/$AY4</f>
        <v>61.541572727745987</v>
      </c>
      <c r="BD4" s="144">
        <v>96078</v>
      </c>
      <c r="BE4" s="91">
        <f>100*BD4/$AY4</f>
        <v>9.6186113191226941</v>
      </c>
      <c r="BF4" s="144">
        <v>932038</v>
      </c>
      <c r="BG4" s="144">
        <v>280870</v>
      </c>
      <c r="BH4" s="25">
        <f>100*BG4/$BF4</f>
        <v>30.135037412637683</v>
      </c>
      <c r="BI4" s="144">
        <v>556038</v>
      </c>
      <c r="BJ4" s="25">
        <f>100*BI4/$BF4</f>
        <v>59.658297193891237</v>
      </c>
      <c r="BK4" s="144">
        <v>95130</v>
      </c>
      <c r="BL4" s="25">
        <f>100*BK4/$BF4</f>
        <v>10.206665393471082</v>
      </c>
      <c r="BM4" s="145">
        <v>1665717</v>
      </c>
      <c r="BN4" s="144">
        <v>520194</v>
      </c>
      <c r="BO4" s="25">
        <f>100*BN4/$BM4</f>
        <v>31.229434531796219</v>
      </c>
      <c r="BP4" s="144">
        <v>1025070</v>
      </c>
      <c r="BQ4" s="25">
        <f>100*BP4/$BM4</f>
        <v>61.539265073238731</v>
      </c>
      <c r="BR4" s="144">
        <v>120453</v>
      </c>
      <c r="BS4" s="91">
        <f>100*BR4/$BM4</f>
        <v>7.2313003949650509</v>
      </c>
      <c r="BT4" s="144">
        <v>2240470</v>
      </c>
      <c r="BU4" s="144">
        <v>618566</v>
      </c>
      <c r="BV4" s="25">
        <f>100*BU4/$BT4</f>
        <v>27.608760661825421</v>
      </c>
      <c r="BW4" s="144">
        <v>1414255</v>
      </c>
      <c r="BX4" s="25">
        <f>100*BW4/$BT4</f>
        <v>63.123139341298923</v>
      </c>
      <c r="BY4" s="144">
        <v>207649</v>
      </c>
      <c r="BZ4" s="25">
        <f>100*BY4/$BT4</f>
        <v>9.2680999968756552</v>
      </c>
      <c r="CA4" s="145">
        <v>18991</v>
      </c>
      <c r="CB4" s="144">
        <v>6475</v>
      </c>
      <c r="CC4" s="25">
        <f>100*CB4/$CA4</f>
        <v>34.095097677847399</v>
      </c>
      <c r="CD4" s="144">
        <v>11971</v>
      </c>
      <c r="CE4" s="25">
        <f>100*CD4/$CA4</f>
        <v>63.035121899847297</v>
      </c>
      <c r="CF4" s="139">
        <v>545</v>
      </c>
      <c r="CG4" s="91">
        <f>100*CF4/$CA4</f>
        <v>2.8697804223053027</v>
      </c>
      <c r="CH4" s="144">
        <v>36398</v>
      </c>
      <c r="CI4" s="144">
        <v>15224</v>
      </c>
      <c r="CJ4" s="25">
        <f>100*CI4/$CH4</f>
        <v>41.826473982086931</v>
      </c>
      <c r="CK4" s="144">
        <v>20341</v>
      </c>
      <c r="CL4" s="25">
        <f>100*CK4/$CH4</f>
        <v>55.88493873289741</v>
      </c>
      <c r="CM4" s="139">
        <v>833</v>
      </c>
      <c r="CN4" s="25">
        <f>100*CM4/$CH4</f>
        <v>2.2885872850156601</v>
      </c>
      <c r="CO4" s="142" t="s">
        <v>132</v>
      </c>
      <c r="CP4" s="139" t="s">
        <v>132</v>
      </c>
      <c r="CQ4" s="139"/>
      <c r="CR4" s="139" t="s">
        <v>132</v>
      </c>
      <c r="CS4" s="139"/>
      <c r="CT4" s="139" t="s">
        <v>132</v>
      </c>
      <c r="CU4" s="143"/>
      <c r="CV4" s="139" t="s">
        <v>132</v>
      </c>
      <c r="CW4" s="139" t="s">
        <v>132</v>
      </c>
      <c r="CX4" s="139"/>
      <c r="CY4" s="139" t="s">
        <v>132</v>
      </c>
      <c r="CZ4" s="139"/>
      <c r="DA4" s="139" t="s">
        <v>132</v>
      </c>
      <c r="DB4" s="139"/>
    </row>
    <row r="5" spans="1:106">
      <c r="A5" s="22">
        <v>1972</v>
      </c>
      <c r="B5" s="144">
        <v>22218463</v>
      </c>
      <c r="C5" s="144">
        <v>6338993</v>
      </c>
      <c r="D5" s="25">
        <f t="shared" ref="D5:F20" si="0">100*C5/$B5</f>
        <v>28.530294827324465</v>
      </c>
      <c r="E5" s="144">
        <v>14072053</v>
      </c>
      <c r="F5" s="25">
        <f t="shared" si="0"/>
        <v>63.334952557249345</v>
      </c>
      <c r="G5" s="144">
        <v>1807417</v>
      </c>
      <c r="H5" s="25">
        <f t="shared" ref="H5:H53" si="1">100*G5/$B5</f>
        <v>8.1347526154261889</v>
      </c>
      <c r="I5" s="145">
        <v>539124</v>
      </c>
      <c r="J5" s="144">
        <v>195833</v>
      </c>
      <c r="K5" s="25">
        <f t="shared" ref="K5:M20" si="2">100*J5/$I5</f>
        <v>36.324296451280226</v>
      </c>
      <c r="L5" s="144">
        <v>310346</v>
      </c>
      <c r="M5" s="25">
        <f t="shared" si="2"/>
        <v>57.564864483866423</v>
      </c>
      <c r="N5" s="144">
        <v>32945</v>
      </c>
      <c r="O5" s="91">
        <f t="shared" ref="O5:O52" si="3">100*N5/$I5</f>
        <v>6.110839064853355</v>
      </c>
      <c r="P5" s="144">
        <v>113460</v>
      </c>
      <c r="Q5" s="144">
        <v>35218</v>
      </c>
      <c r="R5" s="25">
        <f t="shared" ref="R5:T20" si="4">100*Q5/$P5</f>
        <v>31.040014101886126</v>
      </c>
      <c r="S5" s="144">
        <v>65735</v>
      </c>
      <c r="T5" s="25">
        <f t="shared" si="4"/>
        <v>57.936717786003875</v>
      </c>
      <c r="U5" s="144">
        <v>12507</v>
      </c>
      <c r="V5" s="25">
        <f t="shared" ref="V5:V53" si="5">100*U5/$P5</f>
        <v>11.023268112109994</v>
      </c>
      <c r="W5" s="145">
        <v>802255</v>
      </c>
      <c r="X5" s="144">
        <v>238434</v>
      </c>
      <c r="Y5" s="25">
        <f t="shared" ref="Y5:AA20" si="6">100*X5/$W5</f>
        <v>29.720475409938235</v>
      </c>
      <c r="Z5" s="144">
        <v>489877</v>
      </c>
      <c r="AA5" s="25">
        <f t="shared" si="6"/>
        <v>61.062505063851269</v>
      </c>
      <c r="AB5" s="144">
        <v>73944</v>
      </c>
      <c r="AC5" s="91">
        <f t="shared" ref="AC5:AC52" si="7">100*AB5/$W5</f>
        <v>9.2170195262104944</v>
      </c>
      <c r="AD5" s="144">
        <v>648769</v>
      </c>
      <c r="AE5" s="144">
        <v>201684</v>
      </c>
      <c r="AF5" s="25">
        <f t="shared" ref="AF5:AH20" si="8">100*AE5/$AD5</f>
        <v>31.087182032433731</v>
      </c>
      <c r="AG5" s="144">
        <v>391119</v>
      </c>
      <c r="AH5" s="25">
        <f t="shared" si="8"/>
        <v>60.286326874434508</v>
      </c>
      <c r="AI5" s="144">
        <v>55966</v>
      </c>
      <c r="AJ5" s="25">
        <f t="shared" ref="AJ5:AJ53" si="9">100*AI5/$AD5</f>
        <v>8.6264910931317615</v>
      </c>
      <c r="AK5" s="145">
        <v>6174216</v>
      </c>
      <c r="AL5" s="144">
        <v>1747907</v>
      </c>
      <c r="AM5" s="25">
        <f t="shared" ref="AM5:AM53" si="10">100*AL5/AK5</f>
        <v>28.309780545416615</v>
      </c>
      <c r="AN5" s="144">
        <v>3994878</v>
      </c>
      <c r="AO5" s="25">
        <f t="shared" ref="AO5:AQ20" si="11">100*AN5/$AK5</f>
        <v>64.702595438837903</v>
      </c>
      <c r="AP5" s="144">
        <v>431431</v>
      </c>
      <c r="AQ5" s="91">
        <f t="shared" si="11"/>
        <v>6.9876240157454808</v>
      </c>
      <c r="AR5" s="144">
        <v>7963117</v>
      </c>
      <c r="AS5" s="144">
        <v>2206349</v>
      </c>
      <c r="AT5" s="25">
        <f t="shared" ref="AT5:AV20" si="12">100*AS5/$AR5</f>
        <v>27.707102633303016</v>
      </c>
      <c r="AU5" s="144">
        <v>5089215</v>
      </c>
      <c r="AV5" s="25">
        <f t="shared" si="12"/>
        <v>63.909835809269161</v>
      </c>
      <c r="AW5" s="144">
        <v>667553</v>
      </c>
      <c r="AX5" s="25">
        <f t="shared" ref="AX5:AX53" si="13">100*AW5/$AR5</f>
        <v>8.3830615574278262</v>
      </c>
      <c r="AY5" s="145">
        <v>1001652</v>
      </c>
      <c r="AZ5" s="144">
        <v>283393</v>
      </c>
      <c r="BA5" s="25">
        <f t="shared" ref="BA5:BA53" si="14">100*AZ5/AY5</f>
        <v>28.292560689740547</v>
      </c>
      <c r="BB5" s="144">
        <v>620343</v>
      </c>
      <c r="BC5" s="25">
        <f t="shared" ref="BC5:BE20" si="15">100*BB5/$AY5</f>
        <v>61.931988355237145</v>
      </c>
      <c r="BD5" s="144">
        <v>97916</v>
      </c>
      <c r="BE5" s="91">
        <f t="shared" si="15"/>
        <v>9.7754509550223023</v>
      </c>
      <c r="BF5" s="144">
        <v>920780</v>
      </c>
      <c r="BG5" s="144">
        <v>271108</v>
      </c>
      <c r="BH5" s="25">
        <f t="shared" ref="BH5:BJ20" si="16">100*BG5/$BF5</f>
        <v>29.443298073372574</v>
      </c>
      <c r="BI5" s="144">
        <v>553449</v>
      </c>
      <c r="BJ5" s="25">
        <f t="shared" si="16"/>
        <v>60.106540107300333</v>
      </c>
      <c r="BK5" s="144">
        <v>96223</v>
      </c>
      <c r="BL5" s="25">
        <f t="shared" ref="BL5:BL53" si="17">100*BK5/$BF5</f>
        <v>10.450161819327093</v>
      </c>
      <c r="BM5" s="145">
        <v>1694090</v>
      </c>
      <c r="BN5" s="144">
        <v>516288</v>
      </c>
      <c r="BO5" s="25">
        <f t="shared" ref="BO5:BQ20" si="18">100*BN5/$BM5</f>
        <v>30.475830681959046</v>
      </c>
      <c r="BP5" s="144">
        <v>1054214</v>
      </c>
      <c r="BQ5" s="25">
        <f t="shared" si="18"/>
        <v>62.228925263710899</v>
      </c>
      <c r="BR5" s="144">
        <v>123588</v>
      </c>
      <c r="BS5" s="91">
        <f t="shared" ref="BS5:BS53" si="19">100*BR5/$BM5</f>
        <v>7.2952440543300536</v>
      </c>
      <c r="BT5" s="144">
        <v>2302086</v>
      </c>
      <c r="BU5" s="144">
        <v>619983</v>
      </c>
      <c r="BV5" s="25">
        <f t="shared" ref="BV5:BX20" si="20">100*BU5/$BT5</f>
        <v>26.931357038790036</v>
      </c>
      <c r="BW5" s="144">
        <v>1468208</v>
      </c>
      <c r="BX5" s="25">
        <f t="shared" si="20"/>
        <v>63.777287208210289</v>
      </c>
      <c r="BY5" s="144">
        <v>213895</v>
      </c>
      <c r="BZ5" s="25">
        <f t="shared" ref="BZ5:BZ53" si="21">100*BY5/$BT5</f>
        <v>9.2913557529996709</v>
      </c>
      <c r="CA5" s="145">
        <v>20143</v>
      </c>
      <c r="CB5" s="144">
        <v>6761</v>
      </c>
      <c r="CC5" s="25">
        <f t="shared" ref="CC5:CE20" si="22">100*CB5/$CA5</f>
        <v>33.565010177232786</v>
      </c>
      <c r="CD5" s="144">
        <v>12821</v>
      </c>
      <c r="CE5" s="25">
        <f t="shared" si="22"/>
        <v>63.649903192175941</v>
      </c>
      <c r="CF5" s="139">
        <v>561</v>
      </c>
      <c r="CG5" s="91">
        <f t="shared" ref="CG5:CG53" si="23">100*CF5/$CA5</f>
        <v>2.7850866305912723</v>
      </c>
      <c r="CH5" s="144">
        <v>38771</v>
      </c>
      <c r="CI5" s="144">
        <v>16035</v>
      </c>
      <c r="CJ5" s="25">
        <f t="shared" ref="CJ5:CL20" si="24">100*CI5/$CH5</f>
        <v>41.358231667999277</v>
      </c>
      <c r="CK5" s="144">
        <v>21848</v>
      </c>
      <c r="CL5" s="25">
        <f t="shared" si="24"/>
        <v>56.351396662453894</v>
      </c>
      <c r="CM5" s="139">
        <v>888</v>
      </c>
      <c r="CN5" s="25">
        <f t="shared" ref="CN5:CN23" si="25">100*CM5/$CH5</f>
        <v>2.2903716695468264</v>
      </c>
      <c r="CO5" s="142" t="s">
        <v>132</v>
      </c>
      <c r="CP5" s="139" t="s">
        <v>132</v>
      </c>
      <c r="CQ5" s="139"/>
      <c r="CR5" s="139" t="s">
        <v>132</v>
      </c>
      <c r="CS5" s="139"/>
      <c r="CT5" s="139" t="s">
        <v>132</v>
      </c>
      <c r="CU5" s="143"/>
      <c r="CV5" s="139" t="s">
        <v>132</v>
      </c>
      <c r="CW5" s="139" t="s">
        <v>132</v>
      </c>
      <c r="CX5" s="139"/>
      <c r="CY5" s="139" t="s">
        <v>132</v>
      </c>
      <c r="CZ5" s="139"/>
      <c r="DA5" s="139" t="s">
        <v>132</v>
      </c>
      <c r="DB5" s="139"/>
    </row>
    <row r="6" spans="1:106">
      <c r="A6" s="22">
        <v>1973</v>
      </c>
      <c r="B6" s="144">
        <v>22491777</v>
      </c>
      <c r="C6" s="144">
        <v>6239352</v>
      </c>
      <c r="D6" s="25">
        <f t="shared" si="0"/>
        <v>27.740591594874875</v>
      </c>
      <c r="E6" s="144">
        <v>14397461</v>
      </c>
      <c r="F6" s="25">
        <f t="shared" si="0"/>
        <v>64.012109847967992</v>
      </c>
      <c r="G6" s="144">
        <v>1854964</v>
      </c>
      <c r="H6" s="25">
        <f t="shared" si="1"/>
        <v>8.2472985571571336</v>
      </c>
      <c r="I6" s="145">
        <v>545561</v>
      </c>
      <c r="J6" s="144">
        <v>195124</v>
      </c>
      <c r="K6" s="25">
        <f t="shared" si="2"/>
        <v>35.765753050529639</v>
      </c>
      <c r="L6" s="144">
        <v>316915</v>
      </c>
      <c r="M6" s="25">
        <f t="shared" si="2"/>
        <v>58.089746151209489</v>
      </c>
      <c r="N6" s="144">
        <v>33522</v>
      </c>
      <c r="O6" s="91">
        <f t="shared" si="3"/>
        <v>6.1445007982608724</v>
      </c>
      <c r="P6" s="144">
        <v>114620</v>
      </c>
      <c r="Q6" s="144">
        <v>34752</v>
      </c>
      <c r="R6" s="25">
        <f t="shared" si="4"/>
        <v>30.31931600069796</v>
      </c>
      <c r="S6" s="144">
        <v>67162</v>
      </c>
      <c r="T6" s="25">
        <f t="shared" si="4"/>
        <v>58.59535857616472</v>
      </c>
      <c r="U6" s="144">
        <v>12706</v>
      </c>
      <c r="V6" s="25">
        <f t="shared" si="5"/>
        <v>11.085325423137323</v>
      </c>
      <c r="W6" s="145">
        <v>812386</v>
      </c>
      <c r="X6" s="144">
        <v>236077</v>
      </c>
      <c r="Y6" s="25">
        <f t="shared" si="6"/>
        <v>29.059708069809179</v>
      </c>
      <c r="Z6" s="144">
        <v>500907</v>
      </c>
      <c r="AA6" s="25">
        <f t="shared" si="6"/>
        <v>61.658743503703903</v>
      </c>
      <c r="AB6" s="144">
        <v>75402</v>
      </c>
      <c r="AC6" s="91">
        <f t="shared" si="7"/>
        <v>9.2815484264869159</v>
      </c>
      <c r="AD6" s="144">
        <v>656720</v>
      </c>
      <c r="AE6" s="144">
        <v>199309</v>
      </c>
      <c r="AF6" s="25">
        <f t="shared" si="8"/>
        <v>30.349159459130224</v>
      </c>
      <c r="AG6" s="144">
        <v>400204</v>
      </c>
      <c r="AH6" s="25">
        <f t="shared" si="8"/>
        <v>60.939822146424653</v>
      </c>
      <c r="AI6" s="144">
        <v>57207</v>
      </c>
      <c r="AJ6" s="25">
        <f t="shared" si="9"/>
        <v>8.7110183944451212</v>
      </c>
      <c r="AK6" s="145">
        <v>6213149</v>
      </c>
      <c r="AL6" s="144">
        <v>1695193</v>
      </c>
      <c r="AM6" s="25">
        <f t="shared" si="10"/>
        <v>27.283958585252019</v>
      </c>
      <c r="AN6" s="144">
        <v>4073769</v>
      </c>
      <c r="AO6" s="25">
        <f t="shared" si="11"/>
        <v>65.566896914913841</v>
      </c>
      <c r="AP6" s="144">
        <v>444187</v>
      </c>
      <c r="AQ6" s="91">
        <f t="shared" si="11"/>
        <v>7.1491444998341418</v>
      </c>
      <c r="AR6" s="144">
        <v>8075547</v>
      </c>
      <c r="AS6" s="144">
        <v>2181799</v>
      </c>
      <c r="AT6" s="25">
        <f t="shared" si="12"/>
        <v>27.017352508752658</v>
      </c>
      <c r="AU6" s="144">
        <v>5209052</v>
      </c>
      <c r="AV6" s="25">
        <f t="shared" si="12"/>
        <v>64.504014402987195</v>
      </c>
      <c r="AW6" s="144">
        <v>684696</v>
      </c>
      <c r="AX6" s="25">
        <f t="shared" si="13"/>
        <v>8.4786330882601515</v>
      </c>
      <c r="AY6" s="145">
        <v>1007358</v>
      </c>
      <c r="AZ6" s="144">
        <v>279117</v>
      </c>
      <c r="BA6" s="25">
        <f t="shared" si="14"/>
        <v>27.70782581763385</v>
      </c>
      <c r="BB6" s="144">
        <v>628358</v>
      </c>
      <c r="BC6" s="25">
        <f t="shared" si="15"/>
        <v>62.376831275475055</v>
      </c>
      <c r="BD6" s="144">
        <v>99883</v>
      </c>
      <c r="BE6" s="91">
        <f t="shared" si="15"/>
        <v>9.9153429068910945</v>
      </c>
      <c r="BF6" s="144">
        <v>911937</v>
      </c>
      <c r="BG6" s="144">
        <v>262915</v>
      </c>
      <c r="BH6" s="25">
        <f t="shared" si="16"/>
        <v>28.830390695848507</v>
      </c>
      <c r="BI6" s="144">
        <v>551496</v>
      </c>
      <c r="BJ6" s="25">
        <f t="shared" si="16"/>
        <v>60.475230196822807</v>
      </c>
      <c r="BK6" s="144">
        <v>97526</v>
      </c>
      <c r="BL6" s="25">
        <f t="shared" si="17"/>
        <v>10.694379107328686</v>
      </c>
      <c r="BM6" s="145">
        <v>1725327</v>
      </c>
      <c r="BN6" s="144">
        <v>511724</v>
      </c>
      <c r="BO6" s="25">
        <f t="shared" si="18"/>
        <v>29.659537003710021</v>
      </c>
      <c r="BP6" s="144">
        <v>1086618</v>
      </c>
      <c r="BQ6" s="25">
        <f t="shared" si="18"/>
        <v>62.980408931176527</v>
      </c>
      <c r="BR6" s="144">
        <v>126985</v>
      </c>
      <c r="BS6" s="91">
        <f t="shared" si="19"/>
        <v>7.3600540651134541</v>
      </c>
      <c r="BT6" s="144">
        <v>2367271</v>
      </c>
      <c r="BU6" s="144">
        <v>619902</v>
      </c>
      <c r="BV6" s="25">
        <f t="shared" si="20"/>
        <v>26.186355512317771</v>
      </c>
      <c r="BW6" s="144">
        <v>1526058</v>
      </c>
      <c r="BX6" s="25">
        <f t="shared" si="20"/>
        <v>64.464862704776934</v>
      </c>
      <c r="BY6" s="144">
        <v>221311</v>
      </c>
      <c r="BZ6" s="25">
        <f t="shared" si="21"/>
        <v>9.348781782905295</v>
      </c>
      <c r="CA6" s="145">
        <v>21148</v>
      </c>
      <c r="CB6" s="144">
        <v>6926</v>
      </c>
      <c r="CC6" s="25">
        <f t="shared" si="22"/>
        <v>32.750141857386041</v>
      </c>
      <c r="CD6" s="144">
        <v>13630</v>
      </c>
      <c r="CE6" s="25">
        <f t="shared" si="22"/>
        <v>64.450539058066951</v>
      </c>
      <c r="CF6" s="139">
        <v>592</v>
      </c>
      <c r="CG6" s="91">
        <f t="shared" si="23"/>
        <v>2.799319084547002</v>
      </c>
      <c r="CH6" s="144">
        <v>40753</v>
      </c>
      <c r="CI6" s="144">
        <v>16514</v>
      </c>
      <c r="CJ6" s="25">
        <f t="shared" si="24"/>
        <v>40.522170146983044</v>
      </c>
      <c r="CK6" s="144">
        <v>23292</v>
      </c>
      <c r="CL6" s="25">
        <f t="shared" si="24"/>
        <v>57.154074546659139</v>
      </c>
      <c r="CM6" s="139">
        <v>947</v>
      </c>
      <c r="CN6" s="25">
        <f t="shared" si="25"/>
        <v>2.323755306357814</v>
      </c>
      <c r="CO6" s="142" t="s">
        <v>132</v>
      </c>
      <c r="CP6" s="139" t="s">
        <v>132</v>
      </c>
      <c r="CQ6" s="139"/>
      <c r="CR6" s="139" t="s">
        <v>132</v>
      </c>
      <c r="CS6" s="139"/>
      <c r="CT6" s="139" t="s">
        <v>132</v>
      </c>
      <c r="CU6" s="143"/>
      <c r="CV6" s="139" t="s">
        <v>132</v>
      </c>
      <c r="CW6" s="139" t="s">
        <v>132</v>
      </c>
      <c r="CX6" s="139"/>
      <c r="CY6" s="139" t="s">
        <v>132</v>
      </c>
      <c r="CZ6" s="139"/>
      <c r="DA6" s="139" t="s">
        <v>132</v>
      </c>
      <c r="DB6" s="139"/>
    </row>
    <row r="7" spans="1:106">
      <c r="A7" s="22">
        <v>1974</v>
      </c>
      <c r="B7" s="144">
        <v>22807969</v>
      </c>
      <c r="C7" s="144">
        <v>6143346</v>
      </c>
      <c r="D7" s="25">
        <f t="shared" si="0"/>
        <v>26.935085714997246</v>
      </c>
      <c r="E7" s="144">
        <v>14760170</v>
      </c>
      <c r="F7" s="25">
        <f t="shared" si="0"/>
        <v>64.714968702386429</v>
      </c>
      <c r="G7" s="144">
        <v>1904453</v>
      </c>
      <c r="H7" s="25">
        <f t="shared" si="1"/>
        <v>8.3499455826163214</v>
      </c>
      <c r="I7" s="145">
        <v>549604</v>
      </c>
      <c r="J7" s="144">
        <v>193265</v>
      </c>
      <c r="K7" s="25">
        <f t="shared" si="2"/>
        <v>35.164409283775228</v>
      </c>
      <c r="L7" s="144">
        <v>322105</v>
      </c>
      <c r="M7" s="25">
        <f t="shared" si="2"/>
        <v>58.606742309007942</v>
      </c>
      <c r="N7" s="144">
        <v>34234</v>
      </c>
      <c r="O7" s="91">
        <f t="shared" si="3"/>
        <v>6.2288484072168329</v>
      </c>
      <c r="P7" s="144">
        <v>115962</v>
      </c>
      <c r="Q7" s="144">
        <v>34366</v>
      </c>
      <c r="R7" s="25">
        <f t="shared" si="4"/>
        <v>29.635570273020473</v>
      </c>
      <c r="S7" s="144">
        <v>68702</v>
      </c>
      <c r="T7" s="25">
        <f t="shared" si="4"/>
        <v>59.245270002242115</v>
      </c>
      <c r="U7" s="144">
        <v>12894</v>
      </c>
      <c r="V7" s="25">
        <f t="shared" si="5"/>
        <v>11.119159724737415</v>
      </c>
      <c r="W7" s="145">
        <v>818751</v>
      </c>
      <c r="X7" s="144">
        <v>232073</v>
      </c>
      <c r="Y7" s="25">
        <f t="shared" si="6"/>
        <v>28.344759273576461</v>
      </c>
      <c r="Z7" s="144">
        <v>509762</v>
      </c>
      <c r="AA7" s="25">
        <f t="shared" si="6"/>
        <v>62.260931589701876</v>
      </c>
      <c r="AB7" s="144">
        <v>76916</v>
      </c>
      <c r="AC7" s="91">
        <f t="shared" si="7"/>
        <v>9.3943091367216649</v>
      </c>
      <c r="AD7" s="144">
        <v>664744</v>
      </c>
      <c r="AE7" s="144">
        <v>197239</v>
      </c>
      <c r="AF7" s="25">
        <f t="shared" si="8"/>
        <v>29.671422382150119</v>
      </c>
      <c r="AG7" s="144">
        <v>409053</v>
      </c>
      <c r="AH7" s="25">
        <f t="shared" si="8"/>
        <v>61.535418145932873</v>
      </c>
      <c r="AI7" s="144">
        <v>58452</v>
      </c>
      <c r="AJ7" s="25">
        <f t="shared" si="9"/>
        <v>8.7931594719170079</v>
      </c>
      <c r="AK7" s="145">
        <v>6268571</v>
      </c>
      <c r="AL7" s="144">
        <v>1648602</v>
      </c>
      <c r="AM7" s="25">
        <f t="shared" si="10"/>
        <v>26.299486757029634</v>
      </c>
      <c r="AN7" s="144">
        <v>4162467</v>
      </c>
      <c r="AO7" s="25">
        <f t="shared" si="11"/>
        <v>66.402167256301311</v>
      </c>
      <c r="AP7" s="144">
        <v>457502</v>
      </c>
      <c r="AQ7" s="91">
        <f t="shared" si="11"/>
        <v>7.2983459866690508</v>
      </c>
      <c r="AR7" s="144">
        <v>8204275</v>
      </c>
      <c r="AS7" s="144">
        <v>2156708</v>
      </c>
      <c r="AT7" s="25">
        <f t="shared" si="12"/>
        <v>26.287612250930156</v>
      </c>
      <c r="AU7" s="144">
        <v>5344603</v>
      </c>
      <c r="AV7" s="25">
        <f t="shared" si="12"/>
        <v>65.144123033418552</v>
      </c>
      <c r="AW7" s="144">
        <v>702964</v>
      </c>
      <c r="AX7" s="25">
        <f t="shared" si="13"/>
        <v>8.5682647156512921</v>
      </c>
      <c r="AY7" s="145">
        <v>1018206</v>
      </c>
      <c r="AZ7" s="144">
        <v>275977</v>
      </c>
      <c r="BA7" s="25">
        <f t="shared" si="14"/>
        <v>27.10424020286661</v>
      </c>
      <c r="BB7" s="144">
        <v>640292</v>
      </c>
      <c r="BC7" s="25">
        <f t="shared" si="15"/>
        <v>62.88432792578319</v>
      </c>
      <c r="BD7" s="144">
        <v>101937</v>
      </c>
      <c r="BE7" s="91">
        <f t="shared" si="15"/>
        <v>10.011431871350199</v>
      </c>
      <c r="BF7" s="144">
        <v>908457</v>
      </c>
      <c r="BG7" s="144">
        <v>255711</v>
      </c>
      <c r="BH7" s="25">
        <f t="shared" si="16"/>
        <v>28.147837487079741</v>
      </c>
      <c r="BI7" s="144">
        <v>554124</v>
      </c>
      <c r="BJ7" s="25">
        <f t="shared" si="16"/>
        <v>60.996172631175718</v>
      </c>
      <c r="BK7" s="144">
        <v>98622</v>
      </c>
      <c r="BL7" s="25">
        <f t="shared" si="17"/>
        <v>10.85598988174454</v>
      </c>
      <c r="BM7" s="145">
        <v>1754621</v>
      </c>
      <c r="BN7" s="144">
        <v>505340</v>
      </c>
      <c r="BO7" s="25">
        <f t="shared" si="18"/>
        <v>28.800521594122035</v>
      </c>
      <c r="BP7" s="144">
        <v>1119236</v>
      </c>
      <c r="BQ7" s="25">
        <f t="shared" si="18"/>
        <v>63.787906334188406</v>
      </c>
      <c r="BR7" s="144">
        <v>130045</v>
      </c>
      <c r="BS7" s="91">
        <f t="shared" si="19"/>
        <v>7.4115720716895561</v>
      </c>
      <c r="BT7" s="144">
        <v>2442578</v>
      </c>
      <c r="BU7" s="144">
        <v>620968</v>
      </c>
      <c r="BV7" s="25">
        <f t="shared" si="20"/>
        <v>25.42264771073841</v>
      </c>
      <c r="BW7" s="144">
        <v>1592310</v>
      </c>
      <c r="BX7" s="25">
        <f t="shared" si="20"/>
        <v>65.189729867377821</v>
      </c>
      <c r="BY7" s="144">
        <v>229300</v>
      </c>
      <c r="BZ7" s="25">
        <f t="shared" si="21"/>
        <v>9.3876224218837638</v>
      </c>
      <c r="CA7" s="145">
        <v>21069</v>
      </c>
      <c r="CB7" s="144">
        <v>6701</v>
      </c>
      <c r="CC7" s="25">
        <f t="shared" si="22"/>
        <v>31.805021595709334</v>
      </c>
      <c r="CD7" s="144">
        <v>13786</v>
      </c>
      <c r="CE7" s="25">
        <f t="shared" si="22"/>
        <v>65.432626133181458</v>
      </c>
      <c r="CF7" s="139">
        <v>582</v>
      </c>
      <c r="CG7" s="91">
        <f t="shared" si="23"/>
        <v>2.7623522711092128</v>
      </c>
      <c r="CH7" s="144">
        <v>41131</v>
      </c>
      <c r="CI7" s="144">
        <v>16396</v>
      </c>
      <c r="CJ7" s="25">
        <f t="shared" si="24"/>
        <v>39.862877148622694</v>
      </c>
      <c r="CK7" s="144">
        <v>23730</v>
      </c>
      <c r="CL7" s="25">
        <f t="shared" si="24"/>
        <v>57.693710340132746</v>
      </c>
      <c r="CM7" s="144">
        <v>1005</v>
      </c>
      <c r="CN7" s="25">
        <f t="shared" si="25"/>
        <v>2.4434125112445599</v>
      </c>
      <c r="CO7" s="142" t="s">
        <v>132</v>
      </c>
      <c r="CP7" s="139" t="s">
        <v>132</v>
      </c>
      <c r="CQ7" s="139"/>
      <c r="CR7" s="139" t="s">
        <v>132</v>
      </c>
      <c r="CS7" s="139"/>
      <c r="CT7" s="139" t="s">
        <v>132</v>
      </c>
      <c r="CU7" s="143"/>
      <c r="CV7" s="139" t="s">
        <v>132</v>
      </c>
      <c r="CW7" s="139" t="s">
        <v>132</v>
      </c>
      <c r="CX7" s="139"/>
      <c r="CY7" s="139" t="s">
        <v>132</v>
      </c>
      <c r="CZ7" s="139"/>
      <c r="DA7" s="139" t="s">
        <v>132</v>
      </c>
      <c r="DB7" s="139"/>
    </row>
    <row r="8" spans="1:106">
      <c r="A8" s="22">
        <v>1975</v>
      </c>
      <c r="B8" s="144">
        <v>23143275</v>
      </c>
      <c r="C8" s="144">
        <v>6059860</v>
      </c>
      <c r="D8" s="25">
        <f t="shared" si="0"/>
        <v>26.184107478306334</v>
      </c>
      <c r="E8" s="144">
        <v>15126340</v>
      </c>
      <c r="F8" s="25">
        <f t="shared" si="0"/>
        <v>65.359548292106453</v>
      </c>
      <c r="G8" s="144">
        <v>1957075</v>
      </c>
      <c r="H8" s="25">
        <f t="shared" si="1"/>
        <v>8.4563442295872129</v>
      </c>
      <c r="I8" s="145">
        <v>556496</v>
      </c>
      <c r="J8" s="144">
        <v>191237</v>
      </c>
      <c r="K8" s="25">
        <f t="shared" si="2"/>
        <v>34.364487795060519</v>
      </c>
      <c r="L8" s="144">
        <v>329828</v>
      </c>
      <c r="M8" s="25">
        <f t="shared" si="2"/>
        <v>59.268709927834159</v>
      </c>
      <c r="N8" s="144">
        <v>35431</v>
      </c>
      <c r="O8" s="91">
        <f t="shared" si="3"/>
        <v>6.3668022771053163</v>
      </c>
      <c r="P8" s="144">
        <v>117724</v>
      </c>
      <c r="Q8" s="144">
        <v>34035</v>
      </c>
      <c r="R8" s="25">
        <f t="shared" si="4"/>
        <v>28.91084230912983</v>
      </c>
      <c r="S8" s="144">
        <v>70665</v>
      </c>
      <c r="T8" s="25">
        <f t="shared" si="4"/>
        <v>60.025993000577621</v>
      </c>
      <c r="U8" s="144">
        <v>13024</v>
      </c>
      <c r="V8" s="25">
        <f t="shared" si="5"/>
        <v>11.063164690292549</v>
      </c>
      <c r="W8" s="145">
        <v>826549</v>
      </c>
      <c r="X8" s="144">
        <v>228520</v>
      </c>
      <c r="Y8" s="25">
        <f t="shared" si="6"/>
        <v>27.64748369425164</v>
      </c>
      <c r="Z8" s="144">
        <v>519165</v>
      </c>
      <c r="AA8" s="25">
        <f t="shared" si="6"/>
        <v>62.81115820114718</v>
      </c>
      <c r="AB8" s="144">
        <v>78864</v>
      </c>
      <c r="AC8" s="91">
        <f t="shared" si="7"/>
        <v>9.5413581046011799</v>
      </c>
      <c r="AD8" s="144">
        <v>677008</v>
      </c>
      <c r="AE8" s="144">
        <v>196413</v>
      </c>
      <c r="AF8" s="25">
        <f t="shared" si="8"/>
        <v>29.011917141304092</v>
      </c>
      <c r="AG8" s="144">
        <v>420616</v>
      </c>
      <c r="AH8" s="25">
        <f t="shared" si="8"/>
        <v>62.128660222626614</v>
      </c>
      <c r="AI8" s="144">
        <v>59979</v>
      </c>
      <c r="AJ8" s="25">
        <f t="shared" si="9"/>
        <v>8.8594226360692936</v>
      </c>
      <c r="AK8" s="145">
        <v>6330303</v>
      </c>
      <c r="AL8" s="144">
        <v>1608806</v>
      </c>
      <c r="AM8" s="25">
        <f t="shared" si="10"/>
        <v>25.414360102510102</v>
      </c>
      <c r="AN8" s="144">
        <v>4250291</v>
      </c>
      <c r="AO8" s="25">
        <f t="shared" si="11"/>
        <v>67.141983566979334</v>
      </c>
      <c r="AP8" s="144">
        <v>471206</v>
      </c>
      <c r="AQ8" s="91">
        <f t="shared" si="11"/>
        <v>7.4436563305105619</v>
      </c>
      <c r="AR8" s="144">
        <v>8319795</v>
      </c>
      <c r="AS8" s="144">
        <v>2132009</v>
      </c>
      <c r="AT8" s="25">
        <f t="shared" si="12"/>
        <v>25.625739576516008</v>
      </c>
      <c r="AU8" s="144">
        <v>5466480</v>
      </c>
      <c r="AV8" s="25">
        <f t="shared" si="12"/>
        <v>65.704503536445316</v>
      </c>
      <c r="AW8" s="144">
        <v>721306</v>
      </c>
      <c r="AX8" s="25">
        <f t="shared" si="13"/>
        <v>8.6697568870386839</v>
      </c>
      <c r="AY8" s="145">
        <v>1024975</v>
      </c>
      <c r="AZ8" s="144">
        <v>271393</v>
      </c>
      <c r="BA8" s="25">
        <f t="shared" si="14"/>
        <v>26.478011658820947</v>
      </c>
      <c r="BB8" s="144">
        <v>649367</v>
      </c>
      <c r="BC8" s="25">
        <f t="shared" si="15"/>
        <v>63.354423278616551</v>
      </c>
      <c r="BD8" s="144">
        <v>104215</v>
      </c>
      <c r="BE8" s="91">
        <f t="shared" si="15"/>
        <v>10.167565062562501</v>
      </c>
      <c r="BF8" s="144">
        <v>917415</v>
      </c>
      <c r="BG8" s="144">
        <v>251694</v>
      </c>
      <c r="BH8" s="25">
        <f t="shared" si="16"/>
        <v>27.435130230048561</v>
      </c>
      <c r="BI8" s="144">
        <v>565508</v>
      </c>
      <c r="BJ8" s="25">
        <f t="shared" si="16"/>
        <v>61.641459971768505</v>
      </c>
      <c r="BK8" s="144">
        <v>100213</v>
      </c>
      <c r="BL8" s="25">
        <f t="shared" si="17"/>
        <v>10.923409798182938</v>
      </c>
      <c r="BM8" s="145">
        <v>1808689</v>
      </c>
      <c r="BN8" s="144">
        <v>505632</v>
      </c>
      <c r="BO8" s="25">
        <f t="shared" si="18"/>
        <v>27.955718202521275</v>
      </c>
      <c r="BP8" s="144">
        <v>1168901</v>
      </c>
      <c r="BQ8" s="25">
        <f t="shared" si="18"/>
        <v>64.626975671328793</v>
      </c>
      <c r="BR8" s="144">
        <v>134156</v>
      </c>
      <c r="BS8" s="91">
        <f t="shared" si="19"/>
        <v>7.4173061261499349</v>
      </c>
      <c r="BT8" s="144">
        <v>2499564</v>
      </c>
      <c r="BU8" s="144">
        <v>616815</v>
      </c>
      <c r="BV8" s="25">
        <f t="shared" si="20"/>
        <v>24.676903651996909</v>
      </c>
      <c r="BW8" s="144">
        <v>1645789</v>
      </c>
      <c r="BX8" s="25">
        <f t="shared" si="20"/>
        <v>65.843043026703853</v>
      </c>
      <c r="BY8" s="144">
        <v>236960</v>
      </c>
      <c r="BZ8" s="25">
        <f t="shared" si="21"/>
        <v>9.4800533212992342</v>
      </c>
      <c r="CA8" s="145">
        <v>21908</v>
      </c>
      <c r="CB8" s="144">
        <v>6682</v>
      </c>
      <c r="CC8" s="25">
        <f t="shared" si="22"/>
        <v>30.500273872557969</v>
      </c>
      <c r="CD8" s="144">
        <v>14600</v>
      </c>
      <c r="CE8" s="25">
        <f t="shared" si="22"/>
        <v>66.64232243929159</v>
      </c>
      <c r="CF8" s="139">
        <v>626</v>
      </c>
      <c r="CG8" s="91">
        <f t="shared" si="23"/>
        <v>2.8574036881504474</v>
      </c>
      <c r="CH8" s="144">
        <v>42849</v>
      </c>
      <c r="CI8" s="144">
        <v>16624</v>
      </c>
      <c r="CJ8" s="25">
        <f t="shared" si="24"/>
        <v>38.796704707227704</v>
      </c>
      <c r="CK8" s="144">
        <v>25130</v>
      </c>
      <c r="CL8" s="25">
        <f t="shared" si="24"/>
        <v>58.647809750519265</v>
      </c>
      <c r="CM8" s="144">
        <v>1095</v>
      </c>
      <c r="CN8" s="25">
        <f t="shared" si="25"/>
        <v>2.5554855422530283</v>
      </c>
      <c r="CO8" s="142" t="s">
        <v>132</v>
      </c>
      <c r="CP8" s="139" t="s">
        <v>132</v>
      </c>
      <c r="CQ8" s="139"/>
      <c r="CR8" s="139" t="s">
        <v>132</v>
      </c>
      <c r="CS8" s="139"/>
      <c r="CT8" s="139" t="s">
        <v>132</v>
      </c>
      <c r="CU8" s="143"/>
      <c r="CV8" s="139" t="s">
        <v>132</v>
      </c>
      <c r="CW8" s="139" t="s">
        <v>132</v>
      </c>
      <c r="CX8" s="139"/>
      <c r="CY8" s="139" t="s">
        <v>132</v>
      </c>
      <c r="CZ8" s="139"/>
      <c r="DA8" s="139" t="s">
        <v>132</v>
      </c>
      <c r="DB8" s="139"/>
    </row>
    <row r="9" spans="1:106">
      <c r="A9" s="22">
        <v>1976</v>
      </c>
      <c r="B9" s="144">
        <v>23449808</v>
      </c>
      <c r="C9" s="144">
        <v>5960649</v>
      </c>
      <c r="D9" s="25">
        <f t="shared" si="0"/>
        <v>25.418753961652907</v>
      </c>
      <c r="E9" s="144">
        <v>15466570</v>
      </c>
      <c r="F9" s="25">
        <f t="shared" si="0"/>
        <v>65.956062412110157</v>
      </c>
      <c r="G9" s="144">
        <v>2022589</v>
      </c>
      <c r="H9" s="25">
        <f t="shared" si="1"/>
        <v>8.6251836262369395</v>
      </c>
      <c r="I9" s="145">
        <v>562639</v>
      </c>
      <c r="J9" s="144">
        <v>188403</v>
      </c>
      <c r="K9" s="25">
        <f t="shared" si="2"/>
        <v>33.485592004820141</v>
      </c>
      <c r="L9" s="144">
        <v>337457</v>
      </c>
      <c r="M9" s="25">
        <f t="shared" si="2"/>
        <v>59.977534440378285</v>
      </c>
      <c r="N9" s="144">
        <v>36779</v>
      </c>
      <c r="O9" s="91">
        <f t="shared" si="3"/>
        <v>6.5368735548015691</v>
      </c>
      <c r="P9" s="144">
        <v>118648</v>
      </c>
      <c r="Q9" s="144">
        <v>33254</v>
      </c>
      <c r="R9" s="25">
        <f t="shared" si="4"/>
        <v>28.027442519047941</v>
      </c>
      <c r="S9" s="144">
        <v>72106</v>
      </c>
      <c r="T9" s="25">
        <f t="shared" si="4"/>
        <v>60.773042950576496</v>
      </c>
      <c r="U9" s="144">
        <v>13288</v>
      </c>
      <c r="V9" s="25">
        <f t="shared" si="5"/>
        <v>11.199514530375565</v>
      </c>
      <c r="W9" s="145">
        <v>835166</v>
      </c>
      <c r="X9" s="144">
        <v>224343</v>
      </c>
      <c r="Y9" s="25">
        <f t="shared" si="6"/>
        <v>26.862084902881584</v>
      </c>
      <c r="Z9" s="144">
        <v>529760</v>
      </c>
      <c r="AA9" s="25">
        <f t="shared" si="6"/>
        <v>63.431701003153862</v>
      </c>
      <c r="AB9" s="144">
        <v>81063</v>
      </c>
      <c r="AC9" s="91">
        <f t="shared" si="7"/>
        <v>9.7062140939645527</v>
      </c>
      <c r="AD9" s="144">
        <v>689494</v>
      </c>
      <c r="AE9" s="144">
        <v>195101</v>
      </c>
      <c r="AF9" s="25">
        <f t="shared" si="8"/>
        <v>28.296257835456146</v>
      </c>
      <c r="AG9" s="144">
        <v>432722</v>
      </c>
      <c r="AH9" s="25">
        <f t="shared" si="8"/>
        <v>62.759356861698578</v>
      </c>
      <c r="AI9" s="144">
        <v>61671</v>
      </c>
      <c r="AJ9" s="25">
        <f t="shared" si="9"/>
        <v>8.9443853028452747</v>
      </c>
      <c r="AK9" s="145">
        <v>6396761</v>
      </c>
      <c r="AL9" s="144">
        <v>1575926</v>
      </c>
      <c r="AM9" s="25">
        <f t="shared" si="10"/>
        <v>24.636312033543227</v>
      </c>
      <c r="AN9" s="144">
        <v>4331942</v>
      </c>
      <c r="AO9" s="25">
        <f t="shared" si="11"/>
        <v>67.720866857461147</v>
      </c>
      <c r="AP9" s="144">
        <v>488893</v>
      </c>
      <c r="AQ9" s="91">
        <f t="shared" si="11"/>
        <v>7.6428211089956308</v>
      </c>
      <c r="AR9" s="144">
        <v>8413779</v>
      </c>
      <c r="AS9" s="144">
        <v>2091459</v>
      </c>
      <c r="AT9" s="25">
        <f t="shared" si="12"/>
        <v>24.857546175149121</v>
      </c>
      <c r="AU9" s="144">
        <v>5577467</v>
      </c>
      <c r="AV9" s="25">
        <f t="shared" si="12"/>
        <v>66.289677919992911</v>
      </c>
      <c r="AW9" s="144">
        <v>744853</v>
      </c>
      <c r="AX9" s="25">
        <f t="shared" si="13"/>
        <v>8.8527759048579711</v>
      </c>
      <c r="AY9" s="145">
        <v>1031758</v>
      </c>
      <c r="AZ9" s="144">
        <v>266148</v>
      </c>
      <c r="BA9" s="25">
        <f t="shared" si="14"/>
        <v>25.795583848150439</v>
      </c>
      <c r="BB9" s="144">
        <v>658492</v>
      </c>
      <c r="BC9" s="25">
        <f t="shared" si="15"/>
        <v>63.822330430197781</v>
      </c>
      <c r="BD9" s="144">
        <v>107118</v>
      </c>
      <c r="BE9" s="91">
        <f t="shared" si="15"/>
        <v>10.382085721651782</v>
      </c>
      <c r="BF9" s="144">
        <v>931612</v>
      </c>
      <c r="BG9" s="144">
        <v>249447</v>
      </c>
      <c r="BH9" s="25">
        <f t="shared" si="16"/>
        <v>26.775846597081188</v>
      </c>
      <c r="BI9" s="144">
        <v>579454</v>
      </c>
      <c r="BJ9" s="25">
        <f t="shared" si="16"/>
        <v>62.199069999098334</v>
      </c>
      <c r="BK9" s="144">
        <v>102711</v>
      </c>
      <c r="BL9" s="25">
        <f t="shared" si="17"/>
        <v>11.025083403820474</v>
      </c>
      <c r="BM9" s="145">
        <v>1869287</v>
      </c>
      <c r="BN9" s="144">
        <v>507643</v>
      </c>
      <c r="BO9" s="25">
        <f t="shared" si="18"/>
        <v>27.157039020760323</v>
      </c>
      <c r="BP9" s="144">
        <v>1222475</v>
      </c>
      <c r="BQ9" s="25">
        <f t="shared" si="18"/>
        <v>65.397929798901927</v>
      </c>
      <c r="BR9" s="144">
        <v>139169</v>
      </c>
      <c r="BS9" s="91">
        <f t="shared" si="19"/>
        <v>7.445031180337744</v>
      </c>
      <c r="BT9" s="144">
        <v>2533899</v>
      </c>
      <c r="BU9" s="144">
        <v>605714</v>
      </c>
      <c r="BV9" s="25">
        <f t="shared" si="20"/>
        <v>23.904425551294665</v>
      </c>
      <c r="BW9" s="144">
        <v>1683024</v>
      </c>
      <c r="BX9" s="25">
        <f t="shared" si="20"/>
        <v>66.420326934893623</v>
      </c>
      <c r="BY9" s="144">
        <v>245161</v>
      </c>
      <c r="BZ9" s="25">
        <f t="shared" si="21"/>
        <v>9.6752475138117191</v>
      </c>
      <c r="CA9" s="145">
        <v>22441</v>
      </c>
      <c r="CB9" s="144">
        <v>6495</v>
      </c>
      <c r="CC9" s="25">
        <f t="shared" si="22"/>
        <v>28.942560491956687</v>
      </c>
      <c r="CD9" s="144">
        <v>15281</v>
      </c>
      <c r="CE9" s="25">
        <f t="shared" si="22"/>
        <v>68.094113453054675</v>
      </c>
      <c r="CF9" s="139">
        <v>665</v>
      </c>
      <c r="CG9" s="91">
        <f t="shared" si="23"/>
        <v>2.9633260549886367</v>
      </c>
      <c r="CH9" s="144">
        <v>44324</v>
      </c>
      <c r="CI9" s="144">
        <v>16716</v>
      </c>
      <c r="CJ9" s="25">
        <f t="shared" si="24"/>
        <v>37.71320277953253</v>
      </c>
      <c r="CK9" s="144">
        <v>26390</v>
      </c>
      <c r="CL9" s="25">
        <f t="shared" si="24"/>
        <v>59.538850284270374</v>
      </c>
      <c r="CM9" s="144">
        <v>1218</v>
      </c>
      <c r="CN9" s="25">
        <f t="shared" si="25"/>
        <v>2.7479469361970943</v>
      </c>
      <c r="CO9" s="142" t="s">
        <v>132</v>
      </c>
      <c r="CP9" s="139" t="s">
        <v>132</v>
      </c>
      <c r="CQ9" s="139"/>
      <c r="CR9" s="139" t="s">
        <v>132</v>
      </c>
      <c r="CS9" s="139"/>
      <c r="CT9" s="139" t="s">
        <v>132</v>
      </c>
      <c r="CU9" s="143"/>
      <c r="CV9" s="139" t="s">
        <v>132</v>
      </c>
      <c r="CW9" s="139" t="s">
        <v>132</v>
      </c>
      <c r="CX9" s="139"/>
      <c r="CY9" s="139" t="s">
        <v>132</v>
      </c>
      <c r="CZ9" s="139"/>
      <c r="DA9" s="139" t="s">
        <v>132</v>
      </c>
      <c r="DB9" s="139"/>
    </row>
    <row r="10" spans="1:106">
      <c r="A10" s="22">
        <v>1977</v>
      </c>
      <c r="B10" s="144">
        <v>23725843</v>
      </c>
      <c r="C10" s="144">
        <v>5866050</v>
      </c>
      <c r="D10" s="25">
        <f t="shared" si="0"/>
        <v>24.724305897160324</v>
      </c>
      <c r="E10" s="144">
        <v>15770364</v>
      </c>
      <c r="F10" s="25">
        <f t="shared" si="0"/>
        <v>66.469140843594047</v>
      </c>
      <c r="G10" s="144">
        <v>2089429</v>
      </c>
      <c r="H10" s="25">
        <f t="shared" si="1"/>
        <v>8.806553259245625</v>
      </c>
      <c r="I10" s="145">
        <v>565348</v>
      </c>
      <c r="J10" s="144">
        <v>185364</v>
      </c>
      <c r="K10" s="25">
        <f t="shared" si="2"/>
        <v>32.787592774715748</v>
      </c>
      <c r="L10" s="144">
        <v>341896</v>
      </c>
      <c r="M10" s="25">
        <f t="shared" si="2"/>
        <v>60.475317857319737</v>
      </c>
      <c r="N10" s="144">
        <v>38088</v>
      </c>
      <c r="O10" s="91">
        <f t="shared" si="3"/>
        <v>6.7370893679645105</v>
      </c>
      <c r="P10" s="144">
        <v>119902</v>
      </c>
      <c r="Q10" s="144">
        <v>32925</v>
      </c>
      <c r="R10" s="25">
        <f t="shared" si="4"/>
        <v>27.459925605911494</v>
      </c>
      <c r="S10" s="144">
        <v>73341</v>
      </c>
      <c r="T10" s="25">
        <f t="shared" si="4"/>
        <v>61.167453420293242</v>
      </c>
      <c r="U10" s="144">
        <v>13636</v>
      </c>
      <c r="V10" s="25">
        <f t="shared" si="5"/>
        <v>11.372620973795266</v>
      </c>
      <c r="W10" s="145">
        <v>840028</v>
      </c>
      <c r="X10" s="144">
        <v>219544</v>
      </c>
      <c r="Y10" s="25">
        <f t="shared" si="6"/>
        <v>26.135319298880514</v>
      </c>
      <c r="Z10" s="144">
        <v>537468</v>
      </c>
      <c r="AA10" s="25">
        <f t="shared" si="6"/>
        <v>63.982152975853182</v>
      </c>
      <c r="AB10" s="144">
        <v>83016</v>
      </c>
      <c r="AC10" s="91">
        <f t="shared" si="7"/>
        <v>9.8825277252663</v>
      </c>
      <c r="AD10" s="144">
        <v>695843</v>
      </c>
      <c r="AE10" s="144">
        <v>192228</v>
      </c>
      <c r="AF10" s="25">
        <f t="shared" si="8"/>
        <v>27.625197063130621</v>
      </c>
      <c r="AG10" s="144">
        <v>440103</v>
      </c>
      <c r="AH10" s="25">
        <f t="shared" si="8"/>
        <v>63.247456682038909</v>
      </c>
      <c r="AI10" s="144">
        <v>63512</v>
      </c>
      <c r="AJ10" s="25">
        <f t="shared" si="9"/>
        <v>9.1273462548304725</v>
      </c>
      <c r="AK10" s="145">
        <v>6433133</v>
      </c>
      <c r="AL10" s="144">
        <v>1538154</v>
      </c>
      <c r="AM10" s="25">
        <f t="shared" si="10"/>
        <v>23.909874084680045</v>
      </c>
      <c r="AN10" s="144">
        <v>4390017</v>
      </c>
      <c r="AO10" s="25">
        <f t="shared" si="11"/>
        <v>68.240731226915415</v>
      </c>
      <c r="AP10" s="144">
        <v>504962</v>
      </c>
      <c r="AQ10" s="91">
        <f t="shared" si="11"/>
        <v>7.849394688404546</v>
      </c>
      <c r="AR10" s="144">
        <v>8504080</v>
      </c>
      <c r="AS10" s="144">
        <v>2056887</v>
      </c>
      <c r="AT10" s="25">
        <f t="shared" si="12"/>
        <v>24.18706079905175</v>
      </c>
      <c r="AU10" s="144">
        <v>5676747</v>
      </c>
      <c r="AV10" s="25">
        <f t="shared" si="12"/>
        <v>66.753217279235372</v>
      </c>
      <c r="AW10" s="144">
        <v>770446</v>
      </c>
      <c r="AX10" s="25">
        <f t="shared" si="13"/>
        <v>9.0597219217128711</v>
      </c>
      <c r="AY10" s="145">
        <v>1037369</v>
      </c>
      <c r="AZ10" s="144">
        <v>261783</v>
      </c>
      <c r="BA10" s="25">
        <f t="shared" si="14"/>
        <v>25.235282720035013</v>
      </c>
      <c r="BB10" s="144">
        <v>665324</v>
      </c>
      <c r="BC10" s="25">
        <f t="shared" si="15"/>
        <v>64.135712557440982</v>
      </c>
      <c r="BD10" s="144">
        <v>110262</v>
      </c>
      <c r="BE10" s="91">
        <f t="shared" si="15"/>
        <v>10.629004722524</v>
      </c>
      <c r="BF10" s="144">
        <v>944621</v>
      </c>
      <c r="BG10" s="144">
        <v>248339</v>
      </c>
      <c r="BH10" s="25">
        <f t="shared" si="16"/>
        <v>26.289803000356756</v>
      </c>
      <c r="BI10" s="144">
        <v>591013</v>
      </c>
      <c r="BJ10" s="25">
        <f t="shared" si="16"/>
        <v>62.566150868972848</v>
      </c>
      <c r="BK10" s="144">
        <v>105269</v>
      </c>
      <c r="BL10" s="25">
        <f t="shared" si="17"/>
        <v>11.144046130670397</v>
      </c>
      <c r="BM10" s="145">
        <v>1948263</v>
      </c>
      <c r="BN10" s="144">
        <v>510602</v>
      </c>
      <c r="BO10" s="25">
        <f t="shared" si="18"/>
        <v>26.208063285090361</v>
      </c>
      <c r="BP10" s="144">
        <v>1293542</v>
      </c>
      <c r="BQ10" s="25">
        <f t="shared" si="18"/>
        <v>66.394629472509621</v>
      </c>
      <c r="BR10" s="144">
        <v>144119</v>
      </c>
      <c r="BS10" s="91">
        <f t="shared" si="19"/>
        <v>7.397307242400025</v>
      </c>
      <c r="BT10" s="144">
        <v>2570315</v>
      </c>
      <c r="BU10" s="144">
        <v>597372</v>
      </c>
      <c r="BV10" s="25">
        <f t="shared" si="20"/>
        <v>23.2411980632724</v>
      </c>
      <c r="BW10" s="144">
        <v>1718743</v>
      </c>
      <c r="BX10" s="25">
        <f t="shared" si="20"/>
        <v>66.868963531707209</v>
      </c>
      <c r="BY10" s="144">
        <v>254200</v>
      </c>
      <c r="BZ10" s="25">
        <f t="shared" si="21"/>
        <v>9.8898384050203969</v>
      </c>
      <c r="CA10" s="145">
        <v>22462</v>
      </c>
      <c r="CB10" s="144">
        <v>6340</v>
      </c>
      <c r="CC10" s="25">
        <f t="shared" si="22"/>
        <v>28.225447422313241</v>
      </c>
      <c r="CD10" s="144">
        <v>15440</v>
      </c>
      <c r="CE10" s="25">
        <f t="shared" si="22"/>
        <v>68.738313596295967</v>
      </c>
      <c r="CF10" s="139">
        <v>682</v>
      </c>
      <c r="CG10" s="91">
        <f t="shared" si="23"/>
        <v>3.0362389813907935</v>
      </c>
      <c r="CH10" s="144">
        <v>44479</v>
      </c>
      <c r="CI10" s="144">
        <v>16512</v>
      </c>
      <c r="CJ10" s="25">
        <f t="shared" si="24"/>
        <v>37.12313676116819</v>
      </c>
      <c r="CK10" s="144">
        <v>26730</v>
      </c>
      <c r="CL10" s="25">
        <f t="shared" si="24"/>
        <v>60.095775534521913</v>
      </c>
      <c r="CM10" s="144">
        <v>1237</v>
      </c>
      <c r="CN10" s="25">
        <f t="shared" si="25"/>
        <v>2.7810877043098992</v>
      </c>
      <c r="CO10" s="142" t="s">
        <v>132</v>
      </c>
      <c r="CP10" s="139" t="s">
        <v>132</v>
      </c>
      <c r="CQ10" s="139"/>
      <c r="CR10" s="139" t="s">
        <v>132</v>
      </c>
      <c r="CS10" s="139"/>
      <c r="CT10" s="139" t="s">
        <v>132</v>
      </c>
      <c r="CU10" s="143"/>
      <c r="CV10" s="139" t="s">
        <v>132</v>
      </c>
      <c r="CW10" s="139" t="s">
        <v>132</v>
      </c>
      <c r="CX10" s="139"/>
      <c r="CY10" s="139" t="s">
        <v>132</v>
      </c>
      <c r="CZ10" s="139"/>
      <c r="DA10" s="139" t="s">
        <v>132</v>
      </c>
      <c r="DB10" s="139"/>
    </row>
    <row r="11" spans="1:106">
      <c r="A11" s="22">
        <v>1978</v>
      </c>
      <c r="B11" s="144">
        <v>23963203</v>
      </c>
      <c r="C11" s="144">
        <v>5754160</v>
      </c>
      <c r="D11" s="25">
        <f t="shared" si="0"/>
        <v>24.012482805407942</v>
      </c>
      <c r="E11" s="144">
        <v>16053582</v>
      </c>
      <c r="F11" s="25">
        <f t="shared" si="0"/>
        <v>66.992638671883725</v>
      </c>
      <c r="G11" s="144">
        <v>2155461</v>
      </c>
      <c r="H11" s="25">
        <f t="shared" si="1"/>
        <v>8.994878522708337</v>
      </c>
      <c r="I11" s="145">
        <v>567639</v>
      </c>
      <c r="J11" s="144">
        <v>181845</v>
      </c>
      <c r="K11" s="25">
        <f t="shared" si="2"/>
        <v>32.035325268348366</v>
      </c>
      <c r="L11" s="144">
        <v>346280</v>
      </c>
      <c r="M11" s="25">
        <f t="shared" si="2"/>
        <v>61.003560361426892</v>
      </c>
      <c r="N11" s="144">
        <v>39514</v>
      </c>
      <c r="O11" s="91">
        <f t="shared" si="3"/>
        <v>6.9611143702247382</v>
      </c>
      <c r="P11" s="144">
        <v>121684</v>
      </c>
      <c r="Q11" s="144">
        <v>32472</v>
      </c>
      <c r="R11" s="25">
        <f t="shared" si="4"/>
        <v>26.685513296735806</v>
      </c>
      <c r="S11" s="144">
        <v>75198</v>
      </c>
      <c r="T11" s="25">
        <f t="shared" si="4"/>
        <v>61.797771276420896</v>
      </c>
      <c r="U11" s="144">
        <v>14014</v>
      </c>
      <c r="V11" s="25">
        <f t="shared" si="5"/>
        <v>11.5167154268433</v>
      </c>
      <c r="W11" s="145">
        <v>844628</v>
      </c>
      <c r="X11" s="144">
        <v>214049</v>
      </c>
      <c r="Y11" s="25">
        <f t="shared" si="6"/>
        <v>25.342399257424571</v>
      </c>
      <c r="Z11" s="144">
        <v>545011</v>
      </c>
      <c r="AA11" s="25">
        <f t="shared" si="6"/>
        <v>64.526750237974582</v>
      </c>
      <c r="AB11" s="144">
        <v>85568</v>
      </c>
      <c r="AC11" s="91">
        <f t="shared" si="7"/>
        <v>10.130850504600842</v>
      </c>
      <c r="AD11" s="144">
        <v>699514</v>
      </c>
      <c r="AE11" s="144">
        <v>187884</v>
      </c>
      <c r="AF11" s="25">
        <f t="shared" si="8"/>
        <v>26.859219400898336</v>
      </c>
      <c r="AG11" s="144">
        <v>446264</v>
      </c>
      <c r="AH11" s="25">
        <f t="shared" si="8"/>
        <v>63.796292854753446</v>
      </c>
      <c r="AI11" s="144">
        <v>65366</v>
      </c>
      <c r="AJ11" s="25">
        <f t="shared" si="9"/>
        <v>9.3444877443482195</v>
      </c>
      <c r="AK11" s="145">
        <v>6440459</v>
      </c>
      <c r="AL11" s="144">
        <v>1492393</v>
      </c>
      <c r="AM11" s="25">
        <f t="shared" si="10"/>
        <v>23.172152792215584</v>
      </c>
      <c r="AN11" s="144">
        <v>4428241</v>
      </c>
      <c r="AO11" s="25">
        <f t="shared" si="11"/>
        <v>68.756605701550157</v>
      </c>
      <c r="AP11" s="144">
        <v>519825</v>
      </c>
      <c r="AQ11" s="91">
        <f t="shared" si="11"/>
        <v>8.0712415062342604</v>
      </c>
      <c r="AR11" s="144">
        <v>8590144</v>
      </c>
      <c r="AS11" s="144">
        <v>2017124</v>
      </c>
      <c r="AT11" s="25">
        <f t="shared" si="12"/>
        <v>23.481841515113135</v>
      </c>
      <c r="AU11" s="144">
        <v>5777902</v>
      </c>
      <c r="AV11" s="25">
        <f t="shared" si="12"/>
        <v>67.261992348440259</v>
      </c>
      <c r="AW11" s="144">
        <v>795118</v>
      </c>
      <c r="AX11" s="25">
        <f t="shared" si="13"/>
        <v>9.2561661364466072</v>
      </c>
      <c r="AY11" s="145">
        <v>1040881</v>
      </c>
      <c r="AZ11" s="144">
        <v>256631</v>
      </c>
      <c r="BA11" s="25">
        <f t="shared" si="14"/>
        <v>24.655171916866578</v>
      </c>
      <c r="BB11" s="144">
        <v>671162</v>
      </c>
      <c r="BC11" s="25">
        <f t="shared" si="15"/>
        <v>64.48018553513802</v>
      </c>
      <c r="BD11" s="144">
        <v>113088</v>
      </c>
      <c r="BE11" s="91">
        <f t="shared" si="15"/>
        <v>10.8646425479954</v>
      </c>
      <c r="BF11" s="144">
        <v>952430</v>
      </c>
      <c r="BG11" s="144">
        <v>245071</v>
      </c>
      <c r="BH11" s="25">
        <f t="shared" si="16"/>
        <v>25.731129846812888</v>
      </c>
      <c r="BI11" s="144">
        <v>599605</v>
      </c>
      <c r="BJ11" s="25">
        <f t="shared" si="16"/>
        <v>62.955282802935649</v>
      </c>
      <c r="BK11" s="144">
        <v>107754</v>
      </c>
      <c r="BL11" s="25">
        <f t="shared" si="17"/>
        <v>11.313587350251462</v>
      </c>
      <c r="BM11" s="145">
        <v>2022241</v>
      </c>
      <c r="BN11" s="144">
        <v>514054</v>
      </c>
      <c r="BO11" s="25">
        <f t="shared" si="18"/>
        <v>25.420016704240492</v>
      </c>
      <c r="BP11" s="144">
        <v>1359057</v>
      </c>
      <c r="BQ11" s="25">
        <f t="shared" si="18"/>
        <v>67.205491333624423</v>
      </c>
      <c r="BR11" s="144">
        <v>149130</v>
      </c>
      <c r="BS11" s="91">
        <f t="shared" si="19"/>
        <v>7.3744919621350773</v>
      </c>
      <c r="BT11" s="144">
        <v>2615162</v>
      </c>
      <c r="BU11" s="144">
        <v>589792</v>
      </c>
      <c r="BV11" s="25">
        <f t="shared" si="20"/>
        <v>22.552790228674169</v>
      </c>
      <c r="BW11" s="144">
        <v>1761275</v>
      </c>
      <c r="BX11" s="25">
        <f t="shared" si="20"/>
        <v>67.348600201440675</v>
      </c>
      <c r="BY11" s="144">
        <v>264095</v>
      </c>
      <c r="BZ11" s="25">
        <f t="shared" si="21"/>
        <v>10.098609569885154</v>
      </c>
      <c r="CA11" s="145">
        <v>23157</v>
      </c>
      <c r="CB11" s="144">
        <v>6351</v>
      </c>
      <c r="CC11" s="25">
        <f t="shared" si="22"/>
        <v>27.425832361704884</v>
      </c>
      <c r="CD11" s="144">
        <v>16074</v>
      </c>
      <c r="CE11" s="25">
        <f t="shared" si="22"/>
        <v>69.413136416634273</v>
      </c>
      <c r="CF11" s="139">
        <v>732</v>
      </c>
      <c r="CG11" s="91">
        <f t="shared" si="23"/>
        <v>3.1610312216608367</v>
      </c>
      <c r="CH11" s="144">
        <v>45264</v>
      </c>
      <c r="CI11" s="144">
        <v>16494</v>
      </c>
      <c r="CJ11" s="25">
        <f t="shared" si="24"/>
        <v>36.439554612937435</v>
      </c>
      <c r="CK11" s="144">
        <v>27513</v>
      </c>
      <c r="CL11" s="25">
        <f t="shared" si="24"/>
        <v>60.78340402969247</v>
      </c>
      <c r="CM11" s="144">
        <v>1257</v>
      </c>
      <c r="CN11" s="25">
        <f t="shared" si="25"/>
        <v>2.7770413573700954</v>
      </c>
      <c r="CO11" s="142" t="s">
        <v>132</v>
      </c>
      <c r="CP11" s="139" t="s">
        <v>132</v>
      </c>
      <c r="CQ11" s="139"/>
      <c r="CR11" s="139" t="s">
        <v>132</v>
      </c>
      <c r="CS11" s="139"/>
      <c r="CT11" s="139" t="s">
        <v>132</v>
      </c>
      <c r="CU11" s="143"/>
      <c r="CV11" s="139" t="s">
        <v>132</v>
      </c>
      <c r="CW11" s="139" t="s">
        <v>132</v>
      </c>
      <c r="CX11" s="139"/>
      <c r="CY11" s="139" t="s">
        <v>132</v>
      </c>
      <c r="CZ11" s="139"/>
      <c r="DA11" s="139" t="s">
        <v>132</v>
      </c>
      <c r="DB11" s="139"/>
    </row>
    <row r="12" spans="1:106">
      <c r="A12" s="22">
        <v>1979</v>
      </c>
      <c r="B12" s="144">
        <v>24201544</v>
      </c>
      <c r="C12" s="144">
        <v>5645471</v>
      </c>
      <c r="D12" s="25">
        <f t="shared" si="0"/>
        <v>23.326904266934374</v>
      </c>
      <c r="E12" s="144">
        <v>16325970</v>
      </c>
      <c r="F12" s="25">
        <f t="shared" si="0"/>
        <v>67.458381994140538</v>
      </c>
      <c r="G12" s="144">
        <v>2230103</v>
      </c>
      <c r="H12" s="25">
        <f t="shared" si="1"/>
        <v>9.2147137389250862</v>
      </c>
      <c r="I12" s="145">
        <v>570075</v>
      </c>
      <c r="J12" s="144">
        <v>177537</v>
      </c>
      <c r="K12" s="25">
        <f t="shared" si="2"/>
        <v>31.142744375740033</v>
      </c>
      <c r="L12" s="144">
        <v>351436</v>
      </c>
      <c r="M12" s="25">
        <f t="shared" si="2"/>
        <v>61.647327106082535</v>
      </c>
      <c r="N12" s="144">
        <v>41102</v>
      </c>
      <c r="O12" s="91">
        <f t="shared" si="3"/>
        <v>7.2099285181774331</v>
      </c>
      <c r="P12" s="144">
        <v>122885</v>
      </c>
      <c r="Q12" s="144">
        <v>31783</v>
      </c>
      <c r="R12" s="25">
        <f t="shared" si="4"/>
        <v>25.864019204947716</v>
      </c>
      <c r="S12" s="144">
        <v>76731</v>
      </c>
      <c r="T12" s="25">
        <f t="shared" si="4"/>
        <v>62.441306912967406</v>
      </c>
      <c r="U12" s="144">
        <v>14371</v>
      </c>
      <c r="V12" s="25">
        <f t="shared" si="5"/>
        <v>11.694673882084876</v>
      </c>
      <c r="W12" s="145">
        <v>849396</v>
      </c>
      <c r="X12" s="144">
        <v>208671</v>
      </c>
      <c r="Y12" s="25">
        <f t="shared" si="6"/>
        <v>24.566986423293727</v>
      </c>
      <c r="Z12" s="144">
        <v>552648</v>
      </c>
      <c r="AA12" s="25">
        <f t="shared" si="6"/>
        <v>65.063645225548512</v>
      </c>
      <c r="AB12" s="144">
        <v>88077</v>
      </c>
      <c r="AC12" s="91">
        <f t="shared" si="7"/>
        <v>10.369368351157764</v>
      </c>
      <c r="AD12" s="144">
        <v>703158</v>
      </c>
      <c r="AE12" s="144">
        <v>183163</v>
      </c>
      <c r="AF12" s="25">
        <f t="shared" si="8"/>
        <v>26.048626340025997</v>
      </c>
      <c r="AG12" s="144">
        <v>452694</v>
      </c>
      <c r="AH12" s="25">
        <f t="shared" si="8"/>
        <v>64.380125092795652</v>
      </c>
      <c r="AI12" s="144">
        <v>67301</v>
      </c>
      <c r="AJ12" s="25">
        <f t="shared" si="9"/>
        <v>9.5712485671783583</v>
      </c>
      <c r="AK12" s="145">
        <v>6465996</v>
      </c>
      <c r="AL12" s="144">
        <v>1454500</v>
      </c>
      <c r="AM12" s="25">
        <f t="shared" si="10"/>
        <v>22.494600986452824</v>
      </c>
      <c r="AN12" s="144">
        <v>4474230</v>
      </c>
      <c r="AO12" s="25">
        <f t="shared" si="11"/>
        <v>69.196300152366319</v>
      </c>
      <c r="AP12" s="144">
        <v>537266</v>
      </c>
      <c r="AQ12" s="91">
        <f t="shared" si="11"/>
        <v>8.3090988611808605</v>
      </c>
      <c r="AR12" s="144">
        <v>8662088</v>
      </c>
      <c r="AS12" s="144">
        <v>1970946</v>
      </c>
      <c r="AT12" s="25">
        <f t="shared" si="12"/>
        <v>22.753705573067371</v>
      </c>
      <c r="AU12" s="144">
        <v>5868257</v>
      </c>
      <c r="AV12" s="25">
        <f t="shared" si="12"/>
        <v>67.746448662262495</v>
      </c>
      <c r="AW12" s="144">
        <v>822885</v>
      </c>
      <c r="AX12" s="25">
        <f t="shared" si="13"/>
        <v>9.4998457646701358</v>
      </c>
      <c r="AY12" s="145">
        <v>1037272</v>
      </c>
      <c r="AZ12" s="144">
        <v>249322</v>
      </c>
      <c r="BA12" s="25">
        <f t="shared" si="14"/>
        <v>24.036318342729775</v>
      </c>
      <c r="BB12" s="144">
        <v>671773</v>
      </c>
      <c r="BC12" s="25">
        <f t="shared" si="15"/>
        <v>64.763437169806949</v>
      </c>
      <c r="BD12" s="144">
        <v>116177</v>
      </c>
      <c r="BE12" s="91">
        <f t="shared" si="15"/>
        <v>11.200244487463269</v>
      </c>
      <c r="BF12" s="144">
        <v>959735</v>
      </c>
      <c r="BG12" s="144">
        <v>242039</v>
      </c>
      <c r="BH12" s="25">
        <f t="shared" si="16"/>
        <v>25.219357426789689</v>
      </c>
      <c r="BI12" s="144">
        <v>606858</v>
      </c>
      <c r="BJ12" s="25">
        <f t="shared" si="16"/>
        <v>63.231829619634588</v>
      </c>
      <c r="BK12" s="144">
        <v>110838</v>
      </c>
      <c r="BL12" s="25">
        <f t="shared" si="17"/>
        <v>11.548812953575727</v>
      </c>
      <c r="BM12" s="145">
        <v>2096966</v>
      </c>
      <c r="BN12" s="144">
        <v>520060</v>
      </c>
      <c r="BO12" s="25">
        <f t="shared" si="18"/>
        <v>24.800592856536539</v>
      </c>
      <c r="BP12" s="144">
        <v>1422479</v>
      </c>
      <c r="BQ12" s="25">
        <f t="shared" si="18"/>
        <v>67.835100807547661</v>
      </c>
      <c r="BR12" s="144">
        <v>154427</v>
      </c>
      <c r="BS12" s="91">
        <f t="shared" si="19"/>
        <v>7.3643063359157948</v>
      </c>
      <c r="BT12" s="144">
        <v>2665238</v>
      </c>
      <c r="BU12" s="144">
        <v>584886</v>
      </c>
      <c r="BV12" s="25">
        <f t="shared" si="20"/>
        <v>21.944982024119422</v>
      </c>
      <c r="BW12" s="144">
        <v>1804747</v>
      </c>
      <c r="BX12" s="25">
        <f t="shared" si="20"/>
        <v>67.714290431098462</v>
      </c>
      <c r="BY12" s="144">
        <v>275605</v>
      </c>
      <c r="BZ12" s="25">
        <f t="shared" si="21"/>
        <v>10.340727544782117</v>
      </c>
      <c r="CA12" s="145">
        <v>22972</v>
      </c>
      <c r="CB12" s="144">
        <v>6233</v>
      </c>
      <c r="CC12" s="25">
        <f t="shared" si="22"/>
        <v>27.13303151662894</v>
      </c>
      <c r="CD12" s="144">
        <v>15986</v>
      </c>
      <c r="CE12" s="25">
        <f t="shared" si="22"/>
        <v>69.589064948633123</v>
      </c>
      <c r="CF12" s="139">
        <v>753</v>
      </c>
      <c r="CG12" s="91">
        <f t="shared" si="23"/>
        <v>3.2779035347379417</v>
      </c>
      <c r="CH12" s="144">
        <v>45763</v>
      </c>
      <c r="CI12" s="144">
        <v>16331</v>
      </c>
      <c r="CJ12" s="25">
        <f t="shared" si="24"/>
        <v>35.686034569411973</v>
      </c>
      <c r="CK12" s="144">
        <v>28131</v>
      </c>
      <c r="CL12" s="25">
        <f t="shared" si="24"/>
        <v>61.471057404453383</v>
      </c>
      <c r="CM12" s="144">
        <v>1301</v>
      </c>
      <c r="CN12" s="25">
        <f t="shared" si="25"/>
        <v>2.8429080261346504</v>
      </c>
      <c r="CO12" s="142" t="s">
        <v>132</v>
      </c>
      <c r="CP12" s="139" t="s">
        <v>132</v>
      </c>
      <c r="CQ12" s="139"/>
      <c r="CR12" s="139" t="s">
        <v>132</v>
      </c>
      <c r="CS12" s="139"/>
      <c r="CT12" s="139" t="s">
        <v>132</v>
      </c>
      <c r="CU12" s="143"/>
      <c r="CV12" s="139" t="s">
        <v>132</v>
      </c>
      <c r="CW12" s="139" t="s">
        <v>132</v>
      </c>
      <c r="CX12" s="139"/>
      <c r="CY12" s="139" t="s">
        <v>132</v>
      </c>
      <c r="CZ12" s="139"/>
      <c r="DA12" s="139" t="s">
        <v>132</v>
      </c>
      <c r="DB12" s="139"/>
    </row>
    <row r="13" spans="1:106">
      <c r="A13" s="22">
        <v>1980</v>
      </c>
      <c r="B13" s="144">
        <v>24515667</v>
      </c>
      <c r="C13" s="144">
        <v>5572981</v>
      </c>
      <c r="D13" s="25">
        <f t="shared" si="0"/>
        <v>22.732324598796353</v>
      </c>
      <c r="E13" s="144">
        <v>16636938</v>
      </c>
      <c r="F13" s="25">
        <f t="shared" si="0"/>
        <v>67.862473413429868</v>
      </c>
      <c r="G13" s="144">
        <v>2305748</v>
      </c>
      <c r="H13" s="25">
        <f t="shared" si="1"/>
        <v>9.4052019877737774</v>
      </c>
      <c r="I13" s="145">
        <v>572759</v>
      </c>
      <c r="J13" s="144">
        <v>172830</v>
      </c>
      <c r="K13" s="25">
        <f t="shared" si="2"/>
        <v>30.174995067733548</v>
      </c>
      <c r="L13" s="144">
        <v>357339</v>
      </c>
      <c r="M13" s="25">
        <f t="shared" si="2"/>
        <v>62.389067653236353</v>
      </c>
      <c r="N13" s="144">
        <v>42590</v>
      </c>
      <c r="O13" s="91">
        <f t="shared" si="3"/>
        <v>7.4359372790300986</v>
      </c>
      <c r="P13" s="144">
        <v>123735</v>
      </c>
      <c r="Q13" s="144">
        <v>31120</v>
      </c>
      <c r="R13" s="25">
        <f t="shared" si="4"/>
        <v>25.150523295753022</v>
      </c>
      <c r="S13" s="144">
        <v>77944</v>
      </c>
      <c r="T13" s="25">
        <f t="shared" si="4"/>
        <v>62.99268598213925</v>
      </c>
      <c r="U13" s="144">
        <v>14671</v>
      </c>
      <c r="V13" s="25">
        <f t="shared" si="5"/>
        <v>11.85679072210773</v>
      </c>
      <c r="W13" s="145">
        <v>852659</v>
      </c>
      <c r="X13" s="144">
        <v>203284</v>
      </c>
      <c r="Y13" s="25">
        <f t="shared" si="6"/>
        <v>23.841183873037171</v>
      </c>
      <c r="Z13" s="144">
        <v>558893</v>
      </c>
      <c r="AA13" s="25">
        <f t="shared" si="6"/>
        <v>65.547070986173836</v>
      </c>
      <c r="AB13" s="144">
        <v>90482</v>
      </c>
      <c r="AC13" s="91">
        <f t="shared" si="7"/>
        <v>10.61174514078899</v>
      </c>
      <c r="AD13" s="144">
        <v>706219</v>
      </c>
      <c r="AE13" s="144">
        <v>178863</v>
      </c>
      <c r="AF13" s="25">
        <f t="shared" si="8"/>
        <v>25.326846204930764</v>
      </c>
      <c r="AG13" s="144">
        <v>458276</v>
      </c>
      <c r="AH13" s="25">
        <f t="shared" si="8"/>
        <v>64.89148550237249</v>
      </c>
      <c r="AI13" s="144">
        <v>69080</v>
      </c>
      <c r="AJ13" s="25">
        <f t="shared" si="9"/>
        <v>9.7816682926967413</v>
      </c>
      <c r="AK13" s="145">
        <v>6505997</v>
      </c>
      <c r="AL13" s="144">
        <v>1424997</v>
      </c>
      <c r="AM13" s="25">
        <f t="shared" si="10"/>
        <v>21.902822887867917</v>
      </c>
      <c r="AN13" s="144">
        <v>4526464</v>
      </c>
      <c r="AO13" s="25">
        <f t="shared" si="11"/>
        <v>69.573717909799214</v>
      </c>
      <c r="AP13" s="144">
        <v>554536</v>
      </c>
      <c r="AQ13" s="91">
        <f t="shared" si="11"/>
        <v>8.5234592023328624</v>
      </c>
      <c r="AR13" s="144">
        <v>8746013</v>
      </c>
      <c r="AS13" s="144">
        <v>1932849</v>
      </c>
      <c r="AT13" s="25">
        <f t="shared" si="12"/>
        <v>22.099772776463972</v>
      </c>
      <c r="AU13" s="144">
        <v>5962808</v>
      </c>
      <c r="AV13" s="25">
        <f t="shared" si="12"/>
        <v>68.177442681596744</v>
      </c>
      <c r="AW13" s="144">
        <v>850356</v>
      </c>
      <c r="AX13" s="25">
        <f t="shared" si="13"/>
        <v>9.7227845419392818</v>
      </c>
      <c r="AY13" s="145">
        <v>1034435</v>
      </c>
      <c r="AZ13" s="144">
        <v>242890</v>
      </c>
      <c r="BA13" s="25">
        <f t="shared" si="14"/>
        <v>23.480450680806431</v>
      </c>
      <c r="BB13" s="144">
        <v>672186</v>
      </c>
      <c r="BC13" s="25">
        <f t="shared" si="15"/>
        <v>64.980979955241267</v>
      </c>
      <c r="BD13" s="144">
        <v>119359</v>
      </c>
      <c r="BE13" s="91">
        <f t="shared" si="15"/>
        <v>11.538569363952302</v>
      </c>
      <c r="BF13" s="144">
        <v>967548</v>
      </c>
      <c r="BG13" s="144">
        <v>239910</v>
      </c>
      <c r="BH13" s="25">
        <f t="shared" si="16"/>
        <v>24.795669052078036</v>
      </c>
      <c r="BI13" s="144">
        <v>614140</v>
      </c>
      <c r="BJ13" s="25">
        <f t="shared" si="16"/>
        <v>63.473853493573444</v>
      </c>
      <c r="BK13" s="144">
        <v>113498</v>
      </c>
      <c r="BL13" s="25">
        <f t="shared" si="17"/>
        <v>11.730477454348518</v>
      </c>
      <c r="BM13" s="145">
        <v>2191029</v>
      </c>
      <c r="BN13" s="144">
        <v>533203</v>
      </c>
      <c r="BO13" s="25">
        <f t="shared" si="18"/>
        <v>24.335734488224482</v>
      </c>
      <c r="BP13" s="144">
        <v>1498099</v>
      </c>
      <c r="BQ13" s="25">
        <f t="shared" si="18"/>
        <v>68.37422051465316</v>
      </c>
      <c r="BR13" s="144">
        <v>159727</v>
      </c>
      <c r="BS13" s="91">
        <f t="shared" si="19"/>
        <v>7.2900449971223571</v>
      </c>
      <c r="BT13" s="144">
        <v>2745861</v>
      </c>
      <c r="BU13" s="144">
        <v>590689</v>
      </c>
      <c r="BV13" s="25">
        <f t="shared" si="20"/>
        <v>21.511977481744342</v>
      </c>
      <c r="BW13" s="144">
        <v>1865815</v>
      </c>
      <c r="BX13" s="25">
        <f t="shared" si="20"/>
        <v>67.95008924341036</v>
      </c>
      <c r="BY13" s="144">
        <v>289357</v>
      </c>
      <c r="BZ13" s="25">
        <f t="shared" si="21"/>
        <v>10.537933274845303</v>
      </c>
      <c r="CA13" s="145">
        <v>23019</v>
      </c>
      <c r="CB13" s="144">
        <v>6098</v>
      </c>
      <c r="CC13" s="25">
        <f t="shared" si="22"/>
        <v>26.491159476953822</v>
      </c>
      <c r="CD13" s="144">
        <v>16175</v>
      </c>
      <c r="CE13" s="25">
        <f t="shared" si="22"/>
        <v>70.268039445675313</v>
      </c>
      <c r="CF13" s="139">
        <v>746</v>
      </c>
      <c r="CG13" s="91">
        <f t="shared" si="23"/>
        <v>3.2408010773708678</v>
      </c>
      <c r="CH13" s="144">
        <v>46393</v>
      </c>
      <c r="CI13" s="144">
        <v>16248</v>
      </c>
      <c r="CJ13" s="25">
        <f t="shared" si="24"/>
        <v>35.022524949884684</v>
      </c>
      <c r="CK13" s="144">
        <v>28799</v>
      </c>
      <c r="CL13" s="25">
        <f t="shared" si="24"/>
        <v>62.076175285064558</v>
      </c>
      <c r="CM13" s="144">
        <v>1346</v>
      </c>
      <c r="CN13" s="25">
        <f t="shared" si="25"/>
        <v>2.9012997650507621</v>
      </c>
      <c r="CO13" s="142" t="s">
        <v>132</v>
      </c>
      <c r="CP13" s="139" t="s">
        <v>132</v>
      </c>
      <c r="CQ13" s="139"/>
      <c r="CR13" s="139" t="s">
        <v>132</v>
      </c>
      <c r="CS13" s="139"/>
      <c r="CT13" s="139" t="s">
        <v>132</v>
      </c>
      <c r="CU13" s="143"/>
      <c r="CV13" s="139" t="s">
        <v>132</v>
      </c>
      <c r="CW13" s="139" t="s">
        <v>132</v>
      </c>
      <c r="CX13" s="139"/>
      <c r="CY13" s="139" t="s">
        <v>132</v>
      </c>
      <c r="CZ13" s="139"/>
      <c r="DA13" s="139" t="s">
        <v>132</v>
      </c>
      <c r="DB13" s="139"/>
    </row>
    <row r="14" spans="1:106">
      <c r="A14" s="22">
        <v>1981</v>
      </c>
      <c r="B14" s="144">
        <v>24819915</v>
      </c>
      <c r="C14" s="144">
        <v>5532688</v>
      </c>
      <c r="D14" s="25">
        <f t="shared" si="0"/>
        <v>22.291325332903035</v>
      </c>
      <c r="E14" s="144">
        <v>16910264</v>
      </c>
      <c r="F14" s="25">
        <f t="shared" si="0"/>
        <v>68.131836873736276</v>
      </c>
      <c r="G14" s="144">
        <v>2376963</v>
      </c>
      <c r="H14" s="25">
        <f t="shared" si="1"/>
        <v>9.5768377933606939</v>
      </c>
      <c r="I14" s="145">
        <v>575302</v>
      </c>
      <c r="J14" s="144">
        <v>168090</v>
      </c>
      <c r="K14" s="25">
        <f t="shared" si="2"/>
        <v>29.217697835223934</v>
      </c>
      <c r="L14" s="144">
        <v>363159</v>
      </c>
      <c r="M14" s="25">
        <f t="shared" si="2"/>
        <v>63.12493264407216</v>
      </c>
      <c r="N14" s="144">
        <v>44053</v>
      </c>
      <c r="O14" s="91">
        <f t="shared" si="3"/>
        <v>7.6573695207039085</v>
      </c>
      <c r="P14" s="144">
        <v>123551</v>
      </c>
      <c r="Q14" s="144">
        <v>30540</v>
      </c>
      <c r="R14" s="25">
        <f t="shared" si="4"/>
        <v>24.71853728419843</v>
      </c>
      <c r="S14" s="144">
        <v>78063</v>
      </c>
      <c r="T14" s="25">
        <f t="shared" si="4"/>
        <v>63.182815193725666</v>
      </c>
      <c r="U14" s="144">
        <v>14948</v>
      </c>
      <c r="V14" s="25">
        <f t="shared" si="5"/>
        <v>12.098647522075904</v>
      </c>
      <c r="W14" s="145">
        <v>854871</v>
      </c>
      <c r="X14" s="144">
        <v>199057</v>
      </c>
      <c r="Y14" s="25">
        <f t="shared" si="6"/>
        <v>23.285033648351622</v>
      </c>
      <c r="Z14" s="144">
        <v>562919</v>
      </c>
      <c r="AA14" s="25">
        <f t="shared" si="6"/>
        <v>65.848414556114321</v>
      </c>
      <c r="AB14" s="144">
        <v>92895</v>
      </c>
      <c r="AC14" s="91">
        <f t="shared" si="7"/>
        <v>10.866551795534063</v>
      </c>
      <c r="AD14" s="144">
        <v>706438</v>
      </c>
      <c r="AE14" s="144">
        <v>174669</v>
      </c>
      <c r="AF14" s="25">
        <f t="shared" si="8"/>
        <v>24.725312058524597</v>
      </c>
      <c r="AG14" s="144">
        <v>460819</v>
      </c>
      <c r="AH14" s="25">
        <f t="shared" si="8"/>
        <v>65.231343727262683</v>
      </c>
      <c r="AI14" s="144">
        <v>70950</v>
      </c>
      <c r="AJ14" s="25">
        <f t="shared" si="9"/>
        <v>10.043344214212713</v>
      </c>
      <c r="AK14" s="145">
        <v>6547207</v>
      </c>
      <c r="AL14" s="144">
        <v>1407620</v>
      </c>
      <c r="AM14" s="25">
        <f t="shared" si="10"/>
        <v>21.499549349821994</v>
      </c>
      <c r="AN14" s="144">
        <v>4566524</v>
      </c>
      <c r="AO14" s="25">
        <f t="shared" si="11"/>
        <v>69.747664920324041</v>
      </c>
      <c r="AP14" s="144">
        <v>573063</v>
      </c>
      <c r="AQ14" s="91">
        <f t="shared" si="11"/>
        <v>8.7527857298539669</v>
      </c>
      <c r="AR14" s="144">
        <v>8812286</v>
      </c>
      <c r="AS14" s="144">
        <v>1904727</v>
      </c>
      <c r="AT14" s="25">
        <f t="shared" si="12"/>
        <v>21.614448282772482</v>
      </c>
      <c r="AU14" s="144">
        <v>6033577</v>
      </c>
      <c r="AV14" s="25">
        <f t="shared" si="12"/>
        <v>68.467784636131867</v>
      </c>
      <c r="AW14" s="144">
        <v>873982</v>
      </c>
      <c r="AX14" s="25">
        <f t="shared" si="13"/>
        <v>9.9177670810956435</v>
      </c>
      <c r="AY14" s="145">
        <v>1035545</v>
      </c>
      <c r="AZ14" s="144">
        <v>239009</v>
      </c>
      <c r="BA14" s="25">
        <f t="shared" si="14"/>
        <v>23.08050350298635</v>
      </c>
      <c r="BB14" s="144">
        <v>674380</v>
      </c>
      <c r="BC14" s="25">
        <f t="shared" si="15"/>
        <v>65.123195998242466</v>
      </c>
      <c r="BD14" s="144">
        <v>122156</v>
      </c>
      <c r="BE14" s="91">
        <f t="shared" si="15"/>
        <v>11.796300498771178</v>
      </c>
      <c r="BF14" s="144">
        <v>975759</v>
      </c>
      <c r="BG14" s="144">
        <v>239454</v>
      </c>
      <c r="BH14" s="25">
        <f t="shared" si="16"/>
        <v>24.540280950521595</v>
      </c>
      <c r="BI14" s="144">
        <v>619820</v>
      </c>
      <c r="BJ14" s="25">
        <f t="shared" si="16"/>
        <v>63.521832747635429</v>
      </c>
      <c r="BK14" s="144">
        <v>116485</v>
      </c>
      <c r="BL14" s="25">
        <f t="shared" si="17"/>
        <v>11.937886301842976</v>
      </c>
      <c r="BM14" s="145">
        <v>2291104</v>
      </c>
      <c r="BN14" s="144">
        <v>548449</v>
      </c>
      <c r="BO14" s="25">
        <f t="shared" si="18"/>
        <v>23.938197480341355</v>
      </c>
      <c r="BP14" s="144">
        <v>1577729</v>
      </c>
      <c r="BQ14" s="25">
        <f t="shared" si="18"/>
        <v>68.863264173079884</v>
      </c>
      <c r="BR14" s="144">
        <v>164926</v>
      </c>
      <c r="BS14" s="91">
        <f t="shared" si="19"/>
        <v>7.1985383465787676</v>
      </c>
      <c r="BT14" s="144">
        <v>2826558</v>
      </c>
      <c r="BU14" s="144">
        <v>598690</v>
      </c>
      <c r="BV14" s="25">
        <f t="shared" si="20"/>
        <v>21.180885019872225</v>
      </c>
      <c r="BW14" s="144">
        <v>1926546</v>
      </c>
      <c r="BX14" s="25">
        <f t="shared" si="20"/>
        <v>68.15872874358142</v>
      </c>
      <c r="BY14" s="144">
        <v>301322</v>
      </c>
      <c r="BZ14" s="25">
        <f t="shared" si="21"/>
        <v>10.660386236546358</v>
      </c>
      <c r="CA14" s="145">
        <v>23880</v>
      </c>
      <c r="CB14" s="144">
        <v>6199</v>
      </c>
      <c r="CC14" s="25">
        <f t="shared" si="22"/>
        <v>25.958961474036851</v>
      </c>
      <c r="CD14" s="144">
        <v>16906</v>
      </c>
      <c r="CE14" s="25">
        <f t="shared" si="22"/>
        <v>70.795644891122279</v>
      </c>
      <c r="CF14" s="139">
        <v>775</v>
      </c>
      <c r="CG14" s="91">
        <f t="shared" si="23"/>
        <v>3.245393634840871</v>
      </c>
      <c r="CH14" s="144">
        <v>47414</v>
      </c>
      <c r="CI14" s="144">
        <v>16184</v>
      </c>
      <c r="CJ14" s="25">
        <f t="shared" si="24"/>
        <v>34.133378327076393</v>
      </c>
      <c r="CK14" s="144">
        <v>29822</v>
      </c>
      <c r="CL14" s="25">
        <f t="shared" si="24"/>
        <v>62.897034631121606</v>
      </c>
      <c r="CM14" s="144">
        <v>1408</v>
      </c>
      <c r="CN14" s="25">
        <f t="shared" si="25"/>
        <v>2.9695870418019994</v>
      </c>
      <c r="CO14" s="142" t="s">
        <v>132</v>
      </c>
      <c r="CP14" s="139" t="s">
        <v>132</v>
      </c>
      <c r="CQ14" s="139"/>
      <c r="CR14" s="139" t="s">
        <v>132</v>
      </c>
      <c r="CS14" s="139"/>
      <c r="CT14" s="139" t="s">
        <v>132</v>
      </c>
      <c r="CU14" s="143"/>
      <c r="CV14" s="139" t="s">
        <v>132</v>
      </c>
      <c r="CW14" s="139" t="s">
        <v>132</v>
      </c>
      <c r="CX14" s="139"/>
      <c r="CY14" s="139" t="s">
        <v>132</v>
      </c>
      <c r="CZ14" s="139"/>
      <c r="DA14" s="139" t="s">
        <v>132</v>
      </c>
      <c r="DB14" s="139"/>
    </row>
    <row r="15" spans="1:106">
      <c r="A15" s="22">
        <v>1982</v>
      </c>
      <c r="B15" s="144">
        <v>25116942</v>
      </c>
      <c r="C15" s="144">
        <v>5525527</v>
      </c>
      <c r="D15" s="25">
        <f t="shared" si="0"/>
        <v>21.999202769190614</v>
      </c>
      <c r="E15" s="144">
        <v>17149959</v>
      </c>
      <c r="F15" s="25">
        <f t="shared" si="0"/>
        <v>68.280441942335173</v>
      </c>
      <c r="G15" s="144">
        <v>2441456</v>
      </c>
      <c r="H15" s="25">
        <f t="shared" si="1"/>
        <v>9.7203552884742095</v>
      </c>
      <c r="I15" s="145">
        <v>573795</v>
      </c>
      <c r="J15" s="144">
        <v>163789</v>
      </c>
      <c r="K15" s="25">
        <f t="shared" si="2"/>
        <v>28.544863583684069</v>
      </c>
      <c r="L15" s="144">
        <v>364724</v>
      </c>
      <c r="M15" s="25">
        <f t="shared" si="2"/>
        <v>63.563467789018723</v>
      </c>
      <c r="N15" s="144">
        <v>45282</v>
      </c>
      <c r="O15" s="91">
        <f t="shared" si="3"/>
        <v>7.8916686272972054</v>
      </c>
      <c r="P15" s="144">
        <v>123588</v>
      </c>
      <c r="Q15" s="144">
        <v>30254</v>
      </c>
      <c r="R15" s="25">
        <f t="shared" si="4"/>
        <v>24.479722950448263</v>
      </c>
      <c r="S15" s="144">
        <v>78112</v>
      </c>
      <c r="T15" s="25">
        <f t="shared" si="4"/>
        <v>63.203547269961483</v>
      </c>
      <c r="U15" s="144">
        <v>15222</v>
      </c>
      <c r="V15" s="25">
        <f t="shared" si="5"/>
        <v>12.316729779590251</v>
      </c>
      <c r="W15" s="145">
        <v>859038</v>
      </c>
      <c r="X15" s="144">
        <v>196522</v>
      </c>
      <c r="Y15" s="25">
        <f t="shared" si="6"/>
        <v>22.87698565139144</v>
      </c>
      <c r="Z15" s="144">
        <v>567338</v>
      </c>
      <c r="AA15" s="25">
        <f t="shared" si="6"/>
        <v>66.043411350836635</v>
      </c>
      <c r="AB15" s="144">
        <v>95178</v>
      </c>
      <c r="AC15" s="91">
        <f t="shared" si="7"/>
        <v>11.079602997771927</v>
      </c>
      <c r="AD15" s="144">
        <v>707457</v>
      </c>
      <c r="AE15" s="144">
        <v>171531</v>
      </c>
      <c r="AF15" s="25">
        <f t="shared" si="8"/>
        <v>24.246137927817522</v>
      </c>
      <c r="AG15" s="144">
        <v>463307</v>
      </c>
      <c r="AH15" s="25">
        <f t="shared" si="8"/>
        <v>65.489068593568234</v>
      </c>
      <c r="AI15" s="144">
        <v>72619</v>
      </c>
      <c r="AJ15" s="25">
        <f t="shared" si="9"/>
        <v>10.264793478614248</v>
      </c>
      <c r="AK15" s="145">
        <v>6580631</v>
      </c>
      <c r="AL15" s="144">
        <v>1395484</v>
      </c>
      <c r="AM15" s="25">
        <f t="shared" si="10"/>
        <v>21.205929948055132</v>
      </c>
      <c r="AN15" s="144">
        <v>4596037</v>
      </c>
      <c r="AO15" s="25">
        <f t="shared" si="11"/>
        <v>69.841889022496474</v>
      </c>
      <c r="AP15" s="144">
        <v>589110</v>
      </c>
      <c r="AQ15" s="91">
        <f t="shared" si="11"/>
        <v>8.9521810294483917</v>
      </c>
      <c r="AR15" s="144">
        <v>8920288</v>
      </c>
      <c r="AS15" s="144">
        <v>1898443</v>
      </c>
      <c r="AT15" s="25">
        <f t="shared" si="12"/>
        <v>21.282306131819958</v>
      </c>
      <c r="AU15" s="144">
        <v>6124611</v>
      </c>
      <c r="AV15" s="25">
        <f t="shared" si="12"/>
        <v>68.659341492113256</v>
      </c>
      <c r="AW15" s="144">
        <v>897234</v>
      </c>
      <c r="AX15" s="25">
        <f t="shared" si="13"/>
        <v>10.058352376066782</v>
      </c>
      <c r="AY15" s="145">
        <v>1045224</v>
      </c>
      <c r="AZ15" s="144">
        <v>238823</v>
      </c>
      <c r="BA15" s="25">
        <f t="shared" si="14"/>
        <v>22.848977826762493</v>
      </c>
      <c r="BB15" s="144">
        <v>681802</v>
      </c>
      <c r="BC15" s="25">
        <f t="shared" si="15"/>
        <v>65.230228161618939</v>
      </c>
      <c r="BD15" s="144">
        <v>124599</v>
      </c>
      <c r="BE15" s="91">
        <f t="shared" si="15"/>
        <v>11.920794011618563</v>
      </c>
      <c r="BF15" s="144">
        <v>986582</v>
      </c>
      <c r="BG15" s="144">
        <v>241258</v>
      </c>
      <c r="BH15" s="25">
        <f t="shared" si="16"/>
        <v>24.453922735261742</v>
      </c>
      <c r="BI15" s="144">
        <v>625960</v>
      </c>
      <c r="BJ15" s="25">
        <f t="shared" si="16"/>
        <v>63.447336359268668</v>
      </c>
      <c r="BK15" s="144">
        <v>119364</v>
      </c>
      <c r="BL15" s="25">
        <f t="shared" si="17"/>
        <v>12.09874090546959</v>
      </c>
      <c r="BM15" s="145">
        <v>2369827</v>
      </c>
      <c r="BN15" s="144">
        <v>562602</v>
      </c>
      <c r="BO15" s="25">
        <f t="shared" si="18"/>
        <v>23.74021394810676</v>
      </c>
      <c r="BP15" s="144">
        <v>1637765</v>
      </c>
      <c r="BQ15" s="25">
        <f t="shared" si="18"/>
        <v>69.109053108096077</v>
      </c>
      <c r="BR15" s="144">
        <v>169460</v>
      </c>
      <c r="BS15" s="91">
        <f t="shared" si="19"/>
        <v>7.1507329437971636</v>
      </c>
      <c r="BT15" s="144">
        <v>2876513</v>
      </c>
      <c r="BU15" s="144">
        <v>604004</v>
      </c>
      <c r="BV15" s="25">
        <f t="shared" si="20"/>
        <v>20.997784470294416</v>
      </c>
      <c r="BW15" s="144">
        <v>1961340</v>
      </c>
      <c r="BX15" s="25">
        <f t="shared" si="20"/>
        <v>68.184638831807817</v>
      </c>
      <c r="BY15" s="144">
        <v>311169</v>
      </c>
      <c r="BZ15" s="25">
        <f t="shared" si="21"/>
        <v>10.817576697897767</v>
      </c>
      <c r="CA15" s="145">
        <v>24668</v>
      </c>
      <c r="CB15" s="144">
        <v>6355</v>
      </c>
      <c r="CC15" s="25">
        <f t="shared" si="22"/>
        <v>25.762120966434246</v>
      </c>
      <c r="CD15" s="144">
        <v>17527</v>
      </c>
      <c r="CE15" s="25">
        <f t="shared" si="22"/>
        <v>71.051564780282149</v>
      </c>
      <c r="CF15" s="139">
        <v>786</v>
      </c>
      <c r="CG15" s="91">
        <f t="shared" si="23"/>
        <v>3.1863142532836064</v>
      </c>
      <c r="CH15" s="144">
        <v>49331</v>
      </c>
      <c r="CI15" s="144">
        <v>16462</v>
      </c>
      <c r="CJ15" s="25">
        <f t="shared" si="24"/>
        <v>33.370497253248466</v>
      </c>
      <c r="CK15" s="144">
        <v>31436</v>
      </c>
      <c r="CL15" s="25">
        <f t="shared" si="24"/>
        <v>63.724635624657921</v>
      </c>
      <c r="CM15" s="144">
        <v>1433</v>
      </c>
      <c r="CN15" s="25">
        <f t="shared" si="25"/>
        <v>2.9048671220936124</v>
      </c>
      <c r="CO15" s="142" t="s">
        <v>132</v>
      </c>
      <c r="CP15" s="139" t="s">
        <v>132</v>
      </c>
      <c r="CQ15" s="139"/>
      <c r="CR15" s="139" t="s">
        <v>132</v>
      </c>
      <c r="CS15" s="139"/>
      <c r="CT15" s="139" t="s">
        <v>132</v>
      </c>
      <c r="CU15" s="143"/>
      <c r="CV15" s="139" t="s">
        <v>132</v>
      </c>
      <c r="CW15" s="139" t="s">
        <v>132</v>
      </c>
      <c r="CX15" s="139"/>
      <c r="CY15" s="139" t="s">
        <v>132</v>
      </c>
      <c r="CZ15" s="139"/>
      <c r="DA15" s="139" t="s">
        <v>132</v>
      </c>
      <c r="DB15" s="139"/>
    </row>
    <row r="16" spans="1:106">
      <c r="A16" s="22">
        <v>1983</v>
      </c>
      <c r="B16" s="144">
        <v>25366451</v>
      </c>
      <c r="C16" s="144">
        <v>5523089</v>
      </c>
      <c r="D16" s="25">
        <f t="shared" si="0"/>
        <v>21.773203511993064</v>
      </c>
      <c r="E16" s="144">
        <v>17344480</v>
      </c>
      <c r="F16" s="25">
        <f t="shared" si="0"/>
        <v>68.375666741870987</v>
      </c>
      <c r="G16" s="144">
        <v>2498882</v>
      </c>
      <c r="H16" s="25">
        <f t="shared" si="1"/>
        <v>9.8511297461359497</v>
      </c>
      <c r="I16" s="145">
        <v>579164</v>
      </c>
      <c r="J16" s="144">
        <v>160865</v>
      </c>
      <c r="K16" s="25">
        <f t="shared" si="2"/>
        <v>27.775379685201429</v>
      </c>
      <c r="L16" s="144">
        <v>371946</v>
      </c>
      <c r="M16" s="25">
        <f t="shared" si="2"/>
        <v>64.221187781008481</v>
      </c>
      <c r="N16" s="144">
        <v>46353</v>
      </c>
      <c r="O16" s="91">
        <f t="shared" si="3"/>
        <v>8.0034325337900842</v>
      </c>
      <c r="P16" s="144">
        <v>125102</v>
      </c>
      <c r="Q16" s="144">
        <v>30032</v>
      </c>
      <c r="R16" s="25">
        <f t="shared" si="4"/>
        <v>24.006011094946523</v>
      </c>
      <c r="S16" s="144">
        <v>79584</v>
      </c>
      <c r="T16" s="25">
        <f t="shared" si="4"/>
        <v>63.615289923422488</v>
      </c>
      <c r="U16" s="144">
        <v>15486</v>
      </c>
      <c r="V16" s="25">
        <f t="shared" si="5"/>
        <v>12.37869898163099</v>
      </c>
      <c r="W16" s="145">
        <v>868289</v>
      </c>
      <c r="X16" s="144">
        <v>195073</v>
      </c>
      <c r="Y16" s="25">
        <f t="shared" si="6"/>
        <v>22.466367764649789</v>
      </c>
      <c r="Z16" s="144">
        <v>575937</v>
      </c>
      <c r="AA16" s="25">
        <f t="shared" si="6"/>
        <v>66.330104377689921</v>
      </c>
      <c r="AB16" s="144">
        <v>97279</v>
      </c>
      <c r="AC16" s="91">
        <f t="shared" si="7"/>
        <v>11.203527857660296</v>
      </c>
      <c r="AD16" s="144">
        <v>714842</v>
      </c>
      <c r="AE16" s="144">
        <v>170144</v>
      </c>
      <c r="AF16" s="25">
        <f t="shared" si="8"/>
        <v>23.801623295777247</v>
      </c>
      <c r="AG16" s="144">
        <v>470581</v>
      </c>
      <c r="AH16" s="25">
        <f t="shared" si="8"/>
        <v>65.830071540284422</v>
      </c>
      <c r="AI16" s="144">
        <v>74117</v>
      </c>
      <c r="AJ16" s="25">
        <f t="shared" si="9"/>
        <v>10.368305163938325</v>
      </c>
      <c r="AK16" s="145">
        <v>6602976</v>
      </c>
      <c r="AL16" s="144">
        <v>1384456</v>
      </c>
      <c r="AM16" s="25">
        <f t="shared" si="10"/>
        <v>20.967151781257421</v>
      </c>
      <c r="AN16" s="144">
        <v>4615272</v>
      </c>
      <c r="AO16" s="25">
        <f t="shared" si="11"/>
        <v>69.896846512845116</v>
      </c>
      <c r="AP16" s="144">
        <v>603248</v>
      </c>
      <c r="AQ16" s="91">
        <f t="shared" si="11"/>
        <v>9.1360017058974616</v>
      </c>
      <c r="AR16" s="144">
        <v>9039564</v>
      </c>
      <c r="AS16" s="144">
        <v>1900836</v>
      </c>
      <c r="AT16" s="25">
        <f t="shared" si="12"/>
        <v>21.027961083078786</v>
      </c>
      <c r="AU16" s="144">
        <v>6221508</v>
      </c>
      <c r="AV16" s="25">
        <f t="shared" si="12"/>
        <v>68.82531060126351</v>
      </c>
      <c r="AW16" s="144">
        <v>917220</v>
      </c>
      <c r="AX16" s="25">
        <f t="shared" si="13"/>
        <v>10.146728315657702</v>
      </c>
      <c r="AY16" s="145">
        <v>1059752</v>
      </c>
      <c r="AZ16" s="144">
        <v>239966</v>
      </c>
      <c r="BA16" s="25">
        <f t="shared" si="14"/>
        <v>22.643599634631499</v>
      </c>
      <c r="BB16" s="144">
        <v>692824</v>
      </c>
      <c r="BC16" s="25">
        <f t="shared" si="15"/>
        <v>65.376050245717863</v>
      </c>
      <c r="BD16" s="144">
        <v>126962</v>
      </c>
      <c r="BE16" s="91">
        <f t="shared" si="15"/>
        <v>11.980350119650636</v>
      </c>
      <c r="BF16" s="144">
        <v>1001249</v>
      </c>
      <c r="BG16" s="144">
        <v>244248</v>
      </c>
      <c r="BH16" s="25">
        <f t="shared" si="16"/>
        <v>24.394331479981503</v>
      </c>
      <c r="BI16" s="144">
        <v>635272</v>
      </c>
      <c r="BJ16" s="25">
        <f t="shared" si="16"/>
        <v>63.447953506070917</v>
      </c>
      <c r="BK16" s="144">
        <v>121729</v>
      </c>
      <c r="BL16" s="25">
        <f t="shared" si="17"/>
        <v>12.157715013947579</v>
      </c>
      <c r="BM16" s="145">
        <v>2393587</v>
      </c>
      <c r="BN16" s="144">
        <v>568488</v>
      </c>
      <c r="BO16" s="25">
        <f t="shared" si="18"/>
        <v>23.750463216920881</v>
      </c>
      <c r="BP16" s="144">
        <v>1650901</v>
      </c>
      <c r="BQ16" s="25">
        <f t="shared" si="18"/>
        <v>68.971840171257611</v>
      </c>
      <c r="BR16" s="144">
        <v>174198</v>
      </c>
      <c r="BS16" s="91">
        <f t="shared" si="19"/>
        <v>7.2776966118215043</v>
      </c>
      <c r="BT16" s="144">
        <v>2907502</v>
      </c>
      <c r="BU16" s="144">
        <v>606033</v>
      </c>
      <c r="BV16" s="25">
        <f t="shared" si="20"/>
        <v>20.843768981070347</v>
      </c>
      <c r="BW16" s="144">
        <v>1981435</v>
      </c>
      <c r="BX16" s="25">
        <f t="shared" si="20"/>
        <v>68.149050284402207</v>
      </c>
      <c r="BY16" s="144">
        <v>320034</v>
      </c>
      <c r="BZ16" s="25">
        <f t="shared" si="21"/>
        <v>11.00718073452744</v>
      </c>
      <c r="CA16" s="145">
        <v>23664</v>
      </c>
      <c r="CB16" s="144">
        <v>6097</v>
      </c>
      <c r="CC16" s="25">
        <f t="shared" si="22"/>
        <v>25.764874915483436</v>
      </c>
      <c r="CD16" s="144">
        <v>16758</v>
      </c>
      <c r="CE16" s="25">
        <f t="shared" si="22"/>
        <v>70.816430020283974</v>
      </c>
      <c r="CF16" s="139">
        <v>809</v>
      </c>
      <c r="CG16" s="91">
        <f t="shared" si="23"/>
        <v>3.4186950642325895</v>
      </c>
      <c r="CH16" s="144">
        <v>50760</v>
      </c>
      <c r="CI16" s="144">
        <v>16851</v>
      </c>
      <c r="CJ16" s="25">
        <f t="shared" si="24"/>
        <v>33.197399527186761</v>
      </c>
      <c r="CK16" s="144">
        <v>32462</v>
      </c>
      <c r="CL16" s="25">
        <f t="shared" si="24"/>
        <v>63.951930654058316</v>
      </c>
      <c r="CM16" s="144">
        <v>1447</v>
      </c>
      <c r="CN16" s="25">
        <f t="shared" si="25"/>
        <v>2.8506698187549251</v>
      </c>
      <c r="CO16" s="142" t="s">
        <v>132</v>
      </c>
      <c r="CP16" s="139" t="s">
        <v>132</v>
      </c>
      <c r="CQ16" s="139"/>
      <c r="CR16" s="139" t="s">
        <v>132</v>
      </c>
      <c r="CS16" s="139"/>
      <c r="CT16" s="139" t="s">
        <v>132</v>
      </c>
      <c r="CU16" s="143"/>
      <c r="CV16" s="139" t="s">
        <v>132</v>
      </c>
      <c r="CW16" s="139" t="s">
        <v>132</v>
      </c>
      <c r="CX16" s="139"/>
      <c r="CY16" s="139" t="s">
        <v>132</v>
      </c>
      <c r="CZ16" s="139"/>
      <c r="DA16" s="139" t="s">
        <v>132</v>
      </c>
      <c r="DB16" s="139"/>
    </row>
    <row r="17" spans="1:106">
      <c r="A17" s="22">
        <v>1984</v>
      </c>
      <c r="B17" s="144">
        <v>25607053</v>
      </c>
      <c r="C17" s="144">
        <v>5518549</v>
      </c>
      <c r="D17" s="25">
        <f t="shared" si="0"/>
        <v>21.550894591423699</v>
      </c>
      <c r="E17" s="144">
        <v>17525217</v>
      </c>
      <c r="F17" s="25">
        <f t="shared" si="0"/>
        <v>68.439023420617744</v>
      </c>
      <c r="G17" s="144">
        <v>2563287</v>
      </c>
      <c r="H17" s="25">
        <f t="shared" si="1"/>
        <v>10.010081987958552</v>
      </c>
      <c r="I17" s="145">
        <v>580065</v>
      </c>
      <c r="J17" s="144">
        <v>156785</v>
      </c>
      <c r="K17" s="25">
        <f t="shared" si="2"/>
        <v>27.02886745450941</v>
      </c>
      <c r="L17" s="144">
        <v>375634</v>
      </c>
      <c r="M17" s="25">
        <f t="shared" si="2"/>
        <v>64.757225483351007</v>
      </c>
      <c r="N17" s="144">
        <v>47646</v>
      </c>
      <c r="O17" s="91">
        <f t="shared" si="3"/>
        <v>8.2139070621395884</v>
      </c>
      <c r="P17" s="144">
        <v>126563</v>
      </c>
      <c r="Q17" s="144">
        <v>29783</v>
      </c>
      <c r="R17" s="25">
        <f t="shared" si="4"/>
        <v>23.532153947046137</v>
      </c>
      <c r="S17" s="144">
        <v>81045</v>
      </c>
      <c r="T17" s="25">
        <f t="shared" si="4"/>
        <v>64.03530257658241</v>
      </c>
      <c r="U17" s="144">
        <v>15735</v>
      </c>
      <c r="V17" s="25">
        <f t="shared" si="5"/>
        <v>12.432543476371452</v>
      </c>
      <c r="W17" s="145">
        <v>877471</v>
      </c>
      <c r="X17" s="144">
        <v>193881</v>
      </c>
      <c r="Y17" s="25">
        <f t="shared" si="6"/>
        <v>22.095431074075382</v>
      </c>
      <c r="Z17" s="144">
        <v>584225</v>
      </c>
      <c r="AA17" s="25">
        <f t="shared" si="6"/>
        <v>66.580547961129199</v>
      </c>
      <c r="AB17" s="144">
        <v>99365</v>
      </c>
      <c r="AC17" s="91">
        <f t="shared" si="7"/>
        <v>11.324020964795418</v>
      </c>
      <c r="AD17" s="144">
        <v>720488</v>
      </c>
      <c r="AE17" s="144">
        <v>168380</v>
      </c>
      <c r="AF17" s="25">
        <f t="shared" si="8"/>
        <v>23.370271260590044</v>
      </c>
      <c r="AG17" s="144">
        <v>476226</v>
      </c>
      <c r="AH17" s="25">
        <f t="shared" si="8"/>
        <v>66.097700447474494</v>
      </c>
      <c r="AI17" s="144">
        <v>75882</v>
      </c>
      <c r="AJ17" s="25">
        <f t="shared" si="9"/>
        <v>10.532028291935466</v>
      </c>
      <c r="AK17" s="145">
        <v>6631220</v>
      </c>
      <c r="AL17" s="144">
        <v>1375781</v>
      </c>
      <c r="AM17" s="25">
        <f t="shared" si="10"/>
        <v>20.747026942251953</v>
      </c>
      <c r="AN17" s="144">
        <v>4636788</v>
      </c>
      <c r="AO17" s="25">
        <f t="shared" si="11"/>
        <v>69.923603801412114</v>
      </c>
      <c r="AP17" s="144">
        <v>618651</v>
      </c>
      <c r="AQ17" s="91">
        <f t="shared" si="11"/>
        <v>9.3293692563359389</v>
      </c>
      <c r="AR17" s="144">
        <v>9167484</v>
      </c>
      <c r="AS17" s="144">
        <v>1905665</v>
      </c>
      <c r="AT17" s="25">
        <f t="shared" si="12"/>
        <v>20.787219263213331</v>
      </c>
      <c r="AU17" s="144">
        <v>6321231</v>
      </c>
      <c r="AV17" s="25">
        <f t="shared" si="12"/>
        <v>68.952735559723905</v>
      </c>
      <c r="AW17" s="144">
        <v>940588</v>
      </c>
      <c r="AX17" s="25">
        <f t="shared" si="13"/>
        <v>10.260045177062757</v>
      </c>
      <c r="AY17" s="145">
        <v>1071810</v>
      </c>
      <c r="AZ17" s="144">
        <v>240620</v>
      </c>
      <c r="BA17" s="25">
        <f t="shared" si="14"/>
        <v>22.449874511340628</v>
      </c>
      <c r="BB17" s="144">
        <v>701789</v>
      </c>
      <c r="BC17" s="25">
        <f t="shared" si="15"/>
        <v>65.476996855786012</v>
      </c>
      <c r="BD17" s="144">
        <v>129401</v>
      </c>
      <c r="BE17" s="91">
        <f t="shared" si="15"/>
        <v>12.073128632873363</v>
      </c>
      <c r="BF17" s="144">
        <v>1014615</v>
      </c>
      <c r="BG17" s="144">
        <v>246547</v>
      </c>
      <c r="BH17" s="25">
        <f t="shared" si="16"/>
        <v>24.299561902790714</v>
      </c>
      <c r="BI17" s="144">
        <v>643834</v>
      </c>
      <c r="BJ17" s="25">
        <f t="shared" si="16"/>
        <v>63.455990695978279</v>
      </c>
      <c r="BK17" s="144">
        <v>124234</v>
      </c>
      <c r="BL17" s="25">
        <f t="shared" si="17"/>
        <v>12.244447401231008</v>
      </c>
      <c r="BM17" s="145">
        <v>2393907</v>
      </c>
      <c r="BN17" s="144">
        <v>569069</v>
      </c>
      <c r="BO17" s="25">
        <f t="shared" si="18"/>
        <v>23.771558377163355</v>
      </c>
      <c r="BP17" s="144">
        <v>1645324</v>
      </c>
      <c r="BQ17" s="25">
        <f t="shared" si="18"/>
        <v>68.729654075951984</v>
      </c>
      <c r="BR17" s="144">
        <v>179514</v>
      </c>
      <c r="BS17" s="91">
        <f t="shared" si="19"/>
        <v>7.4987875468846532</v>
      </c>
      <c r="BT17" s="144">
        <v>2947181</v>
      </c>
      <c r="BU17" s="144">
        <v>608776</v>
      </c>
      <c r="BV17" s="25">
        <f t="shared" si="20"/>
        <v>20.656213513862909</v>
      </c>
      <c r="BW17" s="144">
        <v>2008461</v>
      </c>
      <c r="BX17" s="25">
        <f t="shared" si="20"/>
        <v>68.148546017363714</v>
      </c>
      <c r="BY17" s="144">
        <v>329944</v>
      </c>
      <c r="BZ17" s="25">
        <f t="shared" si="21"/>
        <v>11.195240468773381</v>
      </c>
      <c r="CA17" s="145">
        <v>23921</v>
      </c>
      <c r="CB17" s="144">
        <v>6127</v>
      </c>
      <c r="CC17" s="25">
        <f t="shared" si="22"/>
        <v>25.613477697420677</v>
      </c>
      <c r="CD17" s="144">
        <v>16974</v>
      </c>
      <c r="CE17" s="25">
        <f t="shared" si="22"/>
        <v>70.958571966054933</v>
      </c>
      <c r="CF17" s="139">
        <v>820</v>
      </c>
      <c r="CG17" s="91">
        <f t="shared" si="23"/>
        <v>3.4279503365243928</v>
      </c>
      <c r="CH17" s="144">
        <v>52328</v>
      </c>
      <c r="CI17" s="144">
        <v>17135</v>
      </c>
      <c r="CJ17" s="25">
        <f t="shared" si="24"/>
        <v>32.745375324873869</v>
      </c>
      <c r="CK17" s="144">
        <v>33686</v>
      </c>
      <c r="CL17" s="25">
        <f t="shared" si="24"/>
        <v>64.374713346583093</v>
      </c>
      <c r="CM17" s="144">
        <v>1507</v>
      </c>
      <c r="CN17" s="25">
        <f t="shared" si="25"/>
        <v>2.8799113285430362</v>
      </c>
      <c r="CO17" s="142" t="s">
        <v>132</v>
      </c>
      <c r="CP17" s="139" t="s">
        <v>132</v>
      </c>
      <c r="CQ17" s="139"/>
      <c r="CR17" s="139" t="s">
        <v>132</v>
      </c>
      <c r="CS17" s="139"/>
      <c r="CT17" s="139" t="s">
        <v>132</v>
      </c>
      <c r="CU17" s="143"/>
      <c r="CV17" s="139" t="s">
        <v>132</v>
      </c>
      <c r="CW17" s="139" t="s">
        <v>132</v>
      </c>
      <c r="CX17" s="139"/>
      <c r="CY17" s="139" t="s">
        <v>132</v>
      </c>
      <c r="CZ17" s="139"/>
      <c r="DA17" s="139" t="s">
        <v>132</v>
      </c>
      <c r="DB17" s="139"/>
    </row>
    <row r="18" spans="1:106">
      <c r="A18" s="22">
        <v>1985</v>
      </c>
      <c r="B18" s="144">
        <v>25842116</v>
      </c>
      <c r="C18" s="144">
        <v>5504577</v>
      </c>
      <c r="D18" s="25">
        <f t="shared" si="0"/>
        <v>21.300798278283402</v>
      </c>
      <c r="E18" s="144">
        <v>17689106</v>
      </c>
      <c r="F18" s="25">
        <f t="shared" si="0"/>
        <v>68.450687242484321</v>
      </c>
      <c r="G18" s="144">
        <v>2648433</v>
      </c>
      <c r="H18" s="25">
        <f t="shared" si="1"/>
        <v>10.248514479232274</v>
      </c>
      <c r="I18" s="145">
        <v>579275</v>
      </c>
      <c r="J18" s="144">
        <v>152218</v>
      </c>
      <c r="K18" s="25">
        <f t="shared" si="2"/>
        <v>26.277329420396185</v>
      </c>
      <c r="L18" s="144">
        <v>377696</v>
      </c>
      <c r="M18" s="25">
        <f t="shared" si="2"/>
        <v>65.201501877346686</v>
      </c>
      <c r="N18" s="144">
        <v>49361</v>
      </c>
      <c r="O18" s="91">
        <f t="shared" si="3"/>
        <v>8.5211687022571319</v>
      </c>
      <c r="P18" s="144">
        <v>127619</v>
      </c>
      <c r="Q18" s="144">
        <v>29680</v>
      </c>
      <c r="R18" s="25">
        <f t="shared" si="4"/>
        <v>23.256725095792945</v>
      </c>
      <c r="S18" s="144">
        <v>81932</v>
      </c>
      <c r="T18" s="25">
        <f t="shared" si="4"/>
        <v>64.200471716593924</v>
      </c>
      <c r="U18" s="144">
        <v>16007</v>
      </c>
      <c r="V18" s="25">
        <f t="shared" si="5"/>
        <v>12.54280318761313</v>
      </c>
      <c r="W18" s="145">
        <v>885848</v>
      </c>
      <c r="X18" s="144">
        <v>192373</v>
      </c>
      <c r="Y18" s="25">
        <f t="shared" si="6"/>
        <v>21.71625380426439</v>
      </c>
      <c r="Z18" s="144">
        <v>591259</v>
      </c>
      <c r="AA18" s="25">
        <f t="shared" si="6"/>
        <v>66.744972049380934</v>
      </c>
      <c r="AB18" s="144">
        <v>102216</v>
      </c>
      <c r="AC18" s="91">
        <f t="shared" si="7"/>
        <v>11.53877414635468</v>
      </c>
      <c r="AD18" s="144">
        <v>723287</v>
      </c>
      <c r="AE18" s="144">
        <v>165825</v>
      </c>
      <c r="AF18" s="25">
        <f t="shared" si="8"/>
        <v>22.926583776564488</v>
      </c>
      <c r="AG18" s="144">
        <v>479677</v>
      </c>
      <c r="AH18" s="25">
        <f t="shared" si="8"/>
        <v>66.319040712746116</v>
      </c>
      <c r="AI18" s="144">
        <v>77785</v>
      </c>
      <c r="AJ18" s="25">
        <f t="shared" si="9"/>
        <v>10.754375510689394</v>
      </c>
      <c r="AK18" s="145">
        <v>6665802</v>
      </c>
      <c r="AL18" s="144">
        <v>1366198</v>
      </c>
      <c r="AM18" s="25">
        <f t="shared" si="10"/>
        <v>20.495628282988303</v>
      </c>
      <c r="AN18" s="144">
        <v>4662173</v>
      </c>
      <c r="AO18" s="25">
        <f t="shared" si="11"/>
        <v>69.941666434136508</v>
      </c>
      <c r="AP18" s="144">
        <v>637431</v>
      </c>
      <c r="AQ18" s="91">
        <f t="shared" si="11"/>
        <v>9.5627052828751893</v>
      </c>
      <c r="AR18" s="144">
        <v>9294657</v>
      </c>
      <c r="AS18" s="144">
        <v>1908864</v>
      </c>
      <c r="AT18" s="25">
        <f t="shared" si="12"/>
        <v>20.537218318007863</v>
      </c>
      <c r="AU18" s="144">
        <v>6412636</v>
      </c>
      <c r="AV18" s="25">
        <f t="shared" si="12"/>
        <v>68.992712695046194</v>
      </c>
      <c r="AW18" s="144">
        <v>973157</v>
      </c>
      <c r="AX18" s="25">
        <f t="shared" si="13"/>
        <v>10.470068986945941</v>
      </c>
      <c r="AY18" s="145">
        <v>1082495</v>
      </c>
      <c r="AZ18" s="144">
        <v>240558</v>
      </c>
      <c r="BA18" s="25">
        <f t="shared" si="14"/>
        <v>22.222550681527398</v>
      </c>
      <c r="BB18" s="144">
        <v>709303</v>
      </c>
      <c r="BC18" s="25">
        <f t="shared" si="15"/>
        <v>65.524829213991751</v>
      </c>
      <c r="BD18" s="144">
        <v>132634</v>
      </c>
      <c r="BE18" s="91">
        <f t="shared" si="15"/>
        <v>12.252620104480853</v>
      </c>
      <c r="BF18" s="144">
        <v>1024928</v>
      </c>
      <c r="BG18" s="144">
        <v>248417</v>
      </c>
      <c r="BH18" s="25">
        <f t="shared" si="16"/>
        <v>24.237507415155015</v>
      </c>
      <c r="BI18" s="144">
        <v>649354</v>
      </c>
      <c r="BJ18" s="25">
        <f t="shared" si="16"/>
        <v>63.356060133004462</v>
      </c>
      <c r="BK18" s="144">
        <v>127157</v>
      </c>
      <c r="BL18" s="25">
        <f t="shared" si="17"/>
        <v>12.406432451840519</v>
      </c>
      <c r="BM18" s="145">
        <v>2404490</v>
      </c>
      <c r="BN18" s="144">
        <v>568947</v>
      </c>
      <c r="BO18" s="25">
        <f t="shared" si="18"/>
        <v>23.661857608058259</v>
      </c>
      <c r="BP18" s="144">
        <v>1648942</v>
      </c>
      <c r="BQ18" s="25">
        <f t="shared" si="18"/>
        <v>68.577619370427826</v>
      </c>
      <c r="BR18" s="144">
        <v>186601</v>
      </c>
      <c r="BS18" s="91">
        <f t="shared" si="19"/>
        <v>7.7605230215139178</v>
      </c>
      <c r="BT18" s="144">
        <v>2975131</v>
      </c>
      <c r="BU18" s="144">
        <v>607688</v>
      </c>
      <c r="BV18" s="25">
        <f t="shared" si="20"/>
        <v>20.425587982512365</v>
      </c>
      <c r="BW18" s="144">
        <v>2023760</v>
      </c>
      <c r="BX18" s="25">
        <f t="shared" si="20"/>
        <v>68.022550939773751</v>
      </c>
      <c r="BY18" s="144">
        <v>343683</v>
      </c>
      <c r="BZ18" s="25">
        <f t="shared" si="21"/>
        <v>11.551861077713889</v>
      </c>
      <c r="CA18" s="145">
        <v>24375</v>
      </c>
      <c r="CB18" s="144">
        <v>6211</v>
      </c>
      <c r="CC18" s="25">
        <f t="shared" si="22"/>
        <v>25.481025641025642</v>
      </c>
      <c r="CD18" s="144">
        <v>17298</v>
      </c>
      <c r="CE18" s="25">
        <f t="shared" si="22"/>
        <v>70.966153846153844</v>
      </c>
      <c r="CF18" s="139">
        <v>866</v>
      </c>
      <c r="CG18" s="91">
        <f t="shared" si="23"/>
        <v>3.5528205128205128</v>
      </c>
      <c r="CH18" s="144">
        <v>54209</v>
      </c>
      <c r="CI18" s="144">
        <v>17598</v>
      </c>
      <c r="CJ18" s="25">
        <f t="shared" si="24"/>
        <v>32.46324411075652</v>
      </c>
      <c r="CK18" s="144">
        <v>35076</v>
      </c>
      <c r="CL18" s="25">
        <f t="shared" si="24"/>
        <v>64.705122765592435</v>
      </c>
      <c r="CM18" s="144">
        <v>1535</v>
      </c>
      <c r="CN18" s="25">
        <f t="shared" si="25"/>
        <v>2.8316331236510544</v>
      </c>
      <c r="CO18" s="142" t="s">
        <v>132</v>
      </c>
      <c r="CP18" s="139" t="s">
        <v>132</v>
      </c>
      <c r="CQ18" s="139"/>
      <c r="CR18" s="139" t="s">
        <v>132</v>
      </c>
      <c r="CS18" s="139"/>
      <c r="CT18" s="139" t="s">
        <v>132</v>
      </c>
      <c r="CU18" s="143"/>
      <c r="CV18" s="139" t="s">
        <v>132</v>
      </c>
      <c r="CW18" s="139" t="s">
        <v>132</v>
      </c>
      <c r="CX18" s="139"/>
      <c r="CY18" s="139" t="s">
        <v>132</v>
      </c>
      <c r="CZ18" s="139"/>
      <c r="DA18" s="139" t="s">
        <v>132</v>
      </c>
      <c r="DB18" s="139"/>
    </row>
    <row r="19" spans="1:106">
      <c r="A19" s="22">
        <v>1986</v>
      </c>
      <c r="B19" s="144">
        <v>26100278</v>
      </c>
      <c r="C19" s="144">
        <v>5485595</v>
      </c>
      <c r="D19" s="25">
        <f t="shared" si="0"/>
        <v>21.017381500687463</v>
      </c>
      <c r="E19" s="144">
        <v>17878120</v>
      </c>
      <c r="F19" s="25">
        <f t="shared" si="0"/>
        <v>68.497814467723288</v>
      </c>
      <c r="G19" s="144">
        <v>2736563</v>
      </c>
      <c r="H19" s="25">
        <f t="shared" si="1"/>
        <v>10.484804031589242</v>
      </c>
      <c r="I19" s="145">
        <v>576306</v>
      </c>
      <c r="J19" s="144">
        <v>147420</v>
      </c>
      <c r="K19" s="25">
        <f t="shared" si="2"/>
        <v>25.580160539713276</v>
      </c>
      <c r="L19" s="144">
        <v>378555</v>
      </c>
      <c r="M19" s="25">
        <f t="shared" si="2"/>
        <v>65.686458235728935</v>
      </c>
      <c r="N19" s="144">
        <v>50331</v>
      </c>
      <c r="O19" s="91">
        <f t="shared" si="3"/>
        <v>8.7333812245577871</v>
      </c>
      <c r="P19" s="144">
        <v>128436</v>
      </c>
      <c r="Q19" s="144">
        <v>29512</v>
      </c>
      <c r="R19" s="25">
        <f t="shared" si="4"/>
        <v>22.977981251362547</v>
      </c>
      <c r="S19" s="144">
        <v>82688</v>
      </c>
      <c r="T19" s="25">
        <f t="shared" si="4"/>
        <v>64.380703229624089</v>
      </c>
      <c r="U19" s="144">
        <v>16236</v>
      </c>
      <c r="V19" s="25">
        <f t="shared" si="5"/>
        <v>12.641315519013361</v>
      </c>
      <c r="W19" s="145">
        <v>889087</v>
      </c>
      <c r="X19" s="144">
        <v>189081</v>
      </c>
      <c r="Y19" s="25">
        <f t="shared" si="6"/>
        <v>21.266872645759076</v>
      </c>
      <c r="Z19" s="144">
        <v>595328</v>
      </c>
      <c r="AA19" s="25">
        <f t="shared" si="6"/>
        <v>66.959476406695856</v>
      </c>
      <c r="AB19" s="144">
        <v>104678</v>
      </c>
      <c r="AC19" s="91">
        <f t="shared" si="7"/>
        <v>11.773650947545066</v>
      </c>
      <c r="AD19" s="144">
        <v>725019</v>
      </c>
      <c r="AE19" s="144">
        <v>162642</v>
      </c>
      <c r="AF19" s="25">
        <f t="shared" si="8"/>
        <v>22.432791416500809</v>
      </c>
      <c r="AG19" s="144">
        <v>482733</v>
      </c>
      <c r="AH19" s="25">
        <f t="shared" si="8"/>
        <v>66.582117158308961</v>
      </c>
      <c r="AI19" s="144">
        <v>79644</v>
      </c>
      <c r="AJ19" s="25">
        <f t="shared" si="9"/>
        <v>10.985091425190236</v>
      </c>
      <c r="AK19" s="145">
        <v>6708170</v>
      </c>
      <c r="AL19" s="144">
        <v>1358187</v>
      </c>
      <c r="AM19" s="25">
        <f t="shared" si="10"/>
        <v>20.246758803071479</v>
      </c>
      <c r="AN19" s="144">
        <v>4692226</v>
      </c>
      <c r="AO19" s="25">
        <f t="shared" si="11"/>
        <v>69.947929166971022</v>
      </c>
      <c r="AP19" s="144">
        <v>657757</v>
      </c>
      <c r="AQ19" s="91">
        <f t="shared" si="11"/>
        <v>9.8053120299575003</v>
      </c>
      <c r="AR19" s="144">
        <v>9437359</v>
      </c>
      <c r="AS19" s="144">
        <v>1911768</v>
      </c>
      <c r="AT19" s="25">
        <f t="shared" si="12"/>
        <v>20.257447025168801</v>
      </c>
      <c r="AU19" s="144">
        <v>6516868</v>
      </c>
      <c r="AV19" s="25">
        <f t="shared" si="12"/>
        <v>69.053937653532088</v>
      </c>
      <c r="AW19" s="144">
        <v>1008723</v>
      </c>
      <c r="AX19" s="25">
        <f t="shared" si="13"/>
        <v>10.688615321299105</v>
      </c>
      <c r="AY19" s="145">
        <v>1091552</v>
      </c>
      <c r="AZ19" s="144">
        <v>239515</v>
      </c>
      <c r="BA19" s="25">
        <f t="shared" si="14"/>
        <v>21.942610155081937</v>
      </c>
      <c r="BB19" s="144">
        <v>716542</v>
      </c>
      <c r="BC19" s="25">
        <f t="shared" si="15"/>
        <v>65.644330274691455</v>
      </c>
      <c r="BD19" s="144">
        <v>135495</v>
      </c>
      <c r="BE19" s="91">
        <f t="shared" si="15"/>
        <v>12.413059570226613</v>
      </c>
      <c r="BF19" s="144">
        <v>1028717</v>
      </c>
      <c r="BG19" s="144">
        <v>248401</v>
      </c>
      <c r="BH19" s="25">
        <f t="shared" si="16"/>
        <v>24.146679796289941</v>
      </c>
      <c r="BI19" s="144">
        <v>650710</v>
      </c>
      <c r="BJ19" s="25">
        <f t="shared" si="16"/>
        <v>63.254519950579216</v>
      </c>
      <c r="BK19" s="144">
        <v>129606</v>
      </c>
      <c r="BL19" s="25">
        <f t="shared" si="17"/>
        <v>12.598800253130841</v>
      </c>
      <c r="BM19" s="145">
        <v>2432930</v>
      </c>
      <c r="BN19" s="144">
        <v>570748</v>
      </c>
      <c r="BO19" s="25">
        <f t="shared" si="18"/>
        <v>23.459285717221622</v>
      </c>
      <c r="BP19" s="144">
        <v>1668701</v>
      </c>
      <c r="BQ19" s="25">
        <f t="shared" si="18"/>
        <v>68.588122140793203</v>
      </c>
      <c r="BR19" s="144">
        <v>193481</v>
      </c>
      <c r="BS19" s="91">
        <f t="shared" si="19"/>
        <v>7.9525921419851784</v>
      </c>
      <c r="BT19" s="144">
        <v>3003621</v>
      </c>
      <c r="BU19" s="144">
        <v>604791</v>
      </c>
      <c r="BV19" s="25">
        <f t="shared" si="20"/>
        <v>20.135396576332369</v>
      </c>
      <c r="BW19" s="144">
        <v>2040732</v>
      </c>
      <c r="BX19" s="25">
        <f t="shared" si="20"/>
        <v>67.942393531008079</v>
      </c>
      <c r="BY19" s="144">
        <v>358098</v>
      </c>
      <c r="BZ19" s="25">
        <f t="shared" si="21"/>
        <v>11.922209892659559</v>
      </c>
      <c r="CA19" s="145">
        <v>24430</v>
      </c>
      <c r="CB19" s="144">
        <v>6046</v>
      </c>
      <c r="CC19" s="25">
        <f t="shared" si="22"/>
        <v>24.748260335652887</v>
      </c>
      <c r="CD19" s="144">
        <v>17477</v>
      </c>
      <c r="CE19" s="25">
        <f t="shared" si="22"/>
        <v>71.539091281211626</v>
      </c>
      <c r="CF19" s="139">
        <v>907</v>
      </c>
      <c r="CG19" s="91">
        <f t="shared" si="23"/>
        <v>3.7126483831354893</v>
      </c>
      <c r="CH19" s="144">
        <v>54651</v>
      </c>
      <c r="CI19" s="144">
        <v>17484</v>
      </c>
      <c r="CJ19" s="25">
        <f t="shared" si="24"/>
        <v>31.992095295603008</v>
      </c>
      <c r="CK19" s="144">
        <v>35560</v>
      </c>
      <c r="CL19" s="25">
        <f t="shared" si="24"/>
        <v>65.067427860423408</v>
      </c>
      <c r="CM19" s="144">
        <v>1607</v>
      </c>
      <c r="CN19" s="25">
        <f t="shared" si="25"/>
        <v>2.940476843973578</v>
      </c>
      <c r="CO19" s="142" t="s">
        <v>132</v>
      </c>
      <c r="CP19" s="139" t="s">
        <v>132</v>
      </c>
      <c r="CQ19" s="139"/>
      <c r="CR19" s="139" t="s">
        <v>132</v>
      </c>
      <c r="CS19" s="139"/>
      <c r="CT19" s="139" t="s">
        <v>132</v>
      </c>
      <c r="CU19" s="143"/>
      <c r="CV19" s="139" t="s">
        <v>132</v>
      </c>
      <c r="CW19" s="139" t="s">
        <v>132</v>
      </c>
      <c r="CX19" s="139"/>
      <c r="CY19" s="139" t="s">
        <v>132</v>
      </c>
      <c r="CZ19" s="139"/>
      <c r="DA19" s="139" t="s">
        <v>132</v>
      </c>
      <c r="DB19" s="139"/>
    </row>
    <row r="20" spans="1:106">
      <c r="A20" s="22">
        <v>1987</v>
      </c>
      <c r="B20" s="144">
        <v>26446601</v>
      </c>
      <c r="C20" s="144">
        <v>5525270</v>
      </c>
      <c r="D20" s="25">
        <f t="shared" si="0"/>
        <v>20.892174385661129</v>
      </c>
      <c r="E20" s="144">
        <v>18082037</v>
      </c>
      <c r="F20" s="25">
        <f t="shared" si="0"/>
        <v>68.371875085195256</v>
      </c>
      <c r="G20" s="144">
        <v>2839294</v>
      </c>
      <c r="H20" s="25">
        <f t="shared" si="1"/>
        <v>10.735950529143613</v>
      </c>
      <c r="I20" s="145">
        <v>575242</v>
      </c>
      <c r="J20" s="144">
        <v>143000</v>
      </c>
      <c r="K20" s="25">
        <f t="shared" si="2"/>
        <v>24.859102777613597</v>
      </c>
      <c r="L20" s="144">
        <v>380552</v>
      </c>
      <c r="M20" s="25">
        <f t="shared" si="2"/>
        <v>66.155113847737127</v>
      </c>
      <c r="N20" s="144">
        <v>51690</v>
      </c>
      <c r="O20" s="91">
        <f t="shared" si="3"/>
        <v>8.9857833746492783</v>
      </c>
      <c r="P20" s="144">
        <v>128641</v>
      </c>
      <c r="Q20" s="144">
        <v>29353</v>
      </c>
      <c r="R20" s="25">
        <f t="shared" si="4"/>
        <v>22.817764165390507</v>
      </c>
      <c r="S20" s="144">
        <v>82868</v>
      </c>
      <c r="T20" s="25">
        <f t="shared" si="4"/>
        <v>64.418031576247074</v>
      </c>
      <c r="U20" s="144">
        <v>16420</v>
      </c>
      <c r="V20" s="25">
        <f t="shared" si="5"/>
        <v>12.764204258362419</v>
      </c>
      <c r="W20" s="145">
        <v>893606</v>
      </c>
      <c r="X20" s="144">
        <v>187661</v>
      </c>
      <c r="Y20" s="25">
        <f t="shared" si="6"/>
        <v>21.00041852897138</v>
      </c>
      <c r="Z20" s="144">
        <v>598865</v>
      </c>
      <c r="AA20" s="25">
        <f t="shared" si="6"/>
        <v>67.016671777047151</v>
      </c>
      <c r="AB20" s="144">
        <v>107080</v>
      </c>
      <c r="AC20" s="91">
        <f t="shared" si="7"/>
        <v>11.982909693981464</v>
      </c>
      <c r="AD20" s="144">
        <v>727768</v>
      </c>
      <c r="AE20" s="144">
        <v>160157</v>
      </c>
      <c r="AF20" s="25">
        <f t="shared" si="8"/>
        <v>22.00660100471579</v>
      </c>
      <c r="AG20" s="144">
        <v>485574</v>
      </c>
      <c r="AH20" s="25">
        <f t="shared" si="8"/>
        <v>66.720988007167122</v>
      </c>
      <c r="AI20" s="144">
        <v>82037</v>
      </c>
      <c r="AJ20" s="25">
        <f t="shared" si="9"/>
        <v>11.272410988117093</v>
      </c>
      <c r="AK20" s="145">
        <v>6781984</v>
      </c>
      <c r="AL20" s="144">
        <v>1363266</v>
      </c>
      <c r="AM20" s="25">
        <f t="shared" si="10"/>
        <v>20.101285995366549</v>
      </c>
      <c r="AN20" s="144">
        <v>4735313</v>
      </c>
      <c r="AO20" s="25">
        <f t="shared" si="11"/>
        <v>69.821942959464366</v>
      </c>
      <c r="AP20" s="144">
        <v>683405</v>
      </c>
      <c r="AQ20" s="91">
        <f t="shared" si="11"/>
        <v>10.076771045169084</v>
      </c>
      <c r="AR20" s="144">
        <v>9637945</v>
      </c>
      <c r="AS20" s="144">
        <v>1943690</v>
      </c>
      <c r="AT20" s="25">
        <f t="shared" si="12"/>
        <v>20.167058434137154</v>
      </c>
      <c r="AU20" s="144">
        <v>6643937</v>
      </c>
      <c r="AV20" s="25">
        <f t="shared" si="12"/>
        <v>68.935203510706899</v>
      </c>
      <c r="AW20" s="144">
        <v>1050318</v>
      </c>
      <c r="AX20" s="25">
        <f t="shared" si="13"/>
        <v>10.89773805515595</v>
      </c>
      <c r="AY20" s="145">
        <v>1098373</v>
      </c>
      <c r="AZ20" s="144">
        <v>240909</v>
      </c>
      <c r="BA20" s="25">
        <f t="shared" si="14"/>
        <v>21.933259466501816</v>
      </c>
      <c r="BB20" s="144">
        <v>719008</v>
      </c>
      <c r="BC20" s="25">
        <f t="shared" si="15"/>
        <v>65.461186682483998</v>
      </c>
      <c r="BD20" s="144">
        <v>138456</v>
      </c>
      <c r="BE20" s="91">
        <f t="shared" si="15"/>
        <v>12.605553851014182</v>
      </c>
      <c r="BF20" s="144">
        <v>1032799</v>
      </c>
      <c r="BG20" s="144">
        <v>249461</v>
      </c>
      <c r="BH20" s="25">
        <f t="shared" si="16"/>
        <v>24.153876988649291</v>
      </c>
      <c r="BI20" s="144">
        <v>650903</v>
      </c>
      <c r="BJ20" s="25">
        <f t="shared" si="16"/>
        <v>63.023201997678157</v>
      </c>
      <c r="BK20" s="144">
        <v>132435</v>
      </c>
      <c r="BL20" s="25">
        <f t="shared" si="17"/>
        <v>12.822921013672554</v>
      </c>
      <c r="BM20" s="145">
        <v>2440877</v>
      </c>
      <c r="BN20" s="144">
        <v>572253</v>
      </c>
      <c r="BO20" s="25">
        <f t="shared" si="18"/>
        <v>23.444565211602225</v>
      </c>
      <c r="BP20" s="144">
        <v>1667061</v>
      </c>
      <c r="BQ20" s="25">
        <f t="shared" si="18"/>
        <v>68.297624173606451</v>
      </c>
      <c r="BR20" s="144">
        <v>201563</v>
      </c>
      <c r="BS20" s="91">
        <f t="shared" si="19"/>
        <v>8.2578106147913228</v>
      </c>
      <c r="BT20" s="144">
        <v>3048651</v>
      </c>
      <c r="BU20" s="144">
        <v>611767</v>
      </c>
      <c r="BV20" s="25">
        <f t="shared" si="20"/>
        <v>20.066809877549119</v>
      </c>
      <c r="BW20" s="144">
        <v>2063596</v>
      </c>
      <c r="BX20" s="25">
        <f t="shared" si="20"/>
        <v>67.68882367971932</v>
      </c>
      <c r="BY20" s="144">
        <v>373288</v>
      </c>
      <c r="BZ20" s="25">
        <f t="shared" si="21"/>
        <v>12.244366442731556</v>
      </c>
      <c r="CA20" s="145">
        <v>25706</v>
      </c>
      <c r="CB20" s="144">
        <v>6354</v>
      </c>
      <c r="CC20" s="25">
        <f t="shared" si="22"/>
        <v>24.717964677507197</v>
      </c>
      <c r="CD20" s="144">
        <v>18385</v>
      </c>
      <c r="CE20" s="25">
        <f t="shared" si="22"/>
        <v>71.520267641795684</v>
      </c>
      <c r="CF20" s="139">
        <v>967</v>
      </c>
      <c r="CG20" s="91">
        <f t="shared" si="23"/>
        <v>3.7617676806971136</v>
      </c>
      <c r="CH20" s="144">
        <v>55009</v>
      </c>
      <c r="CI20" s="144">
        <v>17399</v>
      </c>
      <c r="CJ20" s="25">
        <f t="shared" si="24"/>
        <v>31.629369739497172</v>
      </c>
      <c r="CK20" s="144">
        <v>35975</v>
      </c>
      <c r="CL20" s="25">
        <f t="shared" si="24"/>
        <v>65.398389354469273</v>
      </c>
      <c r="CM20" s="144">
        <v>1635</v>
      </c>
      <c r="CN20" s="25">
        <f t="shared" si="25"/>
        <v>2.9722409060335582</v>
      </c>
      <c r="CO20" s="142" t="s">
        <v>132</v>
      </c>
      <c r="CP20" s="139" t="s">
        <v>132</v>
      </c>
      <c r="CQ20" s="139"/>
      <c r="CR20" s="139" t="s">
        <v>132</v>
      </c>
      <c r="CS20" s="139"/>
      <c r="CT20" s="139" t="s">
        <v>132</v>
      </c>
      <c r="CU20" s="143"/>
      <c r="CV20" s="139" t="s">
        <v>132</v>
      </c>
      <c r="CW20" s="139" t="s">
        <v>132</v>
      </c>
      <c r="CX20" s="139"/>
      <c r="CY20" s="139" t="s">
        <v>132</v>
      </c>
      <c r="CZ20" s="139"/>
      <c r="DA20" s="139" t="s">
        <v>132</v>
      </c>
      <c r="DB20" s="139"/>
    </row>
    <row r="21" spans="1:106">
      <c r="A21" s="22">
        <v>1988</v>
      </c>
      <c r="B21" s="144">
        <v>26791747</v>
      </c>
      <c r="C21" s="144">
        <v>5574803</v>
      </c>
      <c r="D21" s="25">
        <f t="shared" ref="D21:F36" si="26">100*C21/$B21</f>
        <v>20.807911481099012</v>
      </c>
      <c r="E21" s="144">
        <v>18288208</v>
      </c>
      <c r="F21" s="25">
        <f t="shared" si="26"/>
        <v>68.260602789358984</v>
      </c>
      <c r="G21" s="144">
        <v>2928736</v>
      </c>
      <c r="H21" s="25">
        <f t="shared" si="1"/>
        <v>10.931485729542011</v>
      </c>
      <c r="I21" s="145">
        <v>574982</v>
      </c>
      <c r="J21" s="144">
        <v>138976</v>
      </c>
      <c r="K21" s="25">
        <f t="shared" ref="K21:M36" si="27">100*J21/$I21</f>
        <v>24.170495772041559</v>
      </c>
      <c r="L21" s="144">
        <v>383293</v>
      </c>
      <c r="M21" s="25">
        <f t="shared" si="27"/>
        <v>66.66173897617665</v>
      </c>
      <c r="N21" s="144">
        <v>52713</v>
      </c>
      <c r="O21" s="91">
        <f t="shared" si="3"/>
        <v>9.1677652517817947</v>
      </c>
      <c r="P21" s="144">
        <v>129289</v>
      </c>
      <c r="Q21" s="144">
        <v>29425</v>
      </c>
      <c r="R21" s="25">
        <f t="shared" ref="R21:T36" si="28">100*Q21/$P21</f>
        <v>22.759090100472584</v>
      </c>
      <c r="S21" s="144">
        <v>83230</v>
      </c>
      <c r="T21" s="25">
        <f t="shared" si="28"/>
        <v>64.375159526332482</v>
      </c>
      <c r="U21" s="144">
        <v>16634</v>
      </c>
      <c r="V21" s="25">
        <f t="shared" si="5"/>
        <v>12.865750373194935</v>
      </c>
      <c r="W21" s="145">
        <v>897216</v>
      </c>
      <c r="X21" s="144">
        <v>186305</v>
      </c>
      <c r="Y21" s="25">
        <f t="shared" ref="Y21:AA36" si="29">100*X21/$W21</f>
        <v>20.764787966331408</v>
      </c>
      <c r="Z21" s="144">
        <v>601958</v>
      </c>
      <c r="AA21" s="25">
        <f t="shared" si="29"/>
        <v>67.091759397959905</v>
      </c>
      <c r="AB21" s="144">
        <v>108953</v>
      </c>
      <c r="AC21" s="91">
        <f t="shared" si="7"/>
        <v>12.14345263570868</v>
      </c>
      <c r="AD21" s="144">
        <v>730349</v>
      </c>
      <c r="AE21" s="144">
        <v>157733</v>
      </c>
      <c r="AF21" s="25">
        <f t="shared" ref="AF21:AH36" si="30">100*AE21/$AD21</f>
        <v>21.596935163873709</v>
      </c>
      <c r="AG21" s="144">
        <v>488668</v>
      </c>
      <c r="AH21" s="25">
        <f t="shared" si="30"/>
        <v>66.908833995802013</v>
      </c>
      <c r="AI21" s="144">
        <v>83948</v>
      </c>
      <c r="AJ21" s="25">
        <f t="shared" si="9"/>
        <v>11.494230840324283</v>
      </c>
      <c r="AK21" s="145">
        <v>6837077</v>
      </c>
      <c r="AL21" s="144">
        <v>1367703</v>
      </c>
      <c r="AM21" s="25">
        <f t="shared" si="10"/>
        <v>20.004206475954565</v>
      </c>
      <c r="AN21" s="144">
        <v>4763227</v>
      </c>
      <c r="AO21" s="25">
        <f t="shared" ref="AO21:AQ36" si="31">100*AN21/$AK21</f>
        <v>69.667593329722635</v>
      </c>
      <c r="AP21" s="144">
        <v>706147</v>
      </c>
      <c r="AQ21" s="91">
        <f t="shared" si="31"/>
        <v>10.328200194322807</v>
      </c>
      <c r="AR21" s="144">
        <v>9838620</v>
      </c>
      <c r="AS21" s="144">
        <v>1981703</v>
      </c>
      <c r="AT21" s="25">
        <f t="shared" ref="AT21:AV36" si="32">100*AS21/$AR21</f>
        <v>20.142082934395273</v>
      </c>
      <c r="AU21" s="144">
        <v>6770121</v>
      </c>
      <c r="AV21" s="25">
        <f t="shared" si="32"/>
        <v>68.811693103301067</v>
      </c>
      <c r="AW21" s="144">
        <v>1086796</v>
      </c>
      <c r="AX21" s="25">
        <f t="shared" si="13"/>
        <v>11.046223962303657</v>
      </c>
      <c r="AY21" s="145">
        <v>1102152</v>
      </c>
      <c r="AZ21" s="144">
        <v>241323</v>
      </c>
      <c r="BA21" s="25">
        <f t="shared" si="14"/>
        <v>21.89561875313024</v>
      </c>
      <c r="BB21" s="144">
        <v>719919</v>
      </c>
      <c r="BC21" s="25">
        <f t="shared" ref="BC21:BE36" si="33">100*BB21/$AY21</f>
        <v>65.319393332317134</v>
      </c>
      <c r="BD21" s="144">
        <v>140910</v>
      </c>
      <c r="BE21" s="91">
        <f t="shared" si="33"/>
        <v>12.784987914552621</v>
      </c>
      <c r="BF21" s="144">
        <v>1028225</v>
      </c>
      <c r="BG21" s="144">
        <v>247372</v>
      </c>
      <c r="BH21" s="25">
        <f t="shared" ref="BH21:BJ36" si="34">100*BG21/$BF21</f>
        <v>24.058158476987042</v>
      </c>
      <c r="BI21" s="144">
        <v>646361</v>
      </c>
      <c r="BJ21" s="25">
        <f t="shared" si="34"/>
        <v>62.861824989666658</v>
      </c>
      <c r="BK21" s="144">
        <v>134492</v>
      </c>
      <c r="BL21" s="25">
        <f t="shared" si="17"/>
        <v>13.080016533346301</v>
      </c>
      <c r="BM21" s="145">
        <v>2456614</v>
      </c>
      <c r="BN21" s="144">
        <v>575840</v>
      </c>
      <c r="BO21" s="25">
        <f t="shared" ref="BO21:BQ36" si="35">100*BN21/$BM21</f>
        <v>23.440393973167946</v>
      </c>
      <c r="BP21" s="144">
        <v>1672186</v>
      </c>
      <c r="BQ21" s="25">
        <f t="shared" si="35"/>
        <v>68.06873200266709</v>
      </c>
      <c r="BR21" s="144">
        <v>208588</v>
      </c>
      <c r="BS21" s="91">
        <f t="shared" si="19"/>
        <v>8.4908740241649685</v>
      </c>
      <c r="BT21" s="144">
        <v>3114761</v>
      </c>
      <c r="BU21" s="144">
        <v>624323</v>
      </c>
      <c r="BV21" s="25">
        <f t="shared" ref="BV21:BX36" si="36">100*BU21/$BT21</f>
        <v>20.044009797220397</v>
      </c>
      <c r="BW21" s="144">
        <v>2103541</v>
      </c>
      <c r="BX21" s="25">
        <f t="shared" si="36"/>
        <v>67.534587725992466</v>
      </c>
      <c r="BY21" s="144">
        <v>386897</v>
      </c>
      <c r="BZ21" s="25">
        <f t="shared" si="21"/>
        <v>12.421402476787144</v>
      </c>
      <c r="CA21" s="145">
        <v>26653</v>
      </c>
      <c r="CB21" s="144">
        <v>6492</v>
      </c>
      <c r="CC21" s="25">
        <f t="shared" ref="CC21:CE36" si="37">100*CB21/$CA21</f>
        <v>24.357483210145201</v>
      </c>
      <c r="CD21" s="144">
        <v>19166</v>
      </c>
      <c r="CE21" s="25">
        <f t="shared" si="37"/>
        <v>71.90935354369114</v>
      </c>
      <c r="CF21" s="139">
        <v>995</v>
      </c>
      <c r="CG21" s="91">
        <f t="shared" si="23"/>
        <v>3.733163246163659</v>
      </c>
      <c r="CH21" s="144">
        <v>55809</v>
      </c>
      <c r="CI21" s="144">
        <v>17608</v>
      </c>
      <c r="CJ21" s="25">
        <f t="shared" ref="CJ21:CL23" si="38">100*CI21/$CH21</f>
        <v>31.550466770592557</v>
      </c>
      <c r="CK21" s="144">
        <v>36538</v>
      </c>
      <c r="CL21" s="25">
        <f t="shared" si="38"/>
        <v>65.469727104947225</v>
      </c>
      <c r="CM21" s="144">
        <v>1663</v>
      </c>
      <c r="CN21" s="25">
        <f t="shared" si="25"/>
        <v>2.9798061244602123</v>
      </c>
      <c r="CO21" s="142" t="s">
        <v>132</v>
      </c>
      <c r="CP21" s="139" t="s">
        <v>132</v>
      </c>
      <c r="CQ21" s="139"/>
      <c r="CR21" s="139" t="s">
        <v>132</v>
      </c>
      <c r="CS21" s="139"/>
      <c r="CT21" s="139" t="s">
        <v>132</v>
      </c>
      <c r="CU21" s="143"/>
      <c r="CV21" s="139" t="s">
        <v>132</v>
      </c>
      <c r="CW21" s="139" t="s">
        <v>132</v>
      </c>
      <c r="CX21" s="139"/>
      <c r="CY21" s="139" t="s">
        <v>132</v>
      </c>
      <c r="CZ21" s="139"/>
      <c r="DA21" s="139" t="s">
        <v>132</v>
      </c>
      <c r="DB21" s="139"/>
    </row>
    <row r="22" spans="1:106">
      <c r="A22" s="22">
        <v>1989</v>
      </c>
      <c r="B22" s="144">
        <v>27276781</v>
      </c>
      <c r="C22" s="144">
        <v>5654765</v>
      </c>
      <c r="D22" s="25">
        <f t="shared" si="26"/>
        <v>20.731056938133573</v>
      </c>
      <c r="E22" s="144">
        <v>18594227</v>
      </c>
      <c r="F22" s="25">
        <f t="shared" si="26"/>
        <v>68.168699964999533</v>
      </c>
      <c r="G22" s="144">
        <v>3027789</v>
      </c>
      <c r="H22" s="25">
        <f t="shared" si="1"/>
        <v>11.100243096866892</v>
      </c>
      <c r="I22" s="145">
        <v>576551</v>
      </c>
      <c r="J22" s="144">
        <v>135377</v>
      </c>
      <c r="K22" s="25">
        <f t="shared" si="27"/>
        <v>23.480490017361863</v>
      </c>
      <c r="L22" s="144">
        <v>387458</v>
      </c>
      <c r="M22" s="25">
        <f t="shared" si="27"/>
        <v>67.202727946009986</v>
      </c>
      <c r="N22" s="144">
        <v>53716</v>
      </c>
      <c r="O22" s="91">
        <f t="shared" si="3"/>
        <v>9.3167820366281564</v>
      </c>
      <c r="P22" s="144">
        <v>130153</v>
      </c>
      <c r="Q22" s="144">
        <v>29646</v>
      </c>
      <c r="R22" s="25">
        <f t="shared" si="28"/>
        <v>22.777807657141977</v>
      </c>
      <c r="S22" s="144">
        <v>83719</v>
      </c>
      <c r="T22" s="25">
        <f t="shared" si="28"/>
        <v>64.323526926002472</v>
      </c>
      <c r="U22" s="144">
        <v>16788</v>
      </c>
      <c r="V22" s="25">
        <f t="shared" si="5"/>
        <v>12.898665416855547</v>
      </c>
      <c r="W22" s="145">
        <v>903841</v>
      </c>
      <c r="X22" s="144">
        <v>185941</v>
      </c>
      <c r="Y22" s="25">
        <f t="shared" si="29"/>
        <v>20.572313050636119</v>
      </c>
      <c r="Z22" s="144">
        <v>607053</v>
      </c>
      <c r="AA22" s="25">
        <f t="shared" si="29"/>
        <v>67.163693614252949</v>
      </c>
      <c r="AB22" s="144">
        <v>110847</v>
      </c>
      <c r="AC22" s="91">
        <f t="shared" si="7"/>
        <v>12.263993335110932</v>
      </c>
      <c r="AD22" s="144">
        <v>735129</v>
      </c>
      <c r="AE22" s="144">
        <v>156374</v>
      </c>
      <c r="AF22" s="25">
        <f t="shared" si="30"/>
        <v>21.271640759648985</v>
      </c>
      <c r="AG22" s="144">
        <v>493049</v>
      </c>
      <c r="AH22" s="25">
        <f t="shared" si="30"/>
        <v>67.06972517748585</v>
      </c>
      <c r="AI22" s="144">
        <v>85706</v>
      </c>
      <c r="AJ22" s="25">
        <f t="shared" si="9"/>
        <v>11.658634062865158</v>
      </c>
      <c r="AK22" s="145">
        <v>6925128</v>
      </c>
      <c r="AL22" s="144">
        <v>1378208</v>
      </c>
      <c r="AM22" s="25">
        <f t="shared" si="10"/>
        <v>19.901552722202393</v>
      </c>
      <c r="AN22" s="144">
        <v>4815443</v>
      </c>
      <c r="AO22" s="25">
        <f t="shared" si="31"/>
        <v>69.535797749875528</v>
      </c>
      <c r="AP22" s="144">
        <v>731477</v>
      </c>
      <c r="AQ22" s="91">
        <f t="shared" si="31"/>
        <v>10.562649527922083</v>
      </c>
      <c r="AR22" s="144">
        <v>10103305</v>
      </c>
      <c r="AS22" s="144">
        <v>2029589</v>
      </c>
      <c r="AT22" s="25">
        <f t="shared" si="32"/>
        <v>20.088367123431393</v>
      </c>
      <c r="AU22" s="144">
        <v>6945287</v>
      </c>
      <c r="AV22" s="25">
        <f t="shared" si="32"/>
        <v>68.742723296980543</v>
      </c>
      <c r="AW22" s="144">
        <v>1128429</v>
      </c>
      <c r="AX22" s="25">
        <f t="shared" si="13"/>
        <v>11.168909579588066</v>
      </c>
      <c r="AY22" s="145">
        <v>1103792</v>
      </c>
      <c r="AZ22" s="144">
        <v>241464</v>
      </c>
      <c r="BA22" s="25">
        <f t="shared" si="14"/>
        <v>21.875860669401483</v>
      </c>
      <c r="BB22" s="144">
        <v>718903</v>
      </c>
      <c r="BC22" s="25">
        <f t="shared" si="33"/>
        <v>65.130296287706386</v>
      </c>
      <c r="BD22" s="144">
        <v>143425</v>
      </c>
      <c r="BE22" s="91">
        <f t="shared" si="33"/>
        <v>12.99384304289214</v>
      </c>
      <c r="BF22" s="144">
        <v>1019439</v>
      </c>
      <c r="BG22" s="144">
        <v>244940</v>
      </c>
      <c r="BH22" s="25">
        <f t="shared" si="34"/>
        <v>24.02694030736513</v>
      </c>
      <c r="BI22" s="144">
        <v>637747</v>
      </c>
      <c r="BJ22" s="25">
        <f t="shared" si="34"/>
        <v>62.558622928885399</v>
      </c>
      <c r="BK22" s="144">
        <v>136752</v>
      </c>
      <c r="BL22" s="25">
        <f t="shared" si="17"/>
        <v>13.414436763749475</v>
      </c>
      <c r="BM22" s="145">
        <v>2498325</v>
      </c>
      <c r="BN22" s="144">
        <v>587592</v>
      </c>
      <c r="BO22" s="25">
        <f t="shared" si="35"/>
        <v>23.519438023475729</v>
      </c>
      <c r="BP22" s="144">
        <v>1694479</v>
      </c>
      <c r="BQ22" s="25">
        <f t="shared" si="35"/>
        <v>67.824602483664052</v>
      </c>
      <c r="BR22" s="144">
        <v>216254</v>
      </c>
      <c r="BS22" s="91">
        <f t="shared" si="19"/>
        <v>8.6559594928602159</v>
      </c>
      <c r="BT22" s="144">
        <v>3196725</v>
      </c>
      <c r="BU22" s="144">
        <v>640750</v>
      </c>
      <c r="BV22" s="25">
        <f t="shared" si="36"/>
        <v>20.043951231338323</v>
      </c>
      <c r="BW22" s="144">
        <v>2154291</v>
      </c>
      <c r="BX22" s="25">
        <f t="shared" si="36"/>
        <v>67.390563780118711</v>
      </c>
      <c r="BY22" s="144">
        <v>401684</v>
      </c>
      <c r="BZ22" s="25">
        <f t="shared" si="21"/>
        <v>12.565484988542963</v>
      </c>
      <c r="CA22" s="145">
        <v>27167</v>
      </c>
      <c r="CB22" s="144">
        <v>6687</v>
      </c>
      <c r="CC22" s="25">
        <f t="shared" si="37"/>
        <v>24.614421908933632</v>
      </c>
      <c r="CD22" s="144">
        <v>19413</v>
      </c>
      <c r="CE22" s="25">
        <f t="shared" si="37"/>
        <v>71.458018920013245</v>
      </c>
      <c r="CF22" s="144">
        <v>1067</v>
      </c>
      <c r="CG22" s="91">
        <f t="shared" si="23"/>
        <v>3.9275591710531157</v>
      </c>
      <c r="CH22" s="144">
        <v>57226</v>
      </c>
      <c r="CI22" s="144">
        <v>18197</v>
      </c>
      <c r="CJ22" s="25">
        <f t="shared" si="38"/>
        <v>31.798483206933913</v>
      </c>
      <c r="CK22" s="144">
        <v>37385</v>
      </c>
      <c r="CL22" s="25">
        <f t="shared" si="38"/>
        <v>65.328696746234229</v>
      </c>
      <c r="CM22" s="144">
        <v>1644</v>
      </c>
      <c r="CN22" s="25">
        <f t="shared" si="25"/>
        <v>2.8728200468318597</v>
      </c>
      <c r="CO22" s="142" t="s">
        <v>132</v>
      </c>
      <c r="CP22" s="139" t="s">
        <v>132</v>
      </c>
      <c r="CQ22" s="139"/>
      <c r="CR22" s="139" t="s">
        <v>132</v>
      </c>
      <c r="CS22" s="139"/>
      <c r="CT22" s="139" t="s">
        <v>132</v>
      </c>
      <c r="CU22" s="143"/>
      <c r="CV22" s="139" t="s">
        <v>132</v>
      </c>
      <c r="CW22" s="139" t="s">
        <v>132</v>
      </c>
      <c r="CX22" s="139"/>
      <c r="CY22" s="139" t="s">
        <v>132</v>
      </c>
      <c r="CZ22" s="139"/>
      <c r="DA22" s="139" t="s">
        <v>132</v>
      </c>
      <c r="DB22" s="139"/>
    </row>
    <row r="23" spans="1:106">
      <c r="A23" s="22">
        <v>1990</v>
      </c>
      <c r="B23" s="144">
        <v>27691138</v>
      </c>
      <c r="C23" s="144">
        <v>5729712</v>
      </c>
      <c r="D23" s="25">
        <f t="shared" si="26"/>
        <v>20.691500652663677</v>
      </c>
      <c r="E23" s="144">
        <v>18837266</v>
      </c>
      <c r="F23" s="25">
        <f t="shared" si="26"/>
        <v>68.026333912315195</v>
      </c>
      <c r="G23" s="144">
        <v>3124160</v>
      </c>
      <c r="H23" s="25">
        <f t="shared" si="1"/>
        <v>11.282165435021124</v>
      </c>
      <c r="I23" s="145">
        <v>577368</v>
      </c>
      <c r="J23" s="144">
        <v>132083</v>
      </c>
      <c r="K23" s="25">
        <f t="shared" si="27"/>
        <v>22.87674412160009</v>
      </c>
      <c r="L23" s="144">
        <v>390862</v>
      </c>
      <c r="M23" s="25">
        <f t="shared" si="27"/>
        <v>67.697205248645574</v>
      </c>
      <c r="N23" s="144">
        <v>54423</v>
      </c>
      <c r="O23" s="91">
        <f t="shared" si="3"/>
        <v>9.4260506297543341</v>
      </c>
      <c r="P23" s="144">
        <v>130404</v>
      </c>
      <c r="Q23" s="144">
        <v>29576</v>
      </c>
      <c r="R23" s="25">
        <f t="shared" si="28"/>
        <v>22.680285880801204</v>
      </c>
      <c r="S23" s="144">
        <v>83824</v>
      </c>
      <c r="T23" s="25">
        <f t="shared" si="28"/>
        <v>64.280236802552068</v>
      </c>
      <c r="U23" s="144">
        <v>17004</v>
      </c>
      <c r="V23" s="25">
        <f t="shared" si="5"/>
        <v>13.039477316646728</v>
      </c>
      <c r="W23" s="145">
        <v>910451</v>
      </c>
      <c r="X23" s="144">
        <v>186167</v>
      </c>
      <c r="Y23" s="25">
        <f t="shared" si="29"/>
        <v>20.447778079215684</v>
      </c>
      <c r="Z23" s="144">
        <v>611785</v>
      </c>
      <c r="AA23" s="25">
        <f t="shared" si="29"/>
        <v>67.19581833618723</v>
      </c>
      <c r="AB23" s="144">
        <v>112499</v>
      </c>
      <c r="AC23" s="91">
        <f t="shared" si="7"/>
        <v>12.356403584597084</v>
      </c>
      <c r="AD23" s="144">
        <v>740156</v>
      </c>
      <c r="AE23" s="144">
        <v>155300</v>
      </c>
      <c r="AF23" s="25">
        <f t="shared" si="30"/>
        <v>20.982063240722226</v>
      </c>
      <c r="AG23" s="144">
        <v>497325</v>
      </c>
      <c r="AH23" s="25">
        <f t="shared" si="30"/>
        <v>67.191916298726213</v>
      </c>
      <c r="AI23" s="144">
        <v>87531</v>
      </c>
      <c r="AJ23" s="25">
        <f t="shared" si="9"/>
        <v>11.826020460551559</v>
      </c>
      <c r="AK23" s="145">
        <v>6996986</v>
      </c>
      <c r="AL23" s="144">
        <v>1387107</v>
      </c>
      <c r="AM23" s="25">
        <f t="shared" si="10"/>
        <v>19.824350084450646</v>
      </c>
      <c r="AN23" s="144">
        <v>4852690</v>
      </c>
      <c r="AO23" s="25">
        <f t="shared" si="31"/>
        <v>69.354004710028008</v>
      </c>
      <c r="AP23" s="144">
        <v>757189</v>
      </c>
      <c r="AQ23" s="91">
        <f t="shared" si="31"/>
        <v>10.821645205521349</v>
      </c>
      <c r="AR23" s="144">
        <v>10295832</v>
      </c>
      <c r="AS23" s="144">
        <v>2071039</v>
      </c>
      <c r="AT23" s="25">
        <f t="shared" si="32"/>
        <v>20.11531462440335</v>
      </c>
      <c r="AU23" s="144">
        <v>7056848</v>
      </c>
      <c r="AV23" s="25">
        <f t="shared" si="32"/>
        <v>68.540823121433988</v>
      </c>
      <c r="AW23" s="144">
        <v>1167945</v>
      </c>
      <c r="AX23" s="25">
        <f t="shared" si="13"/>
        <v>11.343862254162655</v>
      </c>
      <c r="AY23" s="145">
        <v>1105421</v>
      </c>
      <c r="AZ23" s="144">
        <v>241785</v>
      </c>
      <c r="BA23" s="25">
        <f t="shared" si="14"/>
        <v>21.872662089828218</v>
      </c>
      <c r="BB23" s="144">
        <v>718025</v>
      </c>
      <c r="BC23" s="25">
        <f t="shared" si="33"/>
        <v>64.954890489686733</v>
      </c>
      <c r="BD23" s="144">
        <v>145611</v>
      </c>
      <c r="BE23" s="91">
        <f t="shared" si="33"/>
        <v>13.172447420485046</v>
      </c>
      <c r="BF23" s="144">
        <v>1007727</v>
      </c>
      <c r="BG23" s="144">
        <v>241457</v>
      </c>
      <c r="BH23" s="25">
        <f t="shared" si="34"/>
        <v>23.960556777778109</v>
      </c>
      <c r="BI23" s="144">
        <v>627341</v>
      </c>
      <c r="BJ23" s="25">
        <f t="shared" si="34"/>
        <v>62.253070524060583</v>
      </c>
      <c r="BK23" s="144">
        <v>138929</v>
      </c>
      <c r="BL23" s="25">
        <f t="shared" si="17"/>
        <v>13.786372698161308</v>
      </c>
      <c r="BM23" s="145">
        <v>2547788</v>
      </c>
      <c r="BN23" s="144">
        <v>599952</v>
      </c>
      <c r="BO23" s="25">
        <f t="shared" si="35"/>
        <v>23.547956109378017</v>
      </c>
      <c r="BP23" s="144">
        <v>1723204</v>
      </c>
      <c r="BQ23" s="25">
        <f t="shared" si="35"/>
        <v>67.635297756328228</v>
      </c>
      <c r="BR23" s="144">
        <v>224632</v>
      </c>
      <c r="BS23" s="91">
        <f t="shared" si="19"/>
        <v>8.8167461342937479</v>
      </c>
      <c r="BT23" s="144">
        <v>3292111</v>
      </c>
      <c r="BU23" s="144">
        <v>659526</v>
      </c>
      <c r="BV23" s="25">
        <f t="shared" si="36"/>
        <v>20.033528638615163</v>
      </c>
      <c r="BW23" s="144">
        <v>2216909</v>
      </c>
      <c r="BX23" s="25">
        <f t="shared" si="36"/>
        <v>67.340044123664114</v>
      </c>
      <c r="BY23" s="144">
        <v>415676</v>
      </c>
      <c r="BZ23" s="25">
        <f t="shared" si="21"/>
        <v>12.626427237720721</v>
      </c>
      <c r="CA23" s="145">
        <v>27957</v>
      </c>
      <c r="CB23" s="144">
        <v>6870</v>
      </c>
      <c r="CC23" s="25">
        <f t="shared" si="37"/>
        <v>24.573452087133813</v>
      </c>
      <c r="CD23" s="144">
        <v>20004</v>
      </c>
      <c r="CE23" s="25">
        <f t="shared" si="37"/>
        <v>71.552741710483957</v>
      </c>
      <c r="CF23" s="144">
        <v>1083</v>
      </c>
      <c r="CG23" s="91">
        <f t="shared" si="23"/>
        <v>3.8738062023822297</v>
      </c>
      <c r="CH23" s="144">
        <v>58937</v>
      </c>
      <c r="CI23" s="144">
        <v>18850</v>
      </c>
      <c r="CJ23" s="25">
        <f t="shared" si="38"/>
        <v>31.983304206186268</v>
      </c>
      <c r="CK23" s="144">
        <v>38449</v>
      </c>
      <c r="CL23" s="25">
        <f t="shared" si="38"/>
        <v>65.237456945552026</v>
      </c>
      <c r="CM23" s="144">
        <v>1638</v>
      </c>
      <c r="CN23" s="25">
        <f t="shared" si="25"/>
        <v>2.779238848261703</v>
      </c>
      <c r="CO23" s="142" t="s">
        <v>132</v>
      </c>
      <c r="CP23" s="139" t="s">
        <v>132</v>
      </c>
      <c r="CQ23" s="139"/>
      <c r="CR23" s="139" t="s">
        <v>132</v>
      </c>
      <c r="CS23" s="139"/>
      <c r="CT23" s="139" t="s">
        <v>132</v>
      </c>
      <c r="CU23" s="143"/>
      <c r="CV23" s="139" t="s">
        <v>132</v>
      </c>
      <c r="CW23" s="139" t="s">
        <v>132</v>
      </c>
      <c r="CX23" s="139"/>
      <c r="CY23" s="139" t="s">
        <v>132</v>
      </c>
      <c r="CZ23" s="139"/>
      <c r="DA23" s="139" t="s">
        <v>132</v>
      </c>
      <c r="DB23" s="139"/>
    </row>
    <row r="24" spans="1:106">
      <c r="A24" s="22">
        <v>1991</v>
      </c>
      <c r="B24" s="144">
        <v>28037420</v>
      </c>
      <c r="C24" s="144">
        <v>5795560</v>
      </c>
      <c r="D24" s="25">
        <f t="shared" si="26"/>
        <v>20.670803519011379</v>
      </c>
      <c r="E24" s="144">
        <v>19029372</v>
      </c>
      <c r="F24" s="25">
        <f t="shared" si="26"/>
        <v>67.87133766230987</v>
      </c>
      <c r="G24" s="144">
        <v>3212488</v>
      </c>
      <c r="H24" s="25">
        <f t="shared" si="1"/>
        <v>11.457858818678751</v>
      </c>
      <c r="I24" s="145">
        <v>579644</v>
      </c>
      <c r="J24" s="144">
        <v>128561</v>
      </c>
      <c r="K24" s="25">
        <f t="shared" si="27"/>
        <v>22.179303158490384</v>
      </c>
      <c r="L24" s="144">
        <v>395349</v>
      </c>
      <c r="M24" s="25">
        <f t="shared" si="27"/>
        <v>68.2054847458095</v>
      </c>
      <c r="N24" s="144">
        <v>55734</v>
      </c>
      <c r="O24" s="91">
        <f t="shared" si="3"/>
        <v>9.6152120957001195</v>
      </c>
      <c r="P24" s="144">
        <v>130369</v>
      </c>
      <c r="Q24" s="144">
        <v>29380</v>
      </c>
      <c r="R24" s="25">
        <f t="shared" si="28"/>
        <v>22.536032338976291</v>
      </c>
      <c r="S24" s="144">
        <v>83880</v>
      </c>
      <c r="T24" s="25">
        <f t="shared" si="28"/>
        <v>64.340449033129048</v>
      </c>
      <c r="U24" s="144">
        <v>17109</v>
      </c>
      <c r="V24" s="25">
        <f t="shared" si="5"/>
        <v>13.123518627894668</v>
      </c>
      <c r="W24" s="145">
        <v>914969</v>
      </c>
      <c r="X24" s="144">
        <v>185723</v>
      </c>
      <c r="Y24" s="25">
        <f t="shared" si="29"/>
        <v>20.298283329817732</v>
      </c>
      <c r="Z24" s="144">
        <v>615003</v>
      </c>
      <c r="AA24" s="25">
        <f t="shared" si="29"/>
        <v>67.215719876848283</v>
      </c>
      <c r="AB24" s="144">
        <v>114243</v>
      </c>
      <c r="AC24" s="91">
        <f t="shared" si="7"/>
        <v>12.485996793333982</v>
      </c>
      <c r="AD24" s="144">
        <v>745567</v>
      </c>
      <c r="AE24" s="144">
        <v>154099</v>
      </c>
      <c r="AF24" s="25">
        <f t="shared" si="30"/>
        <v>20.66869912429064</v>
      </c>
      <c r="AG24" s="144">
        <v>501994</v>
      </c>
      <c r="AH24" s="25">
        <f t="shared" si="30"/>
        <v>67.330501484105383</v>
      </c>
      <c r="AI24" s="144">
        <v>89474</v>
      </c>
      <c r="AJ24" s="25">
        <f t="shared" si="9"/>
        <v>12.000799391603973</v>
      </c>
      <c r="AK24" s="145">
        <v>7067396</v>
      </c>
      <c r="AL24" s="144">
        <v>1400163</v>
      </c>
      <c r="AM24" s="25">
        <f t="shared" si="10"/>
        <v>19.811582653639331</v>
      </c>
      <c r="AN24" s="144">
        <v>4886095</v>
      </c>
      <c r="AO24" s="25">
        <f t="shared" si="31"/>
        <v>69.135718445662306</v>
      </c>
      <c r="AP24" s="144">
        <v>781138</v>
      </c>
      <c r="AQ24" s="91">
        <f t="shared" si="31"/>
        <v>11.052698900698362</v>
      </c>
      <c r="AR24" s="144">
        <v>10431316</v>
      </c>
      <c r="AS24" s="144">
        <v>2105075</v>
      </c>
      <c r="AT24" s="25">
        <f t="shared" si="32"/>
        <v>20.180339661841323</v>
      </c>
      <c r="AU24" s="144">
        <v>7123434</v>
      </c>
      <c r="AV24" s="25">
        <f t="shared" si="32"/>
        <v>68.288929220435847</v>
      </c>
      <c r="AW24" s="144">
        <v>1202807</v>
      </c>
      <c r="AX24" s="25">
        <f t="shared" si="13"/>
        <v>11.530731117722826</v>
      </c>
      <c r="AY24" s="145">
        <v>1109604</v>
      </c>
      <c r="AZ24" s="144">
        <v>242317</v>
      </c>
      <c r="BA24" s="25">
        <f t="shared" si="14"/>
        <v>21.838151268380432</v>
      </c>
      <c r="BB24" s="144">
        <v>719691</v>
      </c>
      <c r="BC24" s="25">
        <f t="shared" si="33"/>
        <v>64.860166329609484</v>
      </c>
      <c r="BD24" s="144">
        <v>147596</v>
      </c>
      <c r="BE24" s="91">
        <f t="shared" si="33"/>
        <v>13.301682402010087</v>
      </c>
      <c r="BF24" s="144">
        <v>1002713</v>
      </c>
      <c r="BG24" s="144">
        <v>239039</v>
      </c>
      <c r="BH24" s="25">
        <f t="shared" si="34"/>
        <v>23.839224184786673</v>
      </c>
      <c r="BI24" s="144">
        <v>622690</v>
      </c>
      <c r="BJ24" s="25">
        <f t="shared" si="34"/>
        <v>62.100521285751753</v>
      </c>
      <c r="BK24" s="144">
        <v>140984</v>
      </c>
      <c r="BL24" s="25">
        <f t="shared" si="17"/>
        <v>14.06025452946157</v>
      </c>
      <c r="BM24" s="145">
        <v>2592306</v>
      </c>
      <c r="BN24" s="144">
        <v>609784</v>
      </c>
      <c r="BO24" s="25">
        <f t="shared" si="35"/>
        <v>23.522840281972883</v>
      </c>
      <c r="BP24" s="144">
        <v>1749971</v>
      </c>
      <c r="BQ24" s="25">
        <f t="shared" si="35"/>
        <v>67.50634377268733</v>
      </c>
      <c r="BR24" s="144">
        <v>232551</v>
      </c>
      <c r="BS24" s="91">
        <f t="shared" si="19"/>
        <v>8.9708159453397869</v>
      </c>
      <c r="BT24" s="144">
        <v>3373787</v>
      </c>
      <c r="BU24" s="144">
        <v>674790</v>
      </c>
      <c r="BV24" s="25">
        <f t="shared" si="36"/>
        <v>20.000966273211677</v>
      </c>
      <c r="BW24" s="144">
        <v>2270909</v>
      </c>
      <c r="BX24" s="25">
        <f t="shared" si="36"/>
        <v>67.31038444335698</v>
      </c>
      <c r="BY24" s="144">
        <v>428088</v>
      </c>
      <c r="BZ24" s="25">
        <f t="shared" si="21"/>
        <v>12.688649283431349</v>
      </c>
      <c r="CA24" s="145">
        <v>28871</v>
      </c>
      <c r="CB24" s="144">
        <v>7008</v>
      </c>
      <c r="CC24" s="25">
        <f t="shared" si="37"/>
        <v>24.273492431852031</v>
      </c>
      <c r="CD24" s="144">
        <v>20741</v>
      </c>
      <c r="CE24" s="25">
        <f t="shared" si="37"/>
        <v>71.840254927089461</v>
      </c>
      <c r="CF24" s="144">
        <v>1122</v>
      </c>
      <c r="CG24" s="91">
        <f t="shared" si="23"/>
        <v>3.8862526410585017</v>
      </c>
      <c r="CH24" s="139" t="s">
        <v>132</v>
      </c>
      <c r="CI24" s="139" t="s">
        <v>132</v>
      </c>
      <c r="CJ24" s="139"/>
      <c r="CK24" s="139" t="s">
        <v>132</v>
      </c>
      <c r="CL24" s="139"/>
      <c r="CM24" s="139" t="s">
        <v>132</v>
      </c>
      <c r="CN24" s="139"/>
      <c r="CO24" s="145">
        <v>38724</v>
      </c>
      <c r="CP24" s="144">
        <v>11074</v>
      </c>
      <c r="CQ24" s="25">
        <f>100*CP24/$CO24</f>
        <v>28.597252349963846</v>
      </c>
      <c r="CR24" s="144">
        <v>26440</v>
      </c>
      <c r="CS24" s="25">
        <f>100*CR24/$CO24</f>
        <v>68.278070447267851</v>
      </c>
      <c r="CT24" s="144">
        <v>1210</v>
      </c>
      <c r="CU24" s="91">
        <f>100*CT24/$CO24</f>
        <v>3.124677202768309</v>
      </c>
      <c r="CV24" s="144">
        <v>22154</v>
      </c>
      <c r="CW24" s="144">
        <v>8547</v>
      </c>
      <c r="CX24" s="25">
        <f>100*CW24/$CV24</f>
        <v>38.579940417080437</v>
      </c>
      <c r="CY24" s="144">
        <v>13175</v>
      </c>
      <c r="CZ24" s="25">
        <f>100*CY24/$CV24</f>
        <v>59.470073124492188</v>
      </c>
      <c r="DA24" s="139">
        <v>432</v>
      </c>
      <c r="DB24" s="25">
        <f>100*DA24/$CV24</f>
        <v>1.9499864584273721</v>
      </c>
    </row>
    <row r="25" spans="1:106">
      <c r="A25" s="22">
        <v>1992</v>
      </c>
      <c r="B25" s="144">
        <v>28371264</v>
      </c>
      <c r="C25" s="144">
        <v>5872423</v>
      </c>
      <c r="D25" s="25">
        <f t="shared" si="26"/>
        <v>20.69848914732879</v>
      </c>
      <c r="E25" s="144">
        <v>19207617</v>
      </c>
      <c r="F25" s="25">
        <f t="shared" si="26"/>
        <v>67.700956150561353</v>
      </c>
      <c r="G25" s="144">
        <v>3291224</v>
      </c>
      <c r="H25" s="25">
        <f t="shared" si="1"/>
        <v>11.600554702109854</v>
      </c>
      <c r="I25" s="145">
        <v>580109</v>
      </c>
      <c r="J25" s="144">
        <v>125836</v>
      </c>
      <c r="K25" s="25">
        <f t="shared" si="27"/>
        <v>21.691785509274983</v>
      </c>
      <c r="L25" s="144">
        <v>397552</v>
      </c>
      <c r="M25" s="25">
        <f t="shared" si="27"/>
        <v>68.530569255088267</v>
      </c>
      <c r="N25" s="144">
        <v>56721</v>
      </c>
      <c r="O25" s="91">
        <f t="shared" si="3"/>
        <v>9.7776452356367507</v>
      </c>
      <c r="P25" s="144">
        <v>130827</v>
      </c>
      <c r="Q25" s="144">
        <v>29236</v>
      </c>
      <c r="R25" s="25">
        <f t="shared" si="28"/>
        <v>22.347069030093177</v>
      </c>
      <c r="S25" s="144">
        <v>84380</v>
      </c>
      <c r="T25" s="25">
        <f t="shared" si="28"/>
        <v>64.497389682557881</v>
      </c>
      <c r="U25" s="144">
        <v>17211</v>
      </c>
      <c r="V25" s="25">
        <f t="shared" si="5"/>
        <v>13.155541287348942</v>
      </c>
      <c r="W25" s="145">
        <v>919451</v>
      </c>
      <c r="X25" s="144">
        <v>185678</v>
      </c>
      <c r="Y25" s="25">
        <f t="shared" si="29"/>
        <v>20.194442118177044</v>
      </c>
      <c r="Z25" s="144">
        <v>618100</v>
      </c>
      <c r="AA25" s="25">
        <f t="shared" si="29"/>
        <v>67.224898336072286</v>
      </c>
      <c r="AB25" s="144">
        <v>115673</v>
      </c>
      <c r="AC25" s="91">
        <f t="shared" si="7"/>
        <v>12.58065954575067</v>
      </c>
      <c r="AD25" s="144">
        <v>748121</v>
      </c>
      <c r="AE25" s="144">
        <v>152384</v>
      </c>
      <c r="AF25" s="25">
        <f t="shared" si="30"/>
        <v>20.368897544648526</v>
      </c>
      <c r="AG25" s="144">
        <v>505162</v>
      </c>
      <c r="AH25" s="25">
        <f t="shared" si="30"/>
        <v>67.524103721189491</v>
      </c>
      <c r="AI25" s="144">
        <v>90575</v>
      </c>
      <c r="AJ25" s="25">
        <f t="shared" si="9"/>
        <v>12.106998734161987</v>
      </c>
      <c r="AK25" s="145">
        <v>7110010</v>
      </c>
      <c r="AL25" s="144">
        <v>1406954</v>
      </c>
      <c r="AM25" s="25">
        <f t="shared" si="10"/>
        <v>19.788354728052422</v>
      </c>
      <c r="AN25" s="144">
        <v>4903151</v>
      </c>
      <c r="AO25" s="25">
        <f t="shared" si="31"/>
        <v>68.961239154375306</v>
      </c>
      <c r="AP25" s="144">
        <v>799905</v>
      </c>
      <c r="AQ25" s="91">
        <f t="shared" si="31"/>
        <v>11.250406117572268</v>
      </c>
      <c r="AR25" s="144">
        <v>10572205</v>
      </c>
      <c r="AS25" s="144">
        <v>2148945</v>
      </c>
      <c r="AT25" s="25">
        <f t="shared" si="32"/>
        <v>20.326365218986957</v>
      </c>
      <c r="AU25" s="144">
        <v>7187004</v>
      </c>
      <c r="AV25" s="25">
        <f t="shared" si="32"/>
        <v>67.980180104339638</v>
      </c>
      <c r="AW25" s="144">
        <v>1236256</v>
      </c>
      <c r="AX25" s="25">
        <f t="shared" si="13"/>
        <v>11.69345467667341</v>
      </c>
      <c r="AY25" s="145">
        <v>1112689</v>
      </c>
      <c r="AZ25" s="144">
        <v>243569</v>
      </c>
      <c r="BA25" s="25">
        <f t="shared" si="14"/>
        <v>21.890123835141715</v>
      </c>
      <c r="BB25" s="144">
        <v>719871</v>
      </c>
      <c r="BC25" s="25">
        <f t="shared" si="33"/>
        <v>64.696514479787254</v>
      </c>
      <c r="BD25" s="144">
        <v>149249</v>
      </c>
      <c r="BE25" s="91">
        <f t="shared" si="33"/>
        <v>13.413361685071031</v>
      </c>
      <c r="BF25" s="144">
        <v>1003995</v>
      </c>
      <c r="BG25" s="144">
        <v>238054</v>
      </c>
      <c r="BH25" s="25">
        <f t="shared" si="34"/>
        <v>23.710675849979332</v>
      </c>
      <c r="BI25" s="144">
        <v>623161</v>
      </c>
      <c r="BJ25" s="25">
        <f t="shared" si="34"/>
        <v>62.068137789530823</v>
      </c>
      <c r="BK25" s="144">
        <v>142780</v>
      </c>
      <c r="BL25" s="25">
        <f t="shared" si="17"/>
        <v>14.221186360489844</v>
      </c>
      <c r="BM25" s="145">
        <v>2632672</v>
      </c>
      <c r="BN25" s="144">
        <v>618859</v>
      </c>
      <c r="BO25" s="25">
        <f t="shared" si="35"/>
        <v>23.506878183077877</v>
      </c>
      <c r="BP25" s="144">
        <v>1773621</v>
      </c>
      <c r="BQ25" s="25">
        <f t="shared" si="35"/>
        <v>67.369615356565504</v>
      </c>
      <c r="BR25" s="144">
        <v>240192</v>
      </c>
      <c r="BS25" s="91">
        <f t="shared" si="19"/>
        <v>9.1235064603566265</v>
      </c>
      <c r="BT25" s="144">
        <v>3468802</v>
      </c>
      <c r="BU25" s="144">
        <v>695330</v>
      </c>
      <c r="BV25" s="25">
        <f t="shared" si="36"/>
        <v>20.045249051401608</v>
      </c>
      <c r="BW25" s="144">
        <v>2333633</v>
      </c>
      <c r="BX25" s="25">
        <f t="shared" si="36"/>
        <v>67.274897788919631</v>
      </c>
      <c r="BY25" s="144">
        <v>439839</v>
      </c>
      <c r="BZ25" s="25">
        <f t="shared" si="21"/>
        <v>12.679853159678759</v>
      </c>
      <c r="CA25" s="145">
        <v>30084</v>
      </c>
      <c r="CB25" s="144">
        <v>7420</v>
      </c>
      <c r="CC25" s="25">
        <f t="shared" si="37"/>
        <v>24.664273367903203</v>
      </c>
      <c r="CD25" s="144">
        <v>21515</v>
      </c>
      <c r="CE25" s="25">
        <f t="shared" si="37"/>
        <v>71.516420688738194</v>
      </c>
      <c r="CF25" s="144">
        <v>1149</v>
      </c>
      <c r="CG25" s="91">
        <f t="shared" si="23"/>
        <v>3.8193059433585961</v>
      </c>
      <c r="CH25" s="139" t="s">
        <v>132</v>
      </c>
      <c r="CI25" s="139" t="s">
        <v>132</v>
      </c>
      <c r="CJ25" s="139"/>
      <c r="CK25" s="139" t="s">
        <v>132</v>
      </c>
      <c r="CL25" s="139"/>
      <c r="CM25" s="139" t="s">
        <v>132</v>
      </c>
      <c r="CN25" s="139"/>
      <c r="CO25" s="145">
        <v>39416</v>
      </c>
      <c r="CP25" s="144">
        <v>11445</v>
      </c>
      <c r="CQ25" s="25">
        <f t="shared" ref="CQ25:CS40" si="39">100*CP25/$CO25</f>
        <v>29.036431905825047</v>
      </c>
      <c r="CR25" s="144">
        <v>26729</v>
      </c>
      <c r="CS25" s="25">
        <f t="shared" si="39"/>
        <v>67.812563426019892</v>
      </c>
      <c r="CT25" s="144">
        <v>1242</v>
      </c>
      <c r="CU25" s="91">
        <f t="shared" ref="CU25:CU53" si="40">100*CT25/$CO25</f>
        <v>3.1510046681550641</v>
      </c>
      <c r="CV25" s="144">
        <v>22883</v>
      </c>
      <c r="CW25" s="144">
        <v>8713</v>
      </c>
      <c r="CX25" s="25">
        <f t="shared" ref="CX25:CZ40" si="41">100*CW25/$CV25</f>
        <v>38.076301184285278</v>
      </c>
      <c r="CY25" s="144">
        <v>13738</v>
      </c>
      <c r="CZ25" s="25">
        <f t="shared" si="41"/>
        <v>60.03583446226456</v>
      </c>
      <c r="DA25" s="139">
        <v>432</v>
      </c>
      <c r="DB25" s="25">
        <f t="shared" ref="DB25:DB53" si="42">100*DA25/$CV25</f>
        <v>1.8878643534501596</v>
      </c>
    </row>
    <row r="26" spans="1:106">
      <c r="A26" s="22">
        <v>1993</v>
      </c>
      <c r="B26" s="144">
        <v>28684764</v>
      </c>
      <c r="C26" s="144">
        <v>5926056</v>
      </c>
      <c r="D26" s="25">
        <f t="shared" si="26"/>
        <v>20.659246141958846</v>
      </c>
      <c r="E26" s="144">
        <v>19392564</v>
      </c>
      <c r="F26" s="25">
        <f t="shared" si="26"/>
        <v>67.605799371401488</v>
      </c>
      <c r="G26" s="144">
        <v>3366144</v>
      </c>
      <c r="H26" s="25">
        <f t="shared" si="1"/>
        <v>11.734954486639667</v>
      </c>
      <c r="I26" s="145">
        <v>579977</v>
      </c>
      <c r="J26" s="144">
        <v>122929</v>
      </c>
      <c r="K26" s="25">
        <f t="shared" si="27"/>
        <v>21.195495683449515</v>
      </c>
      <c r="L26" s="144">
        <v>399552</v>
      </c>
      <c r="M26" s="25">
        <f t="shared" si="27"/>
        <v>68.891007746858932</v>
      </c>
      <c r="N26" s="144">
        <v>57496</v>
      </c>
      <c r="O26" s="91">
        <f t="shared" si="3"/>
        <v>9.9134965696915565</v>
      </c>
      <c r="P26" s="144">
        <v>132177</v>
      </c>
      <c r="Q26" s="144">
        <v>29369</v>
      </c>
      <c r="R26" s="25">
        <f t="shared" si="28"/>
        <v>22.21944816420406</v>
      </c>
      <c r="S26" s="144">
        <v>85502</v>
      </c>
      <c r="T26" s="25">
        <f t="shared" si="28"/>
        <v>64.687502364253987</v>
      </c>
      <c r="U26" s="144">
        <v>17306</v>
      </c>
      <c r="V26" s="25">
        <f t="shared" si="5"/>
        <v>13.093049471541947</v>
      </c>
      <c r="W26" s="145">
        <v>923925</v>
      </c>
      <c r="X26" s="144">
        <v>185464</v>
      </c>
      <c r="Y26" s="25">
        <f t="shared" si="29"/>
        <v>20.073490813648295</v>
      </c>
      <c r="Z26" s="144">
        <v>621497</v>
      </c>
      <c r="AA26" s="25">
        <f t="shared" si="29"/>
        <v>67.267040073599048</v>
      </c>
      <c r="AB26" s="144">
        <v>116964</v>
      </c>
      <c r="AC26" s="91">
        <f t="shared" si="7"/>
        <v>12.659469112752658</v>
      </c>
      <c r="AD26" s="144">
        <v>748812</v>
      </c>
      <c r="AE26" s="144">
        <v>150872</v>
      </c>
      <c r="AF26" s="25">
        <f t="shared" si="30"/>
        <v>20.148181385982063</v>
      </c>
      <c r="AG26" s="144">
        <v>506262</v>
      </c>
      <c r="AH26" s="25">
        <f t="shared" si="30"/>
        <v>67.608692168394739</v>
      </c>
      <c r="AI26" s="144">
        <v>91678</v>
      </c>
      <c r="AJ26" s="25">
        <f t="shared" si="9"/>
        <v>12.243126445623201</v>
      </c>
      <c r="AK26" s="145">
        <v>7156537</v>
      </c>
      <c r="AL26" s="144">
        <v>1409926</v>
      </c>
      <c r="AM26" s="25">
        <f t="shared" si="10"/>
        <v>19.701232593361844</v>
      </c>
      <c r="AN26" s="144">
        <v>4928283</v>
      </c>
      <c r="AO26" s="25">
        <f t="shared" si="31"/>
        <v>68.864074901031046</v>
      </c>
      <c r="AP26" s="144">
        <v>818328</v>
      </c>
      <c r="AQ26" s="91">
        <f t="shared" si="31"/>
        <v>11.434692505607112</v>
      </c>
      <c r="AR26" s="144">
        <v>10690038</v>
      </c>
      <c r="AS26" s="144">
        <v>2180446</v>
      </c>
      <c r="AT26" s="25">
        <f t="shared" si="32"/>
        <v>20.396990169726244</v>
      </c>
      <c r="AU26" s="144">
        <v>7241331</v>
      </c>
      <c r="AV26" s="25">
        <f t="shared" si="32"/>
        <v>67.739057616072088</v>
      </c>
      <c r="AW26" s="144">
        <v>1268261</v>
      </c>
      <c r="AX26" s="25">
        <f t="shared" si="13"/>
        <v>11.863952214201671</v>
      </c>
      <c r="AY26" s="145">
        <v>1117618</v>
      </c>
      <c r="AZ26" s="144">
        <v>244635</v>
      </c>
      <c r="BA26" s="25">
        <f t="shared" si="14"/>
        <v>21.888963849902204</v>
      </c>
      <c r="BB26" s="144">
        <v>722401</v>
      </c>
      <c r="BC26" s="25">
        <f t="shared" si="33"/>
        <v>64.637559523916039</v>
      </c>
      <c r="BD26" s="144">
        <v>150582</v>
      </c>
      <c r="BE26" s="91">
        <f t="shared" si="33"/>
        <v>13.473476626181755</v>
      </c>
      <c r="BF26" s="144">
        <v>1006900</v>
      </c>
      <c r="BG26" s="144">
        <v>237327</v>
      </c>
      <c r="BH26" s="25">
        <f t="shared" si="34"/>
        <v>23.570066540868012</v>
      </c>
      <c r="BI26" s="144">
        <v>625120</v>
      </c>
      <c r="BJ26" s="25">
        <f t="shared" si="34"/>
        <v>62.083623001291095</v>
      </c>
      <c r="BK26" s="144">
        <v>144453</v>
      </c>
      <c r="BL26" s="25">
        <f t="shared" si="17"/>
        <v>14.346310457840898</v>
      </c>
      <c r="BM26" s="145">
        <v>2667292</v>
      </c>
      <c r="BN26" s="144">
        <v>623642</v>
      </c>
      <c r="BO26" s="25">
        <f t="shared" si="35"/>
        <v>23.381092133894601</v>
      </c>
      <c r="BP26" s="144">
        <v>1795714</v>
      </c>
      <c r="BQ26" s="25">
        <f t="shared" si="35"/>
        <v>67.32348764214791</v>
      </c>
      <c r="BR26" s="144">
        <v>247936</v>
      </c>
      <c r="BS26" s="91">
        <f t="shared" si="19"/>
        <v>9.2954202239574819</v>
      </c>
      <c r="BT26" s="144">
        <v>3567772</v>
      </c>
      <c r="BU26" s="144">
        <v>713627</v>
      </c>
      <c r="BV26" s="25">
        <f t="shared" si="36"/>
        <v>20.002034883395016</v>
      </c>
      <c r="BW26" s="144">
        <v>2403921</v>
      </c>
      <c r="BX26" s="25">
        <f t="shared" si="36"/>
        <v>67.378773083033337</v>
      </c>
      <c r="BY26" s="144">
        <v>450224</v>
      </c>
      <c r="BZ26" s="25">
        <f t="shared" si="21"/>
        <v>12.619192033571652</v>
      </c>
      <c r="CA26" s="145">
        <v>30337</v>
      </c>
      <c r="CB26" s="144">
        <v>7433</v>
      </c>
      <c r="CC26" s="25">
        <f t="shared" si="37"/>
        <v>24.501433892606389</v>
      </c>
      <c r="CD26" s="144">
        <v>21733</v>
      </c>
      <c r="CE26" s="25">
        <f t="shared" si="37"/>
        <v>71.638593137093324</v>
      </c>
      <c r="CF26" s="144">
        <v>1171</v>
      </c>
      <c r="CG26" s="91">
        <f t="shared" si="23"/>
        <v>3.8599729703002934</v>
      </c>
      <c r="CH26" s="139" t="s">
        <v>132</v>
      </c>
      <c r="CI26" s="139" t="s">
        <v>132</v>
      </c>
      <c r="CJ26" s="139"/>
      <c r="CK26" s="139" t="s">
        <v>132</v>
      </c>
      <c r="CL26" s="139"/>
      <c r="CM26" s="139" t="s">
        <v>132</v>
      </c>
      <c r="CN26" s="139"/>
      <c r="CO26" s="145">
        <v>39820</v>
      </c>
      <c r="CP26" s="144">
        <v>11422</v>
      </c>
      <c r="CQ26" s="25">
        <f t="shared" si="39"/>
        <v>28.684078352586639</v>
      </c>
      <c r="CR26" s="144">
        <v>27124</v>
      </c>
      <c r="CS26" s="25">
        <f t="shared" si="39"/>
        <v>68.116524359618282</v>
      </c>
      <c r="CT26" s="144">
        <v>1274</v>
      </c>
      <c r="CU26" s="91">
        <f t="shared" si="40"/>
        <v>3.1993972877950778</v>
      </c>
      <c r="CV26" s="144">
        <v>23559</v>
      </c>
      <c r="CW26" s="144">
        <v>8964</v>
      </c>
      <c r="CX26" s="25">
        <f t="shared" si="41"/>
        <v>38.049153189863745</v>
      </c>
      <c r="CY26" s="144">
        <v>14124</v>
      </c>
      <c r="CZ26" s="25">
        <f t="shared" si="41"/>
        <v>59.951610849356932</v>
      </c>
      <c r="DA26" s="139">
        <v>471</v>
      </c>
      <c r="DB26" s="25">
        <f t="shared" si="42"/>
        <v>1.99923596077932</v>
      </c>
    </row>
    <row r="27" spans="1:106">
      <c r="A27" s="22">
        <v>1994</v>
      </c>
      <c r="B27" s="144">
        <v>29000663</v>
      </c>
      <c r="C27" s="144">
        <v>5960979</v>
      </c>
      <c r="D27" s="25">
        <f t="shared" si="26"/>
        <v>20.554630078629582</v>
      </c>
      <c r="E27" s="144">
        <v>19605196</v>
      </c>
      <c r="F27" s="25">
        <f t="shared" si="26"/>
        <v>67.602578603116768</v>
      </c>
      <c r="G27" s="144">
        <v>3434488</v>
      </c>
      <c r="H27" s="25">
        <f t="shared" si="1"/>
        <v>11.842791318253655</v>
      </c>
      <c r="I27" s="145">
        <v>574466</v>
      </c>
      <c r="J27" s="144">
        <v>118952</v>
      </c>
      <c r="K27" s="25">
        <f t="shared" si="27"/>
        <v>20.706534416310102</v>
      </c>
      <c r="L27" s="144">
        <v>397308</v>
      </c>
      <c r="M27" s="25">
        <f t="shared" si="27"/>
        <v>69.161273252028835</v>
      </c>
      <c r="N27" s="144">
        <v>58206</v>
      </c>
      <c r="O27" s="91">
        <f t="shared" si="3"/>
        <v>10.132192331661056</v>
      </c>
      <c r="P27" s="144">
        <v>133437</v>
      </c>
      <c r="Q27" s="144">
        <v>29324</v>
      </c>
      <c r="R27" s="25">
        <f t="shared" si="28"/>
        <v>21.975913727077199</v>
      </c>
      <c r="S27" s="144">
        <v>86680</v>
      </c>
      <c r="T27" s="25">
        <f t="shared" si="28"/>
        <v>64.959493993420111</v>
      </c>
      <c r="U27" s="144">
        <v>17433</v>
      </c>
      <c r="V27" s="25">
        <f t="shared" si="5"/>
        <v>13.064592279502687</v>
      </c>
      <c r="W27" s="145">
        <v>926871</v>
      </c>
      <c r="X27" s="144">
        <v>184575</v>
      </c>
      <c r="Y27" s="25">
        <f t="shared" si="29"/>
        <v>19.91377440873649</v>
      </c>
      <c r="Z27" s="144">
        <v>624168</v>
      </c>
      <c r="AA27" s="25">
        <f t="shared" si="29"/>
        <v>67.341409969672156</v>
      </c>
      <c r="AB27" s="144">
        <v>118128</v>
      </c>
      <c r="AC27" s="91">
        <f t="shared" si="7"/>
        <v>12.744815621591354</v>
      </c>
      <c r="AD27" s="144">
        <v>750185</v>
      </c>
      <c r="AE27" s="144">
        <v>149453</v>
      </c>
      <c r="AF27" s="25">
        <f t="shared" si="30"/>
        <v>19.922152535707859</v>
      </c>
      <c r="AG27" s="144">
        <v>508275</v>
      </c>
      <c r="AH27" s="25">
        <f t="shared" si="30"/>
        <v>67.753287522411142</v>
      </c>
      <c r="AI27" s="144">
        <v>92457</v>
      </c>
      <c r="AJ27" s="25">
        <f t="shared" si="9"/>
        <v>12.324559941881002</v>
      </c>
      <c r="AK27" s="145">
        <v>7192403</v>
      </c>
      <c r="AL27" s="144">
        <v>1405289</v>
      </c>
      <c r="AM27" s="25">
        <f t="shared" si="10"/>
        <v>19.53851862861411</v>
      </c>
      <c r="AN27" s="144">
        <v>4952675</v>
      </c>
      <c r="AO27" s="25">
        <f t="shared" si="31"/>
        <v>68.859809440600031</v>
      </c>
      <c r="AP27" s="144">
        <v>834439</v>
      </c>
      <c r="AQ27" s="91">
        <f t="shared" si="31"/>
        <v>11.601671930785859</v>
      </c>
      <c r="AR27" s="144">
        <v>10819146</v>
      </c>
      <c r="AS27" s="144">
        <v>2207864</v>
      </c>
      <c r="AT27" s="25">
        <f t="shared" si="32"/>
        <v>20.407008094723928</v>
      </c>
      <c r="AU27" s="144">
        <v>7315589</v>
      </c>
      <c r="AV27" s="25">
        <f t="shared" si="32"/>
        <v>67.617065154680418</v>
      </c>
      <c r="AW27" s="144">
        <v>1295693</v>
      </c>
      <c r="AX27" s="25">
        <f t="shared" si="13"/>
        <v>11.975926750595656</v>
      </c>
      <c r="AY27" s="145">
        <v>1123230</v>
      </c>
      <c r="AZ27" s="144">
        <v>245944</v>
      </c>
      <c r="BA27" s="25">
        <f t="shared" si="14"/>
        <v>21.896138813956181</v>
      </c>
      <c r="BB27" s="144">
        <v>725579</v>
      </c>
      <c r="BC27" s="25">
        <f t="shared" si="33"/>
        <v>64.597544581252279</v>
      </c>
      <c r="BD27" s="144">
        <v>151707</v>
      </c>
      <c r="BE27" s="91">
        <f t="shared" si="33"/>
        <v>13.50631660479154</v>
      </c>
      <c r="BF27" s="144">
        <v>1009575</v>
      </c>
      <c r="BG27" s="144">
        <v>235857</v>
      </c>
      <c r="BH27" s="25">
        <f t="shared" si="34"/>
        <v>23.362008766064928</v>
      </c>
      <c r="BI27" s="144">
        <v>628014</v>
      </c>
      <c r="BJ27" s="25">
        <f t="shared" si="34"/>
        <v>62.205779659757816</v>
      </c>
      <c r="BK27" s="144">
        <v>145704</v>
      </c>
      <c r="BL27" s="25">
        <f t="shared" si="17"/>
        <v>14.432211574177252</v>
      </c>
      <c r="BM27" s="145">
        <v>2700606</v>
      </c>
      <c r="BN27" s="144">
        <v>625444</v>
      </c>
      <c r="BO27" s="25">
        <f t="shared" si="35"/>
        <v>23.159394595139016</v>
      </c>
      <c r="BP27" s="144">
        <v>1819824</v>
      </c>
      <c r="BQ27" s="25">
        <f t="shared" si="35"/>
        <v>67.385764528405844</v>
      </c>
      <c r="BR27" s="144">
        <v>255338</v>
      </c>
      <c r="BS27" s="91">
        <f t="shared" si="19"/>
        <v>9.4548408764551368</v>
      </c>
      <c r="BT27" s="144">
        <v>3676075</v>
      </c>
      <c r="BU27" s="144">
        <v>730156</v>
      </c>
      <c r="BV27" s="25">
        <f t="shared" si="36"/>
        <v>19.862380392130195</v>
      </c>
      <c r="BW27" s="144">
        <v>2483590</v>
      </c>
      <c r="BX27" s="25">
        <f t="shared" si="36"/>
        <v>67.560917554728888</v>
      </c>
      <c r="BY27" s="144">
        <v>462329</v>
      </c>
      <c r="BZ27" s="25">
        <f t="shared" si="21"/>
        <v>12.576702053140918</v>
      </c>
      <c r="CA27" s="145">
        <v>29684</v>
      </c>
      <c r="CB27" s="144">
        <v>7317</v>
      </c>
      <c r="CC27" s="25">
        <f t="shared" si="37"/>
        <v>24.649642905268831</v>
      </c>
      <c r="CD27" s="144">
        <v>21138</v>
      </c>
      <c r="CE27" s="25">
        <f t="shared" si="37"/>
        <v>71.210079504109956</v>
      </c>
      <c r="CF27" s="144">
        <v>1229</v>
      </c>
      <c r="CG27" s="91">
        <f t="shared" si="23"/>
        <v>4.1402775906212099</v>
      </c>
      <c r="CH27" s="139" t="s">
        <v>132</v>
      </c>
      <c r="CI27" s="139" t="s">
        <v>132</v>
      </c>
      <c r="CJ27" s="139"/>
      <c r="CK27" s="139" t="s">
        <v>132</v>
      </c>
      <c r="CL27" s="139"/>
      <c r="CM27" s="139" t="s">
        <v>132</v>
      </c>
      <c r="CN27" s="139"/>
      <c r="CO27" s="145">
        <v>40578</v>
      </c>
      <c r="CP27" s="144">
        <v>11509</v>
      </c>
      <c r="CQ27" s="25">
        <f t="shared" si="39"/>
        <v>28.362659569224704</v>
      </c>
      <c r="CR27" s="144">
        <v>27730</v>
      </c>
      <c r="CS27" s="25">
        <f t="shared" si="39"/>
        <v>68.337522795603533</v>
      </c>
      <c r="CT27" s="144">
        <v>1339</v>
      </c>
      <c r="CU27" s="91">
        <f t="shared" si="40"/>
        <v>3.2998176351717681</v>
      </c>
      <c r="CV27" s="144">
        <v>24407</v>
      </c>
      <c r="CW27" s="144">
        <v>9295</v>
      </c>
      <c r="CX27" s="25">
        <f t="shared" si="41"/>
        <v>38.083336747654364</v>
      </c>
      <c r="CY27" s="144">
        <v>14626</v>
      </c>
      <c r="CZ27" s="25">
        <f t="shared" si="41"/>
        <v>59.92543122874585</v>
      </c>
      <c r="DA27" s="139">
        <v>486</v>
      </c>
      <c r="DB27" s="25">
        <f t="shared" si="42"/>
        <v>1.9912320235997869</v>
      </c>
    </row>
    <row r="28" spans="1:106">
      <c r="A28" s="22">
        <v>1995</v>
      </c>
      <c r="B28" s="144">
        <v>29302311</v>
      </c>
      <c r="C28" s="144">
        <v>5974508</v>
      </c>
      <c r="D28" s="25">
        <f t="shared" si="26"/>
        <v>20.389204114310303</v>
      </c>
      <c r="E28" s="144">
        <v>19821323</v>
      </c>
      <c r="F28" s="25">
        <f t="shared" si="26"/>
        <v>67.64423120074045</v>
      </c>
      <c r="G28" s="144">
        <v>3506480</v>
      </c>
      <c r="H28" s="25">
        <f t="shared" si="1"/>
        <v>11.966564684949251</v>
      </c>
      <c r="I28" s="145">
        <v>567397</v>
      </c>
      <c r="J28" s="144">
        <v>114532</v>
      </c>
      <c r="K28" s="25">
        <f t="shared" si="27"/>
        <v>20.185513846565986</v>
      </c>
      <c r="L28" s="144">
        <v>393848</v>
      </c>
      <c r="M28" s="25">
        <f t="shared" si="27"/>
        <v>69.413126964012847</v>
      </c>
      <c r="N28" s="144">
        <v>59017</v>
      </c>
      <c r="O28" s="91">
        <f t="shared" si="3"/>
        <v>10.401359189421164</v>
      </c>
      <c r="P28" s="144">
        <v>134415</v>
      </c>
      <c r="Q28" s="144">
        <v>29275</v>
      </c>
      <c r="R28" s="25">
        <f t="shared" si="28"/>
        <v>21.779563292787262</v>
      </c>
      <c r="S28" s="144">
        <v>87622</v>
      </c>
      <c r="T28" s="25">
        <f t="shared" si="28"/>
        <v>65.187665067142802</v>
      </c>
      <c r="U28" s="144">
        <v>17518</v>
      </c>
      <c r="V28" s="25">
        <f t="shared" si="5"/>
        <v>13.032771640069933</v>
      </c>
      <c r="W28" s="145">
        <v>928120</v>
      </c>
      <c r="X28" s="144">
        <v>183058</v>
      </c>
      <c r="Y28" s="25">
        <f t="shared" si="29"/>
        <v>19.723527130112487</v>
      </c>
      <c r="Z28" s="144">
        <v>625905</v>
      </c>
      <c r="AA28" s="25">
        <f t="shared" si="29"/>
        <v>67.437939059604361</v>
      </c>
      <c r="AB28" s="144">
        <v>119157</v>
      </c>
      <c r="AC28" s="91">
        <f t="shared" si="7"/>
        <v>12.838533810283153</v>
      </c>
      <c r="AD28" s="144">
        <v>750943</v>
      </c>
      <c r="AE28" s="144">
        <v>147502</v>
      </c>
      <c r="AF28" s="25">
        <f t="shared" si="30"/>
        <v>19.642236494647396</v>
      </c>
      <c r="AG28" s="144">
        <v>510188</v>
      </c>
      <c r="AH28" s="25">
        <f t="shared" si="30"/>
        <v>67.939643887751799</v>
      </c>
      <c r="AI28" s="144">
        <v>93253</v>
      </c>
      <c r="AJ28" s="25">
        <f t="shared" si="9"/>
        <v>12.418119617600803</v>
      </c>
      <c r="AK28" s="145">
        <v>7219219</v>
      </c>
      <c r="AL28" s="144">
        <v>1392000</v>
      </c>
      <c r="AM28" s="25">
        <f t="shared" si="10"/>
        <v>19.281864146246292</v>
      </c>
      <c r="AN28" s="144">
        <v>4975497</v>
      </c>
      <c r="AO28" s="25">
        <f t="shared" si="31"/>
        <v>68.920156044580452</v>
      </c>
      <c r="AP28" s="144">
        <v>851722</v>
      </c>
      <c r="AQ28" s="91">
        <f t="shared" si="31"/>
        <v>11.797979809173263</v>
      </c>
      <c r="AR28" s="144">
        <v>10950119</v>
      </c>
      <c r="AS28" s="144">
        <v>2230181</v>
      </c>
      <c r="AT28" s="25">
        <f t="shared" si="32"/>
        <v>20.366728434640756</v>
      </c>
      <c r="AU28" s="144">
        <v>7394941</v>
      </c>
      <c r="AV28" s="25">
        <f t="shared" si="32"/>
        <v>67.532973842567372</v>
      </c>
      <c r="AW28" s="144">
        <v>1324997</v>
      </c>
      <c r="AX28" s="25">
        <f t="shared" si="13"/>
        <v>12.10029772279187</v>
      </c>
      <c r="AY28" s="145">
        <v>1129150</v>
      </c>
      <c r="AZ28" s="144">
        <v>246871</v>
      </c>
      <c r="BA28" s="25">
        <f t="shared" si="14"/>
        <v>21.863437098702565</v>
      </c>
      <c r="BB28" s="144">
        <v>729431</v>
      </c>
      <c r="BC28" s="25">
        <f t="shared" si="33"/>
        <v>64.600008856219276</v>
      </c>
      <c r="BD28" s="144">
        <v>152848</v>
      </c>
      <c r="BE28" s="91">
        <f t="shared" si="33"/>
        <v>13.536554045078157</v>
      </c>
      <c r="BF28" s="144">
        <v>1014187</v>
      </c>
      <c r="BG28" s="144">
        <v>234080</v>
      </c>
      <c r="BH28" s="25">
        <f t="shared" si="34"/>
        <v>23.080556149901348</v>
      </c>
      <c r="BI28" s="144">
        <v>633207</v>
      </c>
      <c r="BJ28" s="25">
        <f t="shared" si="34"/>
        <v>62.434935569081439</v>
      </c>
      <c r="BK28" s="144">
        <v>146900</v>
      </c>
      <c r="BL28" s="25">
        <f t="shared" si="17"/>
        <v>14.484508281017209</v>
      </c>
      <c r="BM28" s="145">
        <v>2734519</v>
      </c>
      <c r="BN28" s="144">
        <v>625833</v>
      </c>
      <c r="BO28" s="25">
        <f t="shared" si="35"/>
        <v>22.886401593845207</v>
      </c>
      <c r="BP28" s="144">
        <v>1845577</v>
      </c>
      <c r="BQ28" s="25">
        <f t="shared" si="35"/>
        <v>67.491833115805747</v>
      </c>
      <c r="BR28" s="144">
        <v>263109</v>
      </c>
      <c r="BS28" s="91">
        <f t="shared" si="19"/>
        <v>9.6217652903490514</v>
      </c>
      <c r="BT28" s="144">
        <v>3777390</v>
      </c>
      <c r="BU28" s="144">
        <v>742562</v>
      </c>
      <c r="BV28" s="25">
        <f t="shared" si="36"/>
        <v>19.658070784324625</v>
      </c>
      <c r="BW28" s="144">
        <v>2560128</v>
      </c>
      <c r="BX28" s="25">
        <f t="shared" si="36"/>
        <v>67.775051027296627</v>
      </c>
      <c r="BY28" s="144">
        <v>474700</v>
      </c>
      <c r="BZ28" s="25">
        <f t="shared" si="21"/>
        <v>12.566878188378748</v>
      </c>
      <c r="CA28" s="145">
        <v>30442</v>
      </c>
      <c r="CB28" s="144">
        <v>7449</v>
      </c>
      <c r="CC28" s="25">
        <f t="shared" si="37"/>
        <v>24.46948295118586</v>
      </c>
      <c r="CD28" s="144">
        <v>21673</v>
      </c>
      <c r="CE28" s="25">
        <f t="shared" si="37"/>
        <v>71.194402470271342</v>
      </c>
      <c r="CF28" s="144">
        <v>1320</v>
      </c>
      <c r="CG28" s="91">
        <f t="shared" si="23"/>
        <v>4.3361145785428024</v>
      </c>
      <c r="CH28" s="139" t="s">
        <v>132</v>
      </c>
      <c r="CI28" s="139" t="s">
        <v>132</v>
      </c>
      <c r="CJ28" s="139"/>
      <c r="CK28" s="139" t="s">
        <v>132</v>
      </c>
      <c r="CL28" s="139"/>
      <c r="CM28" s="139" t="s">
        <v>132</v>
      </c>
      <c r="CN28" s="139"/>
      <c r="CO28" s="145">
        <v>41432</v>
      </c>
      <c r="CP28" s="144">
        <v>11672</v>
      </c>
      <c r="CQ28" s="25">
        <f t="shared" si="39"/>
        <v>28.171461672137479</v>
      </c>
      <c r="CR28" s="144">
        <v>28354</v>
      </c>
      <c r="CS28" s="25">
        <f t="shared" si="39"/>
        <v>68.435026066808263</v>
      </c>
      <c r="CT28" s="144">
        <v>1406</v>
      </c>
      <c r="CU28" s="91">
        <f t="shared" si="40"/>
        <v>3.3935122610542576</v>
      </c>
      <c r="CV28" s="144">
        <v>24978</v>
      </c>
      <c r="CW28" s="144">
        <v>9493</v>
      </c>
      <c r="CX28" s="25">
        <f t="shared" si="41"/>
        <v>38.005444791416444</v>
      </c>
      <c r="CY28" s="144">
        <v>14952</v>
      </c>
      <c r="CZ28" s="25">
        <f t="shared" si="41"/>
        <v>59.860677396108578</v>
      </c>
      <c r="DA28" s="139">
        <v>533</v>
      </c>
      <c r="DB28" s="25">
        <f t="shared" si="42"/>
        <v>2.133877812474978</v>
      </c>
    </row>
    <row r="29" spans="1:106">
      <c r="A29" s="22">
        <v>1996</v>
      </c>
      <c r="B29" s="144">
        <v>29610218</v>
      </c>
      <c r="C29" s="144">
        <v>5985799</v>
      </c>
      <c r="D29" s="25">
        <f t="shared" si="26"/>
        <v>20.215315537359434</v>
      </c>
      <c r="E29" s="144">
        <v>20045175</v>
      </c>
      <c r="F29" s="25">
        <f t="shared" si="26"/>
        <v>67.69681668672618</v>
      </c>
      <c r="G29" s="144">
        <v>3579244</v>
      </c>
      <c r="H29" s="25">
        <f t="shared" si="1"/>
        <v>12.087867775914383</v>
      </c>
      <c r="I29" s="145">
        <v>559698</v>
      </c>
      <c r="J29" s="144">
        <v>109904</v>
      </c>
      <c r="K29" s="25">
        <f t="shared" si="27"/>
        <v>19.636303863869443</v>
      </c>
      <c r="L29" s="144">
        <v>389802</v>
      </c>
      <c r="M29" s="25">
        <f t="shared" si="27"/>
        <v>69.645058585165572</v>
      </c>
      <c r="N29" s="144">
        <v>59992</v>
      </c>
      <c r="O29" s="91">
        <f t="shared" si="3"/>
        <v>10.718637550964985</v>
      </c>
      <c r="P29" s="144">
        <v>135737</v>
      </c>
      <c r="Q29" s="144">
        <v>29234</v>
      </c>
      <c r="R29" s="25">
        <f t="shared" si="28"/>
        <v>21.537237451837008</v>
      </c>
      <c r="S29" s="144">
        <v>88973</v>
      </c>
      <c r="T29" s="25">
        <f t="shared" si="28"/>
        <v>65.548081952599517</v>
      </c>
      <c r="U29" s="144">
        <v>17530</v>
      </c>
      <c r="V29" s="25">
        <f t="shared" si="5"/>
        <v>12.91468059556348</v>
      </c>
      <c r="W29" s="145">
        <v>931327</v>
      </c>
      <c r="X29" s="144">
        <v>182000</v>
      </c>
      <c r="Y29" s="25">
        <f t="shared" si="29"/>
        <v>19.542008338639381</v>
      </c>
      <c r="Z29" s="144">
        <v>628785</v>
      </c>
      <c r="AA29" s="25">
        <f t="shared" si="29"/>
        <v>67.514954468194304</v>
      </c>
      <c r="AB29" s="144">
        <v>120542</v>
      </c>
      <c r="AC29" s="91">
        <f t="shared" si="7"/>
        <v>12.94303719316631</v>
      </c>
      <c r="AD29" s="144">
        <v>752268</v>
      </c>
      <c r="AE29" s="144">
        <v>145326</v>
      </c>
      <c r="AF29" s="25">
        <f t="shared" si="30"/>
        <v>19.318381215205218</v>
      </c>
      <c r="AG29" s="144">
        <v>512615</v>
      </c>
      <c r="AH29" s="25">
        <f t="shared" si="30"/>
        <v>68.142603433882613</v>
      </c>
      <c r="AI29" s="144">
        <v>94327</v>
      </c>
      <c r="AJ29" s="25">
        <f t="shared" si="9"/>
        <v>12.539015350912175</v>
      </c>
      <c r="AK29" s="145">
        <v>7246897</v>
      </c>
      <c r="AL29" s="144">
        <v>1380796</v>
      </c>
      <c r="AM29" s="25">
        <f t="shared" si="10"/>
        <v>19.053617017048815</v>
      </c>
      <c r="AN29" s="144">
        <v>4997117</v>
      </c>
      <c r="AO29" s="25">
        <f t="shared" si="31"/>
        <v>68.955264577377051</v>
      </c>
      <c r="AP29" s="144">
        <v>868984</v>
      </c>
      <c r="AQ29" s="91">
        <f t="shared" si="31"/>
        <v>11.991118405574138</v>
      </c>
      <c r="AR29" s="144">
        <v>11082903</v>
      </c>
      <c r="AS29" s="144">
        <v>2254484</v>
      </c>
      <c r="AT29" s="25">
        <f t="shared" si="32"/>
        <v>20.341998842721985</v>
      </c>
      <c r="AU29" s="144">
        <v>7472817</v>
      </c>
      <c r="AV29" s="25">
        <f t="shared" si="32"/>
        <v>67.426530756427269</v>
      </c>
      <c r="AW29" s="144">
        <v>1355602</v>
      </c>
      <c r="AX29" s="25">
        <f t="shared" si="13"/>
        <v>12.231470400850752</v>
      </c>
      <c r="AY29" s="145">
        <v>1134196</v>
      </c>
      <c r="AZ29" s="144">
        <v>246615</v>
      </c>
      <c r="BA29" s="25">
        <f t="shared" si="14"/>
        <v>21.743596344899824</v>
      </c>
      <c r="BB29" s="144">
        <v>734064</v>
      </c>
      <c r="BC29" s="25">
        <f t="shared" si="33"/>
        <v>64.721088771252937</v>
      </c>
      <c r="BD29" s="144">
        <v>153517</v>
      </c>
      <c r="BE29" s="91">
        <f t="shared" si="33"/>
        <v>13.535314883847237</v>
      </c>
      <c r="BF29" s="144">
        <v>1018945</v>
      </c>
      <c r="BG29" s="144">
        <v>232307</v>
      </c>
      <c r="BH29" s="25">
        <f t="shared" si="34"/>
        <v>22.798777166579157</v>
      </c>
      <c r="BI29" s="144">
        <v>638834</v>
      </c>
      <c r="BJ29" s="25">
        <f t="shared" si="34"/>
        <v>62.69563126567185</v>
      </c>
      <c r="BK29" s="144">
        <v>147804</v>
      </c>
      <c r="BL29" s="25">
        <f t="shared" si="17"/>
        <v>14.505591567748995</v>
      </c>
      <c r="BM29" s="145">
        <v>2775133</v>
      </c>
      <c r="BN29" s="144">
        <v>625410</v>
      </c>
      <c r="BO29" s="25">
        <f t="shared" si="35"/>
        <v>22.536217183104377</v>
      </c>
      <c r="BP29" s="144">
        <v>1878652</v>
      </c>
      <c r="BQ29" s="25">
        <f t="shared" si="35"/>
        <v>67.695926645677886</v>
      </c>
      <c r="BR29" s="144">
        <v>271071</v>
      </c>
      <c r="BS29" s="91">
        <f t="shared" si="19"/>
        <v>9.7678561712177405</v>
      </c>
      <c r="BT29" s="144">
        <v>3874317</v>
      </c>
      <c r="BU29" s="144">
        <v>750799</v>
      </c>
      <c r="BV29" s="25">
        <f t="shared" si="36"/>
        <v>19.37887374729533</v>
      </c>
      <c r="BW29" s="144">
        <v>2637051</v>
      </c>
      <c r="BX29" s="25">
        <f t="shared" si="36"/>
        <v>68.064926024380554</v>
      </c>
      <c r="BY29" s="144">
        <v>486467</v>
      </c>
      <c r="BZ29" s="25">
        <f t="shared" si="21"/>
        <v>12.556200228324116</v>
      </c>
      <c r="CA29" s="145">
        <v>31387</v>
      </c>
      <c r="CB29" s="144">
        <v>7431</v>
      </c>
      <c r="CC29" s="25">
        <f t="shared" si="37"/>
        <v>23.675407015643419</v>
      </c>
      <c r="CD29" s="144">
        <v>22571</v>
      </c>
      <c r="CE29" s="25">
        <f t="shared" si="37"/>
        <v>71.91193806352949</v>
      </c>
      <c r="CF29" s="144">
        <v>1385</v>
      </c>
      <c r="CG29" s="91">
        <f t="shared" si="23"/>
        <v>4.4126549208270944</v>
      </c>
      <c r="CH29" s="139" t="s">
        <v>132</v>
      </c>
      <c r="CI29" s="139" t="s">
        <v>132</v>
      </c>
      <c r="CJ29" s="139"/>
      <c r="CK29" s="139" t="s">
        <v>132</v>
      </c>
      <c r="CL29" s="139"/>
      <c r="CM29" s="139" t="s">
        <v>132</v>
      </c>
      <c r="CN29" s="139"/>
      <c r="CO29" s="145">
        <v>41741</v>
      </c>
      <c r="CP29" s="144">
        <v>11816</v>
      </c>
      <c r="CQ29" s="25">
        <f t="shared" si="39"/>
        <v>28.307898708703672</v>
      </c>
      <c r="CR29" s="144">
        <v>28461</v>
      </c>
      <c r="CS29" s="25">
        <f t="shared" si="39"/>
        <v>68.1847583910304</v>
      </c>
      <c r="CT29" s="144">
        <v>1464</v>
      </c>
      <c r="CU29" s="91">
        <f t="shared" si="40"/>
        <v>3.5073429002659258</v>
      </c>
      <c r="CV29" s="144">
        <v>25669</v>
      </c>
      <c r="CW29" s="144">
        <v>9677</v>
      </c>
      <c r="CX29" s="25">
        <f t="shared" si="41"/>
        <v>37.699170205306011</v>
      </c>
      <c r="CY29" s="144">
        <v>15433</v>
      </c>
      <c r="CZ29" s="25">
        <f t="shared" si="41"/>
        <v>60.123105691690363</v>
      </c>
      <c r="DA29" s="139">
        <v>559</v>
      </c>
      <c r="DB29" s="25">
        <f t="shared" si="42"/>
        <v>2.177724103003623</v>
      </c>
    </row>
    <row r="30" spans="1:106">
      <c r="A30" s="22">
        <v>1997</v>
      </c>
      <c r="B30" s="144">
        <v>29905948</v>
      </c>
      <c r="C30" s="144">
        <v>5977770</v>
      </c>
      <c r="D30" s="25">
        <f t="shared" si="26"/>
        <v>19.988565485367658</v>
      </c>
      <c r="E30" s="144">
        <v>20273849</v>
      </c>
      <c r="F30" s="25">
        <f t="shared" si="26"/>
        <v>67.792029197669976</v>
      </c>
      <c r="G30" s="144">
        <v>3654329</v>
      </c>
      <c r="H30" s="25">
        <f t="shared" si="1"/>
        <v>12.219405316962364</v>
      </c>
      <c r="I30" s="145">
        <v>550911</v>
      </c>
      <c r="J30" s="144">
        <v>105129</v>
      </c>
      <c r="K30" s="25">
        <f t="shared" si="27"/>
        <v>19.082755653817042</v>
      </c>
      <c r="L30" s="144">
        <v>385100</v>
      </c>
      <c r="M30" s="25">
        <f t="shared" si="27"/>
        <v>69.902398027993627</v>
      </c>
      <c r="N30" s="144">
        <v>60682</v>
      </c>
      <c r="O30" s="91">
        <f t="shared" si="3"/>
        <v>11.014846318189326</v>
      </c>
      <c r="P30" s="144">
        <v>136095</v>
      </c>
      <c r="Q30" s="144">
        <v>28834</v>
      </c>
      <c r="R30" s="25">
        <f t="shared" si="28"/>
        <v>21.186671075351775</v>
      </c>
      <c r="S30" s="144">
        <v>89580</v>
      </c>
      <c r="T30" s="25">
        <f t="shared" si="28"/>
        <v>65.821668687314002</v>
      </c>
      <c r="U30" s="144">
        <v>17681</v>
      </c>
      <c r="V30" s="25">
        <f t="shared" si="5"/>
        <v>12.991660237334216</v>
      </c>
      <c r="W30" s="145">
        <v>932402</v>
      </c>
      <c r="X30" s="144">
        <v>179654</v>
      </c>
      <c r="Y30" s="25">
        <f t="shared" si="29"/>
        <v>19.267869438289495</v>
      </c>
      <c r="Z30" s="144">
        <v>630771</v>
      </c>
      <c r="AA30" s="25">
        <f t="shared" si="29"/>
        <v>67.650112290621422</v>
      </c>
      <c r="AB30" s="144">
        <v>121977</v>
      </c>
      <c r="AC30" s="91">
        <f t="shared" si="7"/>
        <v>13.08201827108908</v>
      </c>
      <c r="AD30" s="144">
        <v>752511</v>
      </c>
      <c r="AE30" s="144">
        <v>142910</v>
      </c>
      <c r="AF30" s="25">
        <f t="shared" si="30"/>
        <v>18.991084515708074</v>
      </c>
      <c r="AG30" s="144">
        <v>513819</v>
      </c>
      <c r="AH30" s="25">
        <f t="shared" si="30"/>
        <v>68.280596562708055</v>
      </c>
      <c r="AI30" s="144">
        <v>95782</v>
      </c>
      <c r="AJ30" s="25">
        <f t="shared" si="9"/>
        <v>12.72831892158387</v>
      </c>
      <c r="AK30" s="145">
        <v>7274611</v>
      </c>
      <c r="AL30" s="144">
        <v>1365379</v>
      </c>
      <c r="AM30" s="25">
        <f t="shared" si="10"/>
        <v>18.769099818533252</v>
      </c>
      <c r="AN30" s="144">
        <v>5019116</v>
      </c>
      <c r="AO30" s="25">
        <f t="shared" si="31"/>
        <v>68.994974439183068</v>
      </c>
      <c r="AP30" s="144">
        <v>890116</v>
      </c>
      <c r="AQ30" s="91">
        <f t="shared" si="31"/>
        <v>12.235925742283676</v>
      </c>
      <c r="AR30" s="144">
        <v>11227651</v>
      </c>
      <c r="AS30" s="144">
        <v>2268459</v>
      </c>
      <c r="AT30" s="25">
        <f t="shared" si="32"/>
        <v>20.204217249004266</v>
      </c>
      <c r="AU30" s="144">
        <v>7574714</v>
      </c>
      <c r="AV30" s="25">
        <f t="shared" si="32"/>
        <v>67.464815213796726</v>
      </c>
      <c r="AW30" s="144">
        <v>1384478</v>
      </c>
      <c r="AX30" s="25">
        <f t="shared" si="13"/>
        <v>12.33096753719901</v>
      </c>
      <c r="AY30" s="145">
        <v>1136128</v>
      </c>
      <c r="AZ30" s="144">
        <v>245073</v>
      </c>
      <c r="BA30" s="25">
        <f t="shared" si="14"/>
        <v>21.570896941189726</v>
      </c>
      <c r="BB30" s="144">
        <v>736498</v>
      </c>
      <c r="BC30" s="25">
        <f t="shared" si="33"/>
        <v>64.825266167192424</v>
      </c>
      <c r="BD30" s="144">
        <v>154557</v>
      </c>
      <c r="BE30" s="91">
        <f t="shared" si="33"/>
        <v>13.603836891617846</v>
      </c>
      <c r="BF30" s="144">
        <v>1017902</v>
      </c>
      <c r="BG30" s="144">
        <v>229260</v>
      </c>
      <c r="BH30" s="25">
        <f t="shared" si="34"/>
        <v>22.522796890073899</v>
      </c>
      <c r="BI30" s="144">
        <v>640449</v>
      </c>
      <c r="BJ30" s="25">
        <f t="shared" si="34"/>
        <v>62.91853243239526</v>
      </c>
      <c r="BK30" s="144">
        <v>148193</v>
      </c>
      <c r="BL30" s="25">
        <f t="shared" si="17"/>
        <v>14.558670677530843</v>
      </c>
      <c r="BM30" s="145">
        <v>2829848</v>
      </c>
      <c r="BN30" s="144">
        <v>627693</v>
      </c>
      <c r="BO30" s="25">
        <f t="shared" si="35"/>
        <v>22.181156019687275</v>
      </c>
      <c r="BP30" s="144">
        <v>1923354</v>
      </c>
      <c r="BQ30" s="25">
        <f t="shared" si="35"/>
        <v>67.966689376955941</v>
      </c>
      <c r="BR30" s="144">
        <v>278801</v>
      </c>
      <c r="BS30" s="91">
        <f t="shared" si="19"/>
        <v>9.8521546033567873</v>
      </c>
      <c r="BT30" s="144">
        <v>3948583</v>
      </c>
      <c r="BU30" s="144">
        <v>756541</v>
      </c>
      <c r="BV30" s="25">
        <f t="shared" si="36"/>
        <v>19.159809987532235</v>
      </c>
      <c r="BW30" s="144">
        <v>2693558</v>
      </c>
      <c r="BX30" s="25">
        <f t="shared" si="36"/>
        <v>68.215813115743046</v>
      </c>
      <c r="BY30" s="144">
        <v>498484</v>
      </c>
      <c r="BZ30" s="25">
        <f t="shared" si="21"/>
        <v>12.624376896724725</v>
      </c>
      <c r="CA30" s="145">
        <v>31797</v>
      </c>
      <c r="CB30" s="144">
        <v>7427</v>
      </c>
      <c r="CC30" s="25">
        <f t="shared" si="37"/>
        <v>23.357549454351041</v>
      </c>
      <c r="CD30" s="144">
        <v>22901</v>
      </c>
      <c r="CE30" s="25">
        <f t="shared" si="37"/>
        <v>72.02251784759568</v>
      </c>
      <c r="CF30" s="144">
        <v>1469</v>
      </c>
      <c r="CG30" s="91">
        <f t="shared" si="23"/>
        <v>4.6199326980532751</v>
      </c>
      <c r="CH30" s="139" t="s">
        <v>132</v>
      </c>
      <c r="CI30" s="139" t="s">
        <v>132</v>
      </c>
      <c r="CJ30" s="139"/>
      <c r="CK30" s="139" t="s">
        <v>132</v>
      </c>
      <c r="CL30" s="139"/>
      <c r="CM30" s="139" t="s">
        <v>132</v>
      </c>
      <c r="CN30" s="139"/>
      <c r="CO30" s="145">
        <v>41625</v>
      </c>
      <c r="CP30" s="144">
        <v>11641</v>
      </c>
      <c r="CQ30" s="25">
        <f t="shared" si="39"/>
        <v>27.966366366366366</v>
      </c>
      <c r="CR30" s="144">
        <v>28453</v>
      </c>
      <c r="CS30" s="25">
        <f t="shared" si="39"/>
        <v>68.355555555555554</v>
      </c>
      <c r="CT30" s="144">
        <v>1531</v>
      </c>
      <c r="CU30" s="91">
        <f t="shared" si="40"/>
        <v>3.678078078078078</v>
      </c>
      <c r="CV30" s="144">
        <v>25884</v>
      </c>
      <c r="CW30" s="144">
        <v>9770</v>
      </c>
      <c r="CX30" s="25">
        <f t="shared" si="41"/>
        <v>37.745325297481067</v>
      </c>
      <c r="CY30" s="144">
        <v>15536</v>
      </c>
      <c r="CZ30" s="25">
        <f t="shared" si="41"/>
        <v>60.02163498686447</v>
      </c>
      <c r="DA30" s="139">
        <v>578</v>
      </c>
      <c r="DB30" s="25">
        <f t="shared" si="42"/>
        <v>2.2330397156544581</v>
      </c>
    </row>
    <row r="31" spans="1:106">
      <c r="A31" s="22">
        <v>1998</v>
      </c>
      <c r="B31" s="144">
        <v>30155173</v>
      </c>
      <c r="C31" s="144">
        <v>5958467</v>
      </c>
      <c r="D31" s="25">
        <f t="shared" si="26"/>
        <v>19.759352731950834</v>
      </c>
      <c r="E31" s="144">
        <v>20472632</v>
      </c>
      <c r="F31" s="25">
        <f t="shared" si="26"/>
        <v>67.890945278277798</v>
      </c>
      <c r="G31" s="144">
        <v>3724074</v>
      </c>
      <c r="H31" s="25">
        <f t="shared" si="1"/>
        <v>12.349701989771374</v>
      </c>
      <c r="I31" s="145">
        <v>539843</v>
      </c>
      <c r="J31" s="144">
        <v>100287</v>
      </c>
      <c r="K31" s="25">
        <f t="shared" si="27"/>
        <v>18.577067777112976</v>
      </c>
      <c r="L31" s="144">
        <v>378322</v>
      </c>
      <c r="M31" s="25">
        <f t="shared" si="27"/>
        <v>70.080004742119471</v>
      </c>
      <c r="N31" s="144">
        <v>61234</v>
      </c>
      <c r="O31" s="91">
        <f t="shared" si="3"/>
        <v>11.342927480767557</v>
      </c>
      <c r="P31" s="144">
        <v>135804</v>
      </c>
      <c r="Q31" s="144">
        <v>28216</v>
      </c>
      <c r="R31" s="25">
        <f t="shared" si="28"/>
        <v>20.777002150157578</v>
      </c>
      <c r="S31" s="144">
        <v>89663</v>
      </c>
      <c r="T31" s="25">
        <f t="shared" si="28"/>
        <v>66.023828458661015</v>
      </c>
      <c r="U31" s="144">
        <v>17925</v>
      </c>
      <c r="V31" s="25">
        <f t="shared" si="5"/>
        <v>13.199169391181409</v>
      </c>
      <c r="W31" s="145">
        <v>931836</v>
      </c>
      <c r="X31" s="144">
        <v>176629</v>
      </c>
      <c r="Y31" s="25">
        <f t="shared" si="29"/>
        <v>18.95494486154216</v>
      </c>
      <c r="Z31" s="144">
        <v>632032</v>
      </c>
      <c r="AA31" s="25">
        <f t="shared" si="29"/>
        <v>67.826527414695292</v>
      </c>
      <c r="AB31" s="144">
        <v>123175</v>
      </c>
      <c r="AC31" s="91">
        <f t="shared" si="7"/>
        <v>13.21852772376255</v>
      </c>
      <c r="AD31" s="144">
        <v>750530</v>
      </c>
      <c r="AE31" s="144">
        <v>139966</v>
      </c>
      <c r="AF31" s="25">
        <f t="shared" si="30"/>
        <v>18.648954738651351</v>
      </c>
      <c r="AG31" s="144">
        <v>513730</v>
      </c>
      <c r="AH31" s="25">
        <f t="shared" si="30"/>
        <v>68.448962733002006</v>
      </c>
      <c r="AI31" s="144">
        <v>96834</v>
      </c>
      <c r="AJ31" s="25">
        <f t="shared" si="9"/>
        <v>12.902082528346636</v>
      </c>
      <c r="AK31" s="145">
        <v>7295935</v>
      </c>
      <c r="AL31" s="144">
        <v>1351825</v>
      </c>
      <c r="AM31" s="25">
        <f t="shared" si="10"/>
        <v>18.528468249785668</v>
      </c>
      <c r="AN31" s="144">
        <v>5034877</v>
      </c>
      <c r="AO31" s="25">
        <f t="shared" si="31"/>
        <v>69.009345615058251</v>
      </c>
      <c r="AP31" s="144">
        <v>909233</v>
      </c>
      <c r="AQ31" s="91">
        <f t="shared" si="31"/>
        <v>12.462186135156083</v>
      </c>
      <c r="AR31" s="144">
        <v>11365901</v>
      </c>
      <c r="AS31" s="144">
        <v>2280578</v>
      </c>
      <c r="AT31" s="25">
        <f t="shared" si="32"/>
        <v>20.065087668808658</v>
      </c>
      <c r="AU31" s="144">
        <v>7673355</v>
      </c>
      <c r="AV31" s="25">
        <f t="shared" si="32"/>
        <v>67.512069654662668</v>
      </c>
      <c r="AW31" s="144">
        <v>1411968</v>
      </c>
      <c r="AX31" s="25">
        <f t="shared" si="13"/>
        <v>12.422842676528679</v>
      </c>
      <c r="AY31" s="145">
        <v>1137489</v>
      </c>
      <c r="AZ31" s="144">
        <v>243153</v>
      </c>
      <c r="BA31" s="25">
        <f t="shared" si="14"/>
        <v>21.376294627904095</v>
      </c>
      <c r="BB31" s="144">
        <v>738900</v>
      </c>
      <c r="BC31" s="25">
        <f t="shared" si="33"/>
        <v>64.958869931929016</v>
      </c>
      <c r="BD31" s="144">
        <v>155436</v>
      </c>
      <c r="BE31" s="91">
        <f t="shared" si="33"/>
        <v>13.664835440166893</v>
      </c>
      <c r="BF31" s="144">
        <v>1017332</v>
      </c>
      <c r="BG31" s="144">
        <v>225944</v>
      </c>
      <c r="BH31" s="25">
        <f t="shared" si="34"/>
        <v>22.20946554320517</v>
      </c>
      <c r="BI31" s="144">
        <v>642909</v>
      </c>
      <c r="BJ31" s="25">
        <f t="shared" si="34"/>
        <v>63.195593965391829</v>
      </c>
      <c r="BK31" s="144">
        <v>148479</v>
      </c>
      <c r="BL31" s="25">
        <f t="shared" si="17"/>
        <v>14.594940491403003</v>
      </c>
      <c r="BM31" s="145">
        <v>2899066</v>
      </c>
      <c r="BN31" s="144">
        <v>631678</v>
      </c>
      <c r="BO31" s="25">
        <f t="shared" si="35"/>
        <v>21.78901756634723</v>
      </c>
      <c r="BP31" s="144">
        <v>1980790</v>
      </c>
      <c r="BQ31" s="25">
        <f t="shared" si="35"/>
        <v>68.32510884540055</v>
      </c>
      <c r="BR31" s="144">
        <v>286598</v>
      </c>
      <c r="BS31" s="91">
        <f t="shared" si="19"/>
        <v>9.8858735882522168</v>
      </c>
      <c r="BT31" s="144">
        <v>3983113</v>
      </c>
      <c r="BU31" s="144">
        <v>751988</v>
      </c>
      <c r="BV31" s="25">
        <f t="shared" si="36"/>
        <v>18.879404124362026</v>
      </c>
      <c r="BW31" s="144">
        <v>2721655</v>
      </c>
      <c r="BX31" s="25">
        <f t="shared" si="36"/>
        <v>68.329846529586277</v>
      </c>
      <c r="BY31" s="144">
        <v>509470</v>
      </c>
      <c r="BZ31" s="25">
        <f t="shared" si="21"/>
        <v>12.790749346051694</v>
      </c>
      <c r="CA31" s="145">
        <v>31149</v>
      </c>
      <c r="CB31" s="144">
        <v>7049</v>
      </c>
      <c r="CC31" s="25">
        <f t="shared" si="37"/>
        <v>22.629939965970014</v>
      </c>
      <c r="CD31" s="144">
        <v>22559</v>
      </c>
      <c r="CE31" s="25">
        <f t="shared" si="37"/>
        <v>72.422870718161093</v>
      </c>
      <c r="CF31" s="144">
        <v>1541</v>
      </c>
      <c r="CG31" s="91">
        <f t="shared" si="23"/>
        <v>4.9471893158688882</v>
      </c>
      <c r="CH31" s="139" t="s">
        <v>132</v>
      </c>
      <c r="CI31" s="139" t="s">
        <v>132</v>
      </c>
      <c r="CJ31" s="139"/>
      <c r="CK31" s="139" t="s">
        <v>132</v>
      </c>
      <c r="CL31" s="139"/>
      <c r="CM31" s="139" t="s">
        <v>132</v>
      </c>
      <c r="CN31" s="139"/>
      <c r="CO31" s="145">
        <v>40802</v>
      </c>
      <c r="CP31" s="144">
        <v>11274</v>
      </c>
      <c r="CQ31" s="25">
        <f t="shared" si="39"/>
        <v>27.630998480466644</v>
      </c>
      <c r="CR31" s="144">
        <v>27946</v>
      </c>
      <c r="CS31" s="25">
        <f t="shared" si="39"/>
        <v>68.491740600950934</v>
      </c>
      <c r="CT31" s="144">
        <v>1582</v>
      </c>
      <c r="CU31" s="91">
        <f t="shared" si="40"/>
        <v>3.8772609185824223</v>
      </c>
      <c r="CV31" s="144">
        <v>26373</v>
      </c>
      <c r="CW31" s="144">
        <v>9880</v>
      </c>
      <c r="CX31" s="25">
        <f t="shared" si="41"/>
        <v>37.462556402381225</v>
      </c>
      <c r="CY31" s="144">
        <v>15894</v>
      </c>
      <c r="CZ31" s="25">
        <f t="shared" si="41"/>
        <v>60.266181321806393</v>
      </c>
      <c r="DA31" s="139">
        <v>599</v>
      </c>
      <c r="DB31" s="25">
        <f t="shared" si="42"/>
        <v>2.2712622758123837</v>
      </c>
    </row>
    <row r="32" spans="1:106">
      <c r="A32" s="22">
        <v>1999</v>
      </c>
      <c r="B32" s="144">
        <v>30401286</v>
      </c>
      <c r="C32" s="144">
        <v>5919034</v>
      </c>
      <c r="D32" s="25">
        <f t="shared" si="26"/>
        <v>19.469682960122146</v>
      </c>
      <c r="E32" s="144">
        <v>20696763</v>
      </c>
      <c r="F32" s="25">
        <f t="shared" si="26"/>
        <v>68.078577333866733</v>
      </c>
      <c r="G32" s="144">
        <v>3785489</v>
      </c>
      <c r="H32" s="25">
        <f t="shared" si="1"/>
        <v>12.451739706011121</v>
      </c>
      <c r="I32" s="145">
        <v>533329</v>
      </c>
      <c r="J32" s="144">
        <v>96291</v>
      </c>
      <c r="K32" s="25">
        <f t="shared" si="27"/>
        <v>18.054709194512206</v>
      </c>
      <c r="L32" s="144">
        <v>375140</v>
      </c>
      <c r="M32" s="25">
        <f t="shared" si="27"/>
        <v>70.339321506987247</v>
      </c>
      <c r="N32" s="144">
        <v>61898</v>
      </c>
      <c r="O32" s="91">
        <f t="shared" si="3"/>
        <v>11.60596929850055</v>
      </c>
      <c r="P32" s="144">
        <v>136281</v>
      </c>
      <c r="Q32" s="144">
        <v>27862</v>
      </c>
      <c r="R32" s="25">
        <f t="shared" si="28"/>
        <v>20.444522714098078</v>
      </c>
      <c r="S32" s="144">
        <v>90283</v>
      </c>
      <c r="T32" s="25">
        <f t="shared" si="28"/>
        <v>66.247679427066132</v>
      </c>
      <c r="U32" s="144">
        <v>18136</v>
      </c>
      <c r="V32" s="25">
        <f t="shared" si="5"/>
        <v>13.307797858835787</v>
      </c>
      <c r="W32" s="145">
        <v>933784</v>
      </c>
      <c r="X32" s="144">
        <v>173594</v>
      </c>
      <c r="Y32" s="25">
        <f t="shared" si="29"/>
        <v>18.590380644774381</v>
      </c>
      <c r="Z32" s="144">
        <v>635635</v>
      </c>
      <c r="AA32" s="25">
        <f t="shared" si="29"/>
        <v>68.070881488652617</v>
      </c>
      <c r="AB32" s="144">
        <v>124555</v>
      </c>
      <c r="AC32" s="91">
        <f t="shared" si="7"/>
        <v>13.338737866572998</v>
      </c>
      <c r="AD32" s="144">
        <v>750601</v>
      </c>
      <c r="AE32" s="144">
        <v>137339</v>
      </c>
      <c r="AF32" s="25">
        <f t="shared" si="30"/>
        <v>18.29720450678856</v>
      </c>
      <c r="AG32" s="144">
        <v>515739</v>
      </c>
      <c r="AH32" s="25">
        <f t="shared" si="30"/>
        <v>68.710140274260226</v>
      </c>
      <c r="AI32" s="144">
        <v>97523</v>
      </c>
      <c r="AJ32" s="25">
        <f t="shared" si="9"/>
        <v>12.992655218951214</v>
      </c>
      <c r="AK32" s="145">
        <v>7323250</v>
      </c>
      <c r="AL32" s="144">
        <v>1334992</v>
      </c>
      <c r="AM32" s="25">
        <f t="shared" si="10"/>
        <v>18.229501928788448</v>
      </c>
      <c r="AN32" s="144">
        <v>5062121</v>
      </c>
      <c r="AO32" s="25">
        <f t="shared" si="31"/>
        <v>69.123968183525079</v>
      </c>
      <c r="AP32" s="144">
        <v>926137</v>
      </c>
      <c r="AQ32" s="91">
        <f t="shared" si="31"/>
        <v>12.646529887686478</v>
      </c>
      <c r="AR32" s="144">
        <v>11504759</v>
      </c>
      <c r="AS32" s="144">
        <v>2284108</v>
      </c>
      <c r="AT32" s="25">
        <f t="shared" si="32"/>
        <v>19.853592761047842</v>
      </c>
      <c r="AU32" s="144">
        <v>7784688</v>
      </c>
      <c r="AV32" s="25">
        <f t="shared" si="32"/>
        <v>67.664937614077786</v>
      </c>
      <c r="AW32" s="144">
        <v>1435963</v>
      </c>
      <c r="AX32" s="25">
        <f t="shared" si="13"/>
        <v>12.481469624874368</v>
      </c>
      <c r="AY32" s="145">
        <v>1142448</v>
      </c>
      <c r="AZ32" s="144">
        <v>241769</v>
      </c>
      <c r="BA32" s="25">
        <f t="shared" si="14"/>
        <v>21.162363626178173</v>
      </c>
      <c r="BB32" s="144">
        <v>744975</v>
      </c>
      <c r="BC32" s="25">
        <f t="shared" si="33"/>
        <v>65.20865719927734</v>
      </c>
      <c r="BD32" s="144">
        <v>155704</v>
      </c>
      <c r="BE32" s="91">
        <f t="shared" si="33"/>
        <v>13.628979174544487</v>
      </c>
      <c r="BF32" s="144">
        <v>1014524</v>
      </c>
      <c r="BG32" s="144">
        <v>221258</v>
      </c>
      <c r="BH32" s="25">
        <f t="shared" si="34"/>
        <v>21.809045424258077</v>
      </c>
      <c r="BI32" s="144">
        <v>644703</v>
      </c>
      <c r="BJ32" s="25">
        <f t="shared" si="34"/>
        <v>63.547338456261258</v>
      </c>
      <c r="BK32" s="144">
        <v>148563</v>
      </c>
      <c r="BL32" s="25">
        <f t="shared" si="17"/>
        <v>14.643616119480663</v>
      </c>
      <c r="BM32" s="145">
        <v>2952692</v>
      </c>
      <c r="BN32" s="144">
        <v>630887</v>
      </c>
      <c r="BO32" s="25">
        <f t="shared" si="35"/>
        <v>21.366502161417447</v>
      </c>
      <c r="BP32" s="144">
        <v>2027608</v>
      </c>
      <c r="BQ32" s="25">
        <f t="shared" si="35"/>
        <v>68.669810464484613</v>
      </c>
      <c r="BR32" s="144">
        <v>294197</v>
      </c>
      <c r="BS32" s="91">
        <f t="shared" si="19"/>
        <v>9.9636873740979421</v>
      </c>
      <c r="BT32" s="144">
        <v>4011375</v>
      </c>
      <c r="BU32" s="144">
        <v>743105</v>
      </c>
      <c r="BV32" s="25">
        <f t="shared" si="36"/>
        <v>18.524944688541957</v>
      </c>
      <c r="BW32" s="144">
        <v>2749274</v>
      </c>
      <c r="BX32" s="25">
        <f t="shared" si="36"/>
        <v>68.536948053971514</v>
      </c>
      <c r="BY32" s="144">
        <v>518996</v>
      </c>
      <c r="BZ32" s="25">
        <f t="shared" si="21"/>
        <v>12.938107257486523</v>
      </c>
      <c r="CA32" s="145">
        <v>30785</v>
      </c>
      <c r="CB32" s="144">
        <v>6783</v>
      </c>
      <c r="CC32" s="25">
        <f t="shared" si="37"/>
        <v>22.033457852850415</v>
      </c>
      <c r="CD32" s="144">
        <v>22382</v>
      </c>
      <c r="CE32" s="25">
        <f t="shared" si="37"/>
        <v>72.704239077472792</v>
      </c>
      <c r="CF32" s="144">
        <v>1620</v>
      </c>
      <c r="CG32" s="91">
        <f t="shared" si="23"/>
        <v>5.2623030696767907</v>
      </c>
      <c r="CH32" s="139" t="s">
        <v>132</v>
      </c>
      <c r="CI32" s="139" t="s">
        <v>132</v>
      </c>
      <c r="CJ32" s="139"/>
      <c r="CK32" s="139" t="s">
        <v>132</v>
      </c>
      <c r="CL32" s="139"/>
      <c r="CM32" s="139" t="s">
        <v>132</v>
      </c>
      <c r="CN32" s="139"/>
      <c r="CO32" s="145">
        <v>40638</v>
      </c>
      <c r="CP32" s="144">
        <v>11073</v>
      </c>
      <c r="CQ32" s="25">
        <f t="shared" si="39"/>
        <v>27.247896057876865</v>
      </c>
      <c r="CR32" s="144">
        <v>27955</v>
      </c>
      <c r="CS32" s="25">
        <f t="shared" si="39"/>
        <v>68.790294797972336</v>
      </c>
      <c r="CT32" s="144">
        <v>1610</v>
      </c>
      <c r="CU32" s="91">
        <f t="shared" si="40"/>
        <v>3.961809144150795</v>
      </c>
      <c r="CV32" s="144">
        <v>26820</v>
      </c>
      <c r="CW32" s="144">
        <v>9973</v>
      </c>
      <c r="CX32" s="25">
        <f t="shared" si="41"/>
        <v>37.184936614466814</v>
      </c>
      <c r="CY32" s="144">
        <v>16260</v>
      </c>
      <c r="CZ32" s="25">
        <f t="shared" si="41"/>
        <v>60.62639821029083</v>
      </c>
      <c r="DA32" s="139">
        <v>587</v>
      </c>
      <c r="DB32" s="25">
        <f t="shared" si="42"/>
        <v>2.1886651752423565</v>
      </c>
    </row>
    <row r="33" spans="1:106">
      <c r="A33" s="22">
        <v>2000</v>
      </c>
      <c r="B33" s="144">
        <v>30685730</v>
      </c>
      <c r="C33" s="144">
        <v>5883491</v>
      </c>
      <c r="D33" s="25">
        <f t="shared" si="26"/>
        <v>19.17337798383809</v>
      </c>
      <c r="E33" s="144">
        <v>20950986</v>
      </c>
      <c r="F33" s="25">
        <f t="shared" si="26"/>
        <v>68.275990175237808</v>
      </c>
      <c r="G33" s="144">
        <v>3851253</v>
      </c>
      <c r="H33" s="25">
        <f t="shared" si="1"/>
        <v>12.550631840924105</v>
      </c>
      <c r="I33" s="145">
        <v>527966</v>
      </c>
      <c r="J33" s="144">
        <v>92834</v>
      </c>
      <c r="K33" s="25">
        <f t="shared" si="27"/>
        <v>17.583329229533721</v>
      </c>
      <c r="L33" s="144">
        <v>372494</v>
      </c>
      <c r="M33" s="25">
        <f t="shared" si="27"/>
        <v>70.552649223624243</v>
      </c>
      <c r="N33" s="144">
        <v>62638</v>
      </c>
      <c r="O33" s="91">
        <f t="shared" si="3"/>
        <v>11.864021546842032</v>
      </c>
      <c r="P33" s="144">
        <v>136470</v>
      </c>
      <c r="Q33" s="144">
        <v>27326</v>
      </c>
      <c r="R33" s="25">
        <f t="shared" si="28"/>
        <v>20.023448376932659</v>
      </c>
      <c r="S33" s="144">
        <v>90839</v>
      </c>
      <c r="T33" s="25">
        <f t="shared" si="28"/>
        <v>66.56334725580713</v>
      </c>
      <c r="U33" s="144">
        <v>18305</v>
      </c>
      <c r="V33" s="25">
        <f t="shared" si="5"/>
        <v>13.413204367260203</v>
      </c>
      <c r="W33" s="145">
        <v>933821</v>
      </c>
      <c r="X33" s="144">
        <v>170492</v>
      </c>
      <c r="Y33" s="25">
        <f t="shared" si="29"/>
        <v>18.257460476900821</v>
      </c>
      <c r="Z33" s="144">
        <v>637239</v>
      </c>
      <c r="AA33" s="25">
        <f t="shared" si="29"/>
        <v>68.239951768058333</v>
      </c>
      <c r="AB33" s="144">
        <v>126090</v>
      </c>
      <c r="AC33" s="91">
        <f t="shared" si="7"/>
        <v>13.502587755040848</v>
      </c>
      <c r="AD33" s="144">
        <v>750517</v>
      </c>
      <c r="AE33" s="144">
        <v>134547</v>
      </c>
      <c r="AF33" s="25">
        <f t="shared" si="30"/>
        <v>17.927242154408226</v>
      </c>
      <c r="AG33" s="144">
        <v>517558</v>
      </c>
      <c r="AH33" s="25">
        <f t="shared" si="30"/>
        <v>68.960196771025835</v>
      </c>
      <c r="AI33" s="144">
        <v>98412</v>
      </c>
      <c r="AJ33" s="25">
        <f t="shared" si="9"/>
        <v>13.112561074565933</v>
      </c>
      <c r="AK33" s="145">
        <v>7356951</v>
      </c>
      <c r="AL33" s="144">
        <v>1319948</v>
      </c>
      <c r="AM33" s="25">
        <f t="shared" si="10"/>
        <v>17.94150864943915</v>
      </c>
      <c r="AN33" s="144">
        <v>5091621</v>
      </c>
      <c r="AO33" s="25">
        <f t="shared" si="31"/>
        <v>69.208303820427787</v>
      </c>
      <c r="AP33" s="144">
        <v>945382</v>
      </c>
      <c r="AQ33" s="91">
        <f t="shared" si="31"/>
        <v>12.850187530133068</v>
      </c>
      <c r="AR33" s="144">
        <v>11683290</v>
      </c>
      <c r="AS33" s="144">
        <v>2292589</v>
      </c>
      <c r="AT33" s="25">
        <f t="shared" si="32"/>
        <v>19.62280316588906</v>
      </c>
      <c r="AU33" s="144">
        <v>7929704</v>
      </c>
      <c r="AV33" s="25">
        <f t="shared" si="32"/>
        <v>67.872183263447198</v>
      </c>
      <c r="AW33" s="144">
        <v>1460997</v>
      </c>
      <c r="AX33" s="25">
        <f t="shared" si="13"/>
        <v>12.505013570663742</v>
      </c>
      <c r="AY33" s="145">
        <v>1147313</v>
      </c>
      <c r="AZ33" s="144">
        <v>240256</v>
      </c>
      <c r="BA33" s="25">
        <f t="shared" si="14"/>
        <v>20.940754615349082</v>
      </c>
      <c r="BB33" s="144">
        <v>750614</v>
      </c>
      <c r="BC33" s="25">
        <f t="shared" si="33"/>
        <v>65.423646380717386</v>
      </c>
      <c r="BD33" s="144">
        <v>156443</v>
      </c>
      <c r="BE33" s="91">
        <f t="shared" si="33"/>
        <v>13.635599003933539</v>
      </c>
      <c r="BF33" s="144">
        <v>1007565</v>
      </c>
      <c r="BG33" s="144">
        <v>215715</v>
      </c>
      <c r="BH33" s="25">
        <f t="shared" si="34"/>
        <v>21.409536853701745</v>
      </c>
      <c r="BI33" s="144">
        <v>643599</v>
      </c>
      <c r="BJ33" s="25">
        <f t="shared" si="34"/>
        <v>63.876672968989595</v>
      </c>
      <c r="BK33" s="144">
        <v>148251</v>
      </c>
      <c r="BL33" s="25">
        <f t="shared" si="17"/>
        <v>14.71379017730866</v>
      </c>
      <c r="BM33" s="145">
        <v>3004198</v>
      </c>
      <c r="BN33" s="144">
        <v>629330</v>
      </c>
      <c r="BO33" s="25">
        <f t="shared" si="35"/>
        <v>20.948352938121921</v>
      </c>
      <c r="BP33" s="144">
        <v>2072662</v>
      </c>
      <c r="BQ33" s="25">
        <f t="shared" si="35"/>
        <v>68.992190261760371</v>
      </c>
      <c r="BR33" s="144">
        <v>302206</v>
      </c>
      <c r="BS33" s="91">
        <f t="shared" si="19"/>
        <v>10.059456800117703</v>
      </c>
      <c r="BT33" s="144">
        <v>4039230</v>
      </c>
      <c r="BU33" s="144">
        <v>732905</v>
      </c>
      <c r="BV33" s="25">
        <f t="shared" si="36"/>
        <v>18.14467113781587</v>
      </c>
      <c r="BW33" s="144">
        <v>2777761</v>
      </c>
      <c r="BX33" s="25">
        <f t="shared" si="36"/>
        <v>68.769567467066736</v>
      </c>
      <c r="BY33" s="144">
        <v>528564</v>
      </c>
      <c r="BZ33" s="25">
        <f t="shared" si="21"/>
        <v>13.085761395117386</v>
      </c>
      <c r="CA33" s="145">
        <v>30431</v>
      </c>
      <c r="CB33" s="144">
        <v>6476</v>
      </c>
      <c r="CC33" s="25">
        <f t="shared" si="37"/>
        <v>21.280930629949722</v>
      </c>
      <c r="CD33" s="144">
        <v>22263</v>
      </c>
      <c r="CE33" s="25">
        <f t="shared" si="37"/>
        <v>73.158949755183855</v>
      </c>
      <c r="CF33" s="144">
        <v>1692</v>
      </c>
      <c r="CG33" s="91">
        <f t="shared" si="23"/>
        <v>5.5601196148664194</v>
      </c>
      <c r="CH33" s="139" t="s">
        <v>132</v>
      </c>
      <c r="CI33" s="139" t="s">
        <v>132</v>
      </c>
      <c r="CJ33" s="139"/>
      <c r="CK33" s="139" t="s">
        <v>132</v>
      </c>
      <c r="CL33" s="139"/>
      <c r="CM33" s="139" t="s">
        <v>132</v>
      </c>
      <c r="CN33" s="139"/>
      <c r="CO33" s="145">
        <v>40480</v>
      </c>
      <c r="CP33" s="144">
        <v>10905</v>
      </c>
      <c r="CQ33" s="25">
        <f t="shared" si="39"/>
        <v>26.939229249011859</v>
      </c>
      <c r="CR33" s="144">
        <v>27904</v>
      </c>
      <c r="CS33" s="25">
        <f t="shared" si="39"/>
        <v>68.932806324110672</v>
      </c>
      <c r="CT33" s="144">
        <v>1671</v>
      </c>
      <c r="CU33" s="91">
        <f t="shared" si="40"/>
        <v>4.1279644268774707</v>
      </c>
      <c r="CV33" s="144">
        <v>27498</v>
      </c>
      <c r="CW33" s="144">
        <v>10168</v>
      </c>
      <c r="CX33" s="25">
        <f t="shared" si="41"/>
        <v>36.977234707978759</v>
      </c>
      <c r="CY33" s="144">
        <v>16728</v>
      </c>
      <c r="CZ33" s="25">
        <f t="shared" si="41"/>
        <v>60.833515164739254</v>
      </c>
      <c r="DA33" s="139">
        <v>602</v>
      </c>
      <c r="DB33" s="25">
        <f t="shared" si="42"/>
        <v>2.189250127281984</v>
      </c>
    </row>
    <row r="34" spans="1:106">
      <c r="A34" s="22">
        <v>2001</v>
      </c>
      <c r="B34" s="144">
        <v>31020902</v>
      </c>
      <c r="C34" s="144">
        <v>5851142</v>
      </c>
      <c r="D34" s="25">
        <f t="shared" si="26"/>
        <v>18.861933801924909</v>
      </c>
      <c r="E34" s="144">
        <v>21247911</v>
      </c>
      <c r="F34" s="25">
        <f t="shared" si="26"/>
        <v>68.495464767594441</v>
      </c>
      <c r="G34" s="144">
        <v>3921849</v>
      </c>
      <c r="H34" s="25">
        <f t="shared" si="1"/>
        <v>12.642601430480648</v>
      </c>
      <c r="I34" s="145">
        <v>522046</v>
      </c>
      <c r="J34" s="144">
        <v>89444</v>
      </c>
      <c r="K34" s="25">
        <f t="shared" si="27"/>
        <v>17.133356064408119</v>
      </c>
      <c r="L34" s="144">
        <v>369247</v>
      </c>
      <c r="M34" s="25">
        <f t="shared" si="27"/>
        <v>70.730740202970622</v>
      </c>
      <c r="N34" s="144">
        <v>63355</v>
      </c>
      <c r="O34" s="91">
        <f t="shared" si="3"/>
        <v>12.135903732621264</v>
      </c>
      <c r="P34" s="144">
        <v>136665</v>
      </c>
      <c r="Q34" s="144">
        <v>26672</v>
      </c>
      <c r="R34" s="25">
        <f t="shared" si="28"/>
        <v>19.516335565067866</v>
      </c>
      <c r="S34" s="144">
        <v>91385</v>
      </c>
      <c r="T34" s="25">
        <f t="shared" si="28"/>
        <v>66.867888632788208</v>
      </c>
      <c r="U34" s="144">
        <v>18608</v>
      </c>
      <c r="V34" s="25">
        <f t="shared" si="5"/>
        <v>13.615775802143929</v>
      </c>
      <c r="W34" s="145">
        <v>932494</v>
      </c>
      <c r="X34" s="144">
        <v>166699</v>
      </c>
      <c r="Y34" s="25">
        <f t="shared" si="29"/>
        <v>17.876683388847542</v>
      </c>
      <c r="Z34" s="144">
        <v>638299</v>
      </c>
      <c r="AA34" s="25">
        <f t="shared" si="29"/>
        <v>68.450735339852059</v>
      </c>
      <c r="AB34" s="144">
        <v>127496</v>
      </c>
      <c r="AC34" s="91">
        <f t="shared" si="7"/>
        <v>13.672581271300405</v>
      </c>
      <c r="AD34" s="144">
        <v>749820</v>
      </c>
      <c r="AE34" s="144">
        <v>131607</v>
      </c>
      <c r="AF34" s="25">
        <f t="shared" si="30"/>
        <v>17.551812434984395</v>
      </c>
      <c r="AG34" s="144">
        <v>518590</v>
      </c>
      <c r="AH34" s="25">
        <f t="shared" si="30"/>
        <v>69.161932197060622</v>
      </c>
      <c r="AI34" s="144">
        <v>99623</v>
      </c>
      <c r="AJ34" s="25">
        <f t="shared" si="9"/>
        <v>13.286255367954976</v>
      </c>
      <c r="AK34" s="145">
        <v>7396456</v>
      </c>
      <c r="AL34" s="144">
        <v>1305730</v>
      </c>
      <c r="AM34" s="25">
        <f t="shared" si="10"/>
        <v>17.653454573379467</v>
      </c>
      <c r="AN34" s="144">
        <v>5126475</v>
      </c>
      <c r="AO34" s="25">
        <f t="shared" si="31"/>
        <v>69.309883003427586</v>
      </c>
      <c r="AP34" s="144">
        <v>964251</v>
      </c>
      <c r="AQ34" s="91">
        <f t="shared" si="31"/>
        <v>13.036662423192945</v>
      </c>
      <c r="AR34" s="144">
        <v>11897534</v>
      </c>
      <c r="AS34" s="144">
        <v>2303940</v>
      </c>
      <c r="AT34" s="25">
        <f t="shared" si="32"/>
        <v>19.364853254464329</v>
      </c>
      <c r="AU34" s="144">
        <v>8104289</v>
      </c>
      <c r="AV34" s="25">
        <f t="shared" si="32"/>
        <v>68.117384661392862</v>
      </c>
      <c r="AW34" s="144">
        <v>1489305</v>
      </c>
      <c r="AX34" s="25">
        <f t="shared" si="13"/>
        <v>12.517762084142815</v>
      </c>
      <c r="AY34" s="145">
        <v>1151454</v>
      </c>
      <c r="AZ34" s="144">
        <v>238230</v>
      </c>
      <c r="BA34" s="25">
        <f t="shared" si="14"/>
        <v>20.689493457836786</v>
      </c>
      <c r="BB34" s="144">
        <v>756091</v>
      </c>
      <c r="BC34" s="25">
        <f t="shared" si="33"/>
        <v>65.664021315658289</v>
      </c>
      <c r="BD34" s="144">
        <v>157133</v>
      </c>
      <c r="BE34" s="91">
        <f t="shared" si="33"/>
        <v>13.646485226504923</v>
      </c>
      <c r="BF34" s="144">
        <v>1000239</v>
      </c>
      <c r="BG34" s="144">
        <v>209983</v>
      </c>
      <c r="BH34" s="25">
        <f t="shared" si="34"/>
        <v>20.993282605457296</v>
      </c>
      <c r="BI34" s="144">
        <v>642321</v>
      </c>
      <c r="BJ34" s="25">
        <f t="shared" si="34"/>
        <v>64.216752196225102</v>
      </c>
      <c r="BK34" s="144">
        <v>147935</v>
      </c>
      <c r="BL34" s="25">
        <f t="shared" si="17"/>
        <v>14.789965198317603</v>
      </c>
      <c r="BM34" s="145">
        <v>3058108</v>
      </c>
      <c r="BN34" s="144">
        <v>627419</v>
      </c>
      <c r="BO34" s="25">
        <f t="shared" si="35"/>
        <v>20.516574300188221</v>
      </c>
      <c r="BP34" s="144">
        <v>2120279</v>
      </c>
      <c r="BQ34" s="25">
        <f t="shared" si="35"/>
        <v>69.33303205772981</v>
      </c>
      <c r="BR34" s="144">
        <v>310410</v>
      </c>
      <c r="BS34" s="91">
        <f t="shared" si="19"/>
        <v>10.150393642081967</v>
      </c>
      <c r="BT34" s="144">
        <v>4076950</v>
      </c>
      <c r="BU34" s="144">
        <v>724087</v>
      </c>
      <c r="BV34" s="25">
        <f t="shared" si="36"/>
        <v>17.760507241933308</v>
      </c>
      <c r="BW34" s="144">
        <v>2813194</v>
      </c>
      <c r="BX34" s="25">
        <f t="shared" si="36"/>
        <v>69.002416021780988</v>
      </c>
      <c r="BY34" s="144">
        <v>539669</v>
      </c>
      <c r="BZ34" s="25">
        <f t="shared" si="21"/>
        <v>13.237076736285704</v>
      </c>
      <c r="CA34" s="145">
        <v>30158</v>
      </c>
      <c r="CB34" s="144">
        <v>6222</v>
      </c>
      <c r="CC34" s="25">
        <f t="shared" si="37"/>
        <v>20.631341600901916</v>
      </c>
      <c r="CD34" s="144">
        <v>22164</v>
      </c>
      <c r="CE34" s="25">
        <f t="shared" si="37"/>
        <v>73.492937197426883</v>
      </c>
      <c r="CF34" s="144">
        <v>1772</v>
      </c>
      <c r="CG34" s="91">
        <f t="shared" si="23"/>
        <v>5.8757212016711984</v>
      </c>
      <c r="CH34" s="139" t="s">
        <v>132</v>
      </c>
      <c r="CI34" s="139" t="s">
        <v>132</v>
      </c>
      <c r="CJ34" s="139"/>
      <c r="CK34" s="139" t="s">
        <v>132</v>
      </c>
      <c r="CL34" s="139"/>
      <c r="CM34" s="139" t="s">
        <v>132</v>
      </c>
      <c r="CN34" s="139"/>
      <c r="CO34" s="145">
        <v>40845</v>
      </c>
      <c r="CP34" s="144">
        <v>10809</v>
      </c>
      <c r="CQ34" s="25">
        <f t="shared" si="39"/>
        <v>26.463459419757619</v>
      </c>
      <c r="CR34" s="144">
        <v>28351</v>
      </c>
      <c r="CS34" s="25">
        <f t="shared" si="39"/>
        <v>69.411188639980409</v>
      </c>
      <c r="CT34" s="144">
        <v>1685</v>
      </c>
      <c r="CU34" s="91">
        <f t="shared" si="40"/>
        <v>4.1253519402619663</v>
      </c>
      <c r="CV34" s="144">
        <v>28133</v>
      </c>
      <c r="CW34" s="144">
        <v>10300</v>
      </c>
      <c r="CX34" s="25">
        <f t="shared" si="41"/>
        <v>36.611808196779585</v>
      </c>
      <c r="CY34" s="144">
        <v>17226</v>
      </c>
      <c r="CZ34" s="25">
        <f t="shared" si="41"/>
        <v>61.230583300750006</v>
      </c>
      <c r="DA34" s="139">
        <v>607</v>
      </c>
      <c r="DB34" s="25">
        <f t="shared" si="42"/>
        <v>2.1576085024704086</v>
      </c>
    </row>
    <row r="35" spans="1:106">
      <c r="A35" s="22">
        <v>2002</v>
      </c>
      <c r="B35" s="144">
        <v>31360079</v>
      </c>
      <c r="C35" s="144">
        <v>5826792</v>
      </c>
      <c r="D35" s="25">
        <f t="shared" si="26"/>
        <v>18.580284826450853</v>
      </c>
      <c r="E35" s="144">
        <v>21543903</v>
      </c>
      <c r="F35" s="25">
        <f t="shared" si="26"/>
        <v>68.698497219984688</v>
      </c>
      <c r="G35" s="144">
        <v>3989384</v>
      </c>
      <c r="H35" s="25">
        <f t="shared" si="1"/>
        <v>12.721217953564466</v>
      </c>
      <c r="I35" s="145">
        <v>519481</v>
      </c>
      <c r="J35" s="144">
        <v>87106</v>
      </c>
      <c r="K35" s="25">
        <f t="shared" si="27"/>
        <v>16.76788948970222</v>
      </c>
      <c r="L35" s="144">
        <v>367987</v>
      </c>
      <c r="M35" s="25">
        <f t="shared" si="27"/>
        <v>70.837431975375424</v>
      </c>
      <c r="N35" s="144">
        <v>64388</v>
      </c>
      <c r="O35" s="91">
        <f t="shared" si="3"/>
        <v>12.394678534922356</v>
      </c>
      <c r="P35" s="144">
        <v>136880</v>
      </c>
      <c r="Q35" s="144">
        <v>26063</v>
      </c>
      <c r="R35" s="25">
        <f t="shared" si="28"/>
        <v>19.040765634132086</v>
      </c>
      <c r="S35" s="144">
        <v>91984</v>
      </c>
      <c r="T35" s="25">
        <f t="shared" si="28"/>
        <v>67.200467562828749</v>
      </c>
      <c r="U35" s="144">
        <v>18833</v>
      </c>
      <c r="V35" s="25">
        <f t="shared" si="5"/>
        <v>13.758766803039158</v>
      </c>
      <c r="W35" s="145">
        <v>935179</v>
      </c>
      <c r="X35" s="144">
        <v>163231</v>
      </c>
      <c r="Y35" s="25">
        <f t="shared" si="29"/>
        <v>17.454519402167929</v>
      </c>
      <c r="Z35" s="144">
        <v>642934</v>
      </c>
      <c r="AA35" s="25">
        <f t="shared" si="29"/>
        <v>68.749832919687037</v>
      </c>
      <c r="AB35" s="144">
        <v>129014</v>
      </c>
      <c r="AC35" s="91">
        <f t="shared" si="7"/>
        <v>13.795647678145039</v>
      </c>
      <c r="AD35" s="144">
        <v>749372</v>
      </c>
      <c r="AE35" s="144">
        <v>129183</v>
      </c>
      <c r="AF35" s="25">
        <f t="shared" si="30"/>
        <v>17.238834650881003</v>
      </c>
      <c r="AG35" s="144">
        <v>519458</v>
      </c>
      <c r="AH35" s="25">
        <f t="shared" si="30"/>
        <v>69.319109867996133</v>
      </c>
      <c r="AI35" s="144">
        <v>100731</v>
      </c>
      <c r="AJ35" s="25">
        <f t="shared" si="9"/>
        <v>13.442055481122861</v>
      </c>
      <c r="AK35" s="145">
        <v>7441656</v>
      </c>
      <c r="AL35" s="144">
        <v>1299415</v>
      </c>
      <c r="AM35" s="25">
        <f t="shared" si="10"/>
        <v>17.461368813608154</v>
      </c>
      <c r="AN35" s="144">
        <v>5163758</v>
      </c>
      <c r="AO35" s="25">
        <f t="shared" si="31"/>
        <v>69.389904612629238</v>
      </c>
      <c r="AP35" s="144">
        <v>978483</v>
      </c>
      <c r="AQ35" s="91">
        <f t="shared" si="31"/>
        <v>13.148726573762614</v>
      </c>
      <c r="AR35" s="144">
        <v>12094174</v>
      </c>
      <c r="AS35" s="144">
        <v>2307756</v>
      </c>
      <c r="AT35" s="25">
        <f t="shared" si="32"/>
        <v>19.081551166702248</v>
      </c>
      <c r="AU35" s="144">
        <v>8266456</v>
      </c>
      <c r="AV35" s="25">
        <f t="shared" si="32"/>
        <v>68.350728210128281</v>
      </c>
      <c r="AW35" s="144">
        <v>1519962</v>
      </c>
      <c r="AX35" s="25">
        <f t="shared" si="13"/>
        <v>12.567720623169469</v>
      </c>
      <c r="AY35" s="145">
        <v>1156680</v>
      </c>
      <c r="AZ35" s="144">
        <v>236451</v>
      </c>
      <c r="BA35" s="25">
        <f t="shared" si="14"/>
        <v>20.442213922606079</v>
      </c>
      <c r="BB35" s="144">
        <v>762674</v>
      </c>
      <c r="BC35" s="25">
        <f t="shared" si="33"/>
        <v>65.936473354774009</v>
      </c>
      <c r="BD35" s="144">
        <v>157555</v>
      </c>
      <c r="BE35" s="91">
        <f t="shared" si="33"/>
        <v>13.621312722619912</v>
      </c>
      <c r="BF35" s="144">
        <v>996807</v>
      </c>
      <c r="BG35" s="144">
        <v>206000</v>
      </c>
      <c r="BH35" s="25">
        <f t="shared" si="34"/>
        <v>20.665986494878148</v>
      </c>
      <c r="BI35" s="144">
        <v>642878</v>
      </c>
      <c r="BJ35" s="25">
        <f t="shared" si="34"/>
        <v>64.493728475020745</v>
      </c>
      <c r="BK35" s="144">
        <v>147929</v>
      </c>
      <c r="BL35" s="25">
        <f t="shared" si="17"/>
        <v>14.840285030101112</v>
      </c>
      <c r="BM35" s="145">
        <v>3128429</v>
      </c>
      <c r="BN35" s="144">
        <v>629907</v>
      </c>
      <c r="BO35" s="25">
        <f t="shared" si="35"/>
        <v>20.13493034363254</v>
      </c>
      <c r="BP35" s="144">
        <v>2179875</v>
      </c>
      <c r="BQ35" s="25">
        <f t="shared" si="35"/>
        <v>69.679542032119002</v>
      </c>
      <c r="BR35" s="144">
        <v>318647</v>
      </c>
      <c r="BS35" s="91">
        <f t="shared" si="19"/>
        <v>10.185527624248465</v>
      </c>
      <c r="BT35" s="144">
        <v>4100564</v>
      </c>
      <c r="BU35" s="144">
        <v>714494</v>
      </c>
      <c r="BV35" s="25">
        <f t="shared" si="36"/>
        <v>17.42428602504436</v>
      </c>
      <c r="BW35" s="144">
        <v>2836468</v>
      </c>
      <c r="BX35" s="25">
        <f t="shared" si="36"/>
        <v>69.172630886873122</v>
      </c>
      <c r="BY35" s="144">
        <v>549602</v>
      </c>
      <c r="BZ35" s="25">
        <f t="shared" si="21"/>
        <v>13.403083088082518</v>
      </c>
      <c r="CA35" s="145">
        <v>30336</v>
      </c>
      <c r="CB35" s="144">
        <v>6073</v>
      </c>
      <c r="CC35" s="25">
        <f t="shared" si="37"/>
        <v>20.019119198312236</v>
      </c>
      <c r="CD35" s="144">
        <v>22409</v>
      </c>
      <c r="CE35" s="25">
        <f t="shared" si="37"/>
        <v>73.869330168776372</v>
      </c>
      <c r="CF35" s="144">
        <v>1854</v>
      </c>
      <c r="CG35" s="91">
        <f t="shared" si="23"/>
        <v>6.111550632911392</v>
      </c>
      <c r="CH35" s="139" t="s">
        <v>132</v>
      </c>
      <c r="CI35" s="139" t="s">
        <v>132</v>
      </c>
      <c r="CJ35" s="139"/>
      <c r="CK35" s="139" t="s">
        <v>132</v>
      </c>
      <c r="CL35" s="139"/>
      <c r="CM35" s="139" t="s">
        <v>132</v>
      </c>
      <c r="CN35" s="139"/>
      <c r="CO35" s="145">
        <v>41699</v>
      </c>
      <c r="CP35" s="144">
        <v>10753</v>
      </c>
      <c r="CQ35" s="25">
        <f t="shared" si="39"/>
        <v>25.78718914122641</v>
      </c>
      <c r="CR35" s="144">
        <v>29190</v>
      </c>
      <c r="CS35" s="25">
        <f t="shared" si="39"/>
        <v>70.001678697330874</v>
      </c>
      <c r="CT35" s="144">
        <v>1756</v>
      </c>
      <c r="CU35" s="91">
        <f t="shared" si="40"/>
        <v>4.2111321614427206</v>
      </c>
      <c r="CV35" s="144">
        <v>28822</v>
      </c>
      <c r="CW35" s="144">
        <v>10360</v>
      </c>
      <c r="CX35" s="25">
        <f t="shared" si="41"/>
        <v>35.94476441607106</v>
      </c>
      <c r="CY35" s="144">
        <v>17832</v>
      </c>
      <c r="CZ35" s="25">
        <f t="shared" si="41"/>
        <v>61.869405315384078</v>
      </c>
      <c r="DA35" s="139">
        <v>630</v>
      </c>
      <c r="DB35" s="25">
        <f t="shared" si="42"/>
        <v>2.1858302685448616</v>
      </c>
    </row>
    <row r="36" spans="1:106">
      <c r="A36" s="22">
        <v>2003</v>
      </c>
      <c r="B36" s="144">
        <v>31644028</v>
      </c>
      <c r="C36" s="144">
        <v>5792083</v>
      </c>
      <c r="D36" s="25">
        <f t="shared" si="26"/>
        <v>18.303873956880583</v>
      </c>
      <c r="E36" s="144">
        <v>21791234</v>
      </c>
      <c r="F36" s="25">
        <f t="shared" si="26"/>
        <v>68.863654146684482</v>
      </c>
      <c r="G36" s="144">
        <v>4060711</v>
      </c>
      <c r="H36" s="25">
        <f t="shared" si="1"/>
        <v>12.83247189643493</v>
      </c>
      <c r="I36" s="145">
        <v>518459</v>
      </c>
      <c r="J36" s="144">
        <v>85052</v>
      </c>
      <c r="K36" s="25">
        <f t="shared" si="27"/>
        <v>16.404768747384075</v>
      </c>
      <c r="L36" s="144">
        <v>368011</v>
      </c>
      <c r="M36" s="25">
        <f t="shared" si="27"/>
        <v>70.981697684869971</v>
      </c>
      <c r="N36" s="144">
        <v>65396</v>
      </c>
      <c r="O36" s="91">
        <f t="shared" si="3"/>
        <v>12.613533567745955</v>
      </c>
      <c r="P36" s="144">
        <v>137227</v>
      </c>
      <c r="Q36" s="144">
        <v>25582</v>
      </c>
      <c r="R36" s="25">
        <f t="shared" si="28"/>
        <v>18.642103959133408</v>
      </c>
      <c r="S36" s="144">
        <v>92586</v>
      </c>
      <c r="T36" s="25">
        <f t="shared" si="28"/>
        <v>67.469229816289797</v>
      </c>
      <c r="U36" s="144">
        <v>19059</v>
      </c>
      <c r="V36" s="25">
        <f t="shared" si="5"/>
        <v>13.888666224576797</v>
      </c>
      <c r="W36" s="145">
        <v>937717</v>
      </c>
      <c r="X36" s="144">
        <v>160167</v>
      </c>
      <c r="Y36" s="25">
        <f t="shared" si="29"/>
        <v>17.080526427482919</v>
      </c>
      <c r="Z36" s="144">
        <v>646700</v>
      </c>
      <c r="AA36" s="25">
        <f t="shared" si="29"/>
        <v>68.965370148989507</v>
      </c>
      <c r="AB36" s="144">
        <v>130850</v>
      </c>
      <c r="AC36" s="91">
        <f t="shared" si="7"/>
        <v>13.954103423527567</v>
      </c>
      <c r="AD36" s="144">
        <v>749441</v>
      </c>
      <c r="AE36" s="144">
        <v>127002</v>
      </c>
      <c r="AF36" s="25">
        <f t="shared" si="30"/>
        <v>16.946230590533478</v>
      </c>
      <c r="AG36" s="144">
        <v>520346</v>
      </c>
      <c r="AH36" s="25">
        <f t="shared" si="30"/>
        <v>69.431216066374802</v>
      </c>
      <c r="AI36" s="144">
        <v>102093</v>
      </c>
      <c r="AJ36" s="25">
        <f t="shared" si="9"/>
        <v>13.622553343091719</v>
      </c>
      <c r="AK36" s="145">
        <v>7485753</v>
      </c>
      <c r="AL36" s="144">
        <v>1293028</v>
      </c>
      <c r="AM36" s="25">
        <f t="shared" si="10"/>
        <v>17.273185476464427</v>
      </c>
      <c r="AN36" s="144">
        <v>5197762</v>
      </c>
      <c r="AO36" s="25">
        <f t="shared" si="31"/>
        <v>69.43539280550668</v>
      </c>
      <c r="AP36" s="144">
        <v>994963</v>
      </c>
      <c r="AQ36" s="91">
        <f t="shared" si="31"/>
        <v>13.291421718028902</v>
      </c>
      <c r="AR36" s="144">
        <v>12245039</v>
      </c>
      <c r="AS36" s="144">
        <v>2299139</v>
      </c>
      <c r="AT36" s="25">
        <f t="shared" si="32"/>
        <v>18.776085564121111</v>
      </c>
      <c r="AU36" s="144">
        <v>8395599</v>
      </c>
      <c r="AV36" s="25">
        <f t="shared" si="32"/>
        <v>68.563268765415941</v>
      </c>
      <c r="AW36" s="144">
        <v>1550301</v>
      </c>
      <c r="AX36" s="25">
        <f t="shared" si="13"/>
        <v>12.660645670462952</v>
      </c>
      <c r="AY36" s="145">
        <v>1163596</v>
      </c>
      <c r="AZ36" s="144">
        <v>235180</v>
      </c>
      <c r="BA36" s="25">
        <f t="shared" si="14"/>
        <v>20.211482335793523</v>
      </c>
      <c r="BB36" s="144">
        <v>770060</v>
      </c>
      <c r="BC36" s="25">
        <f t="shared" si="33"/>
        <v>66.179326845399956</v>
      </c>
      <c r="BD36" s="144">
        <v>158356</v>
      </c>
      <c r="BE36" s="91">
        <f t="shared" si="33"/>
        <v>13.609190818806526</v>
      </c>
      <c r="BF36" s="144">
        <v>996386</v>
      </c>
      <c r="BG36" s="144">
        <v>202372</v>
      </c>
      <c r="BH36" s="25">
        <f t="shared" si="34"/>
        <v>20.310602517498239</v>
      </c>
      <c r="BI36" s="144">
        <v>646004</v>
      </c>
      <c r="BJ36" s="25">
        <f t="shared" si="34"/>
        <v>64.834712651522608</v>
      </c>
      <c r="BK36" s="144">
        <v>148010</v>
      </c>
      <c r="BL36" s="25">
        <f t="shared" si="17"/>
        <v>14.854684830979158</v>
      </c>
      <c r="BM36" s="145">
        <v>3183065</v>
      </c>
      <c r="BN36" s="144">
        <v>630899</v>
      </c>
      <c r="BO36" s="25">
        <f t="shared" si="35"/>
        <v>19.820487486117941</v>
      </c>
      <c r="BP36" s="144">
        <v>2225489</v>
      </c>
      <c r="BQ36" s="25">
        <f t="shared" si="35"/>
        <v>69.916542703337825</v>
      </c>
      <c r="BR36" s="144">
        <v>326677</v>
      </c>
      <c r="BS36" s="91">
        <f t="shared" si="19"/>
        <v>10.26296981054424</v>
      </c>
      <c r="BT36" s="144">
        <v>4124482</v>
      </c>
      <c r="BU36" s="144">
        <v>706591</v>
      </c>
      <c r="BV36" s="25">
        <f t="shared" si="36"/>
        <v>17.131630105307771</v>
      </c>
      <c r="BW36" s="144">
        <v>2857316</v>
      </c>
      <c r="BX36" s="25">
        <f t="shared" si="36"/>
        <v>69.276966174176536</v>
      </c>
      <c r="BY36" s="144">
        <v>560575</v>
      </c>
      <c r="BZ36" s="25">
        <f t="shared" si="21"/>
        <v>13.591403720515691</v>
      </c>
      <c r="CA36" s="145">
        <v>30941</v>
      </c>
      <c r="CB36" s="144">
        <v>6041</v>
      </c>
      <c r="CC36" s="25">
        <f t="shared" si="37"/>
        <v>19.524255841763356</v>
      </c>
      <c r="CD36" s="144">
        <v>22955</v>
      </c>
      <c r="CE36" s="25">
        <f t="shared" si="37"/>
        <v>74.189586632623374</v>
      </c>
      <c r="CF36" s="144">
        <v>1945</v>
      </c>
      <c r="CG36" s="91">
        <f t="shared" si="23"/>
        <v>6.2861575256132642</v>
      </c>
      <c r="CH36" s="139" t="s">
        <v>132</v>
      </c>
      <c r="CI36" s="139" t="s">
        <v>132</v>
      </c>
      <c r="CJ36" s="139"/>
      <c r="CK36" s="139" t="s">
        <v>132</v>
      </c>
      <c r="CL36" s="139"/>
      <c r="CM36" s="139" t="s">
        <v>132</v>
      </c>
      <c r="CN36" s="139"/>
      <c r="CO36" s="145">
        <v>42600</v>
      </c>
      <c r="CP36" s="144">
        <v>10653</v>
      </c>
      <c r="CQ36" s="25">
        <f t="shared" si="39"/>
        <v>25.007042253521128</v>
      </c>
      <c r="CR36" s="144">
        <v>30158</v>
      </c>
      <c r="CS36" s="25">
        <f t="shared" si="39"/>
        <v>70.793427230046944</v>
      </c>
      <c r="CT36" s="144">
        <v>1789</v>
      </c>
      <c r="CU36" s="91">
        <f t="shared" si="40"/>
        <v>4.199530516431925</v>
      </c>
      <c r="CV36" s="144">
        <v>29322</v>
      </c>
      <c r="CW36" s="144">
        <v>10377</v>
      </c>
      <c r="CX36" s="25">
        <f t="shared" si="41"/>
        <v>35.389809699201962</v>
      </c>
      <c r="CY36" s="144">
        <v>18248</v>
      </c>
      <c r="CZ36" s="25">
        <f t="shared" si="41"/>
        <v>62.233135529636449</v>
      </c>
      <c r="DA36" s="139">
        <v>697</v>
      </c>
      <c r="DB36" s="25">
        <f t="shared" si="42"/>
        <v>2.377054771161585</v>
      </c>
    </row>
    <row r="37" spans="1:106">
      <c r="A37" s="22">
        <v>2004</v>
      </c>
      <c r="B37" s="144">
        <v>31940655</v>
      </c>
      <c r="C37" s="144">
        <v>5751912</v>
      </c>
      <c r="D37" s="25">
        <f t="shared" ref="D37:F52" si="43">100*C37/$B37</f>
        <v>18.008121624306078</v>
      </c>
      <c r="E37" s="144">
        <v>22052394</v>
      </c>
      <c r="F37" s="25">
        <f t="shared" si="43"/>
        <v>69.041771372565776</v>
      </c>
      <c r="G37" s="144">
        <v>4136349</v>
      </c>
      <c r="H37" s="25">
        <f t="shared" si="1"/>
        <v>12.950107003128146</v>
      </c>
      <c r="I37" s="145">
        <v>517423</v>
      </c>
      <c r="J37" s="144">
        <v>83061</v>
      </c>
      <c r="K37" s="25">
        <f t="shared" ref="K37:M52" si="44">100*J37/$I37</f>
        <v>16.052823318638715</v>
      </c>
      <c r="L37" s="144">
        <v>367674</v>
      </c>
      <c r="M37" s="25">
        <f t="shared" si="44"/>
        <v>71.058688925695222</v>
      </c>
      <c r="N37" s="144">
        <v>66688</v>
      </c>
      <c r="O37" s="91">
        <f t="shared" si="3"/>
        <v>12.888487755666061</v>
      </c>
      <c r="P37" s="144">
        <v>137680</v>
      </c>
      <c r="Q37" s="144">
        <v>25084</v>
      </c>
      <c r="R37" s="25">
        <f t="shared" ref="R37:T52" si="45">100*Q37/$P37</f>
        <v>18.219058686809994</v>
      </c>
      <c r="S37" s="144">
        <v>93314</v>
      </c>
      <c r="T37" s="25">
        <f t="shared" si="45"/>
        <v>67.776002324230092</v>
      </c>
      <c r="U37" s="144">
        <v>19282</v>
      </c>
      <c r="V37" s="25">
        <f t="shared" si="5"/>
        <v>14.004938988959907</v>
      </c>
      <c r="W37" s="145">
        <v>939664</v>
      </c>
      <c r="X37" s="144">
        <v>156791</v>
      </c>
      <c r="Y37" s="25">
        <f t="shared" ref="Y37:AA52" si="46">100*X37/$W37</f>
        <v>16.685857923683358</v>
      </c>
      <c r="Z37" s="144">
        <v>650028</v>
      </c>
      <c r="AA37" s="25">
        <f t="shared" si="46"/>
        <v>69.1766418634746</v>
      </c>
      <c r="AB37" s="144">
        <v>132845</v>
      </c>
      <c r="AC37" s="91">
        <f t="shared" si="7"/>
        <v>14.137500212842037</v>
      </c>
      <c r="AD37" s="144">
        <v>749419</v>
      </c>
      <c r="AE37" s="144">
        <v>124870</v>
      </c>
      <c r="AF37" s="25">
        <f t="shared" ref="AF37:AH52" si="47">100*AE37/$AD37</f>
        <v>16.662241016040426</v>
      </c>
      <c r="AG37" s="144">
        <v>521064</v>
      </c>
      <c r="AH37" s="25">
        <f t="shared" si="47"/>
        <v>69.52906184657715</v>
      </c>
      <c r="AI37" s="144">
        <v>103485</v>
      </c>
      <c r="AJ37" s="25">
        <f t="shared" si="9"/>
        <v>13.808697137382426</v>
      </c>
      <c r="AK37" s="145">
        <v>7535590</v>
      </c>
      <c r="AL37" s="144">
        <v>1284525</v>
      </c>
      <c r="AM37" s="25">
        <f t="shared" si="10"/>
        <v>17.046110523529013</v>
      </c>
      <c r="AN37" s="144">
        <v>5238078</v>
      </c>
      <c r="AO37" s="25">
        <f t="shared" ref="AO37:AQ52" si="48">100*AN37/$AK37</f>
        <v>69.511186250844332</v>
      </c>
      <c r="AP37" s="144">
        <v>1012987</v>
      </c>
      <c r="AQ37" s="91">
        <f t="shared" si="48"/>
        <v>13.44270322562666</v>
      </c>
      <c r="AR37" s="144">
        <v>12391421</v>
      </c>
      <c r="AS37" s="144">
        <v>2287579</v>
      </c>
      <c r="AT37" s="25">
        <f t="shared" ref="AT37:AV52" si="49">100*AS37/$AR37</f>
        <v>18.460990067240875</v>
      </c>
      <c r="AU37" s="144">
        <v>8520985</v>
      </c>
      <c r="AV37" s="25">
        <f t="shared" si="49"/>
        <v>68.765196501676442</v>
      </c>
      <c r="AW37" s="144">
        <v>1582857</v>
      </c>
      <c r="AX37" s="25">
        <f t="shared" si="13"/>
        <v>12.773813431082683</v>
      </c>
      <c r="AY37" s="145">
        <v>1173238</v>
      </c>
      <c r="AZ37" s="144">
        <v>234053</v>
      </c>
      <c r="BA37" s="25">
        <f t="shared" si="14"/>
        <v>19.949319745865715</v>
      </c>
      <c r="BB37" s="144">
        <v>780132</v>
      </c>
      <c r="BC37" s="25">
        <f t="shared" ref="BC37:BE52" si="50">100*BB37/$AY37</f>
        <v>66.493925358708125</v>
      </c>
      <c r="BD37" s="144">
        <v>159053</v>
      </c>
      <c r="BE37" s="91">
        <f t="shared" si="50"/>
        <v>13.556754895426163</v>
      </c>
      <c r="BF37" s="144">
        <v>997283</v>
      </c>
      <c r="BG37" s="144">
        <v>198748</v>
      </c>
      <c r="BH37" s="25">
        <f t="shared" ref="BH37:BJ52" si="51">100*BG37/$BF37</f>
        <v>19.928946948860052</v>
      </c>
      <c r="BI37" s="144">
        <v>650550</v>
      </c>
      <c r="BJ37" s="25">
        <f t="shared" si="51"/>
        <v>65.232235985171712</v>
      </c>
      <c r="BK37" s="144">
        <v>147985</v>
      </c>
      <c r="BL37" s="25">
        <f t="shared" si="17"/>
        <v>14.838817065968236</v>
      </c>
      <c r="BM37" s="145">
        <v>3238668</v>
      </c>
      <c r="BN37" s="144">
        <v>631349</v>
      </c>
      <c r="BO37" s="25">
        <f t="shared" ref="BO37:BQ52" si="52">100*BN37/$BM37</f>
        <v>19.494094485757724</v>
      </c>
      <c r="BP37" s="144">
        <v>2272744</v>
      </c>
      <c r="BQ37" s="25">
        <f t="shared" si="52"/>
        <v>70.175269586138498</v>
      </c>
      <c r="BR37" s="144">
        <v>334575</v>
      </c>
      <c r="BS37" s="91">
        <f t="shared" si="19"/>
        <v>10.330635928103776</v>
      </c>
      <c r="BT37" s="144">
        <v>4155651</v>
      </c>
      <c r="BU37" s="144">
        <v>698978</v>
      </c>
      <c r="BV37" s="25">
        <f t="shared" ref="BV37:BX52" si="53">100*BU37/$BT37</f>
        <v>16.819939884268432</v>
      </c>
      <c r="BW37" s="144">
        <v>2884726</v>
      </c>
      <c r="BX37" s="25">
        <f t="shared" si="53"/>
        <v>69.416945744481424</v>
      </c>
      <c r="BY37" s="144">
        <v>571947</v>
      </c>
      <c r="BZ37" s="25">
        <f t="shared" si="21"/>
        <v>13.763114371250136</v>
      </c>
      <c r="CA37" s="145">
        <v>31455</v>
      </c>
      <c r="CB37" s="144">
        <v>6011</v>
      </c>
      <c r="CC37" s="25">
        <f t="shared" ref="CC37:CE52" si="54">100*CB37/$CA37</f>
        <v>19.109839453187092</v>
      </c>
      <c r="CD37" s="144">
        <v>23400</v>
      </c>
      <c r="CE37" s="25">
        <f t="shared" si="54"/>
        <v>74.391988555078683</v>
      </c>
      <c r="CF37" s="144">
        <v>2044</v>
      </c>
      <c r="CG37" s="91">
        <f t="shared" si="23"/>
        <v>6.4981719917342238</v>
      </c>
      <c r="CH37" s="139" t="s">
        <v>132</v>
      </c>
      <c r="CI37" s="139" t="s">
        <v>132</v>
      </c>
      <c r="CJ37" s="139"/>
      <c r="CK37" s="139" t="s">
        <v>132</v>
      </c>
      <c r="CL37" s="139"/>
      <c r="CM37" s="139" t="s">
        <v>132</v>
      </c>
      <c r="CN37" s="139"/>
      <c r="CO37" s="145">
        <v>43306</v>
      </c>
      <c r="CP37" s="144">
        <v>10569</v>
      </c>
      <c r="CQ37" s="25">
        <f t="shared" si="39"/>
        <v>24.405394171708309</v>
      </c>
      <c r="CR37" s="144">
        <v>30884</v>
      </c>
      <c r="CS37" s="25">
        <f t="shared" si="39"/>
        <v>71.315753013439249</v>
      </c>
      <c r="CT37" s="144">
        <v>1853</v>
      </c>
      <c r="CU37" s="91">
        <f t="shared" si="40"/>
        <v>4.2788528148524456</v>
      </c>
      <c r="CV37" s="144">
        <v>29857</v>
      </c>
      <c r="CW37" s="144">
        <v>10294</v>
      </c>
      <c r="CX37" s="25">
        <f t="shared" si="41"/>
        <v>34.477676926683863</v>
      </c>
      <c r="CY37" s="144">
        <v>18815</v>
      </c>
      <c r="CZ37" s="25">
        <f t="shared" si="41"/>
        <v>63.017047928458986</v>
      </c>
      <c r="DA37" s="139">
        <v>748</v>
      </c>
      <c r="DB37" s="25">
        <f t="shared" si="42"/>
        <v>2.5052751448571526</v>
      </c>
    </row>
    <row r="38" spans="1:106">
      <c r="A38" s="22">
        <v>2005</v>
      </c>
      <c r="B38" s="144">
        <v>32243753</v>
      </c>
      <c r="C38" s="144">
        <v>5697557</v>
      </c>
      <c r="D38" s="25">
        <f t="shared" si="43"/>
        <v>17.670266237308045</v>
      </c>
      <c r="E38" s="144">
        <v>22332203</v>
      </c>
      <c r="F38" s="25">
        <f t="shared" si="43"/>
        <v>69.260557231039456</v>
      </c>
      <c r="G38" s="144">
        <v>4213993</v>
      </c>
      <c r="H38" s="25">
        <f t="shared" si="1"/>
        <v>13.069176531652504</v>
      </c>
      <c r="I38" s="145">
        <v>514332</v>
      </c>
      <c r="J38" s="144">
        <v>80399</v>
      </c>
      <c r="K38" s="25">
        <f t="shared" si="44"/>
        <v>15.631732033005918</v>
      </c>
      <c r="L38" s="144">
        <v>366005</v>
      </c>
      <c r="M38" s="25">
        <f t="shared" si="44"/>
        <v>71.161234377794884</v>
      </c>
      <c r="N38" s="144">
        <v>67928</v>
      </c>
      <c r="O38" s="91">
        <f t="shared" si="3"/>
        <v>13.207033589199193</v>
      </c>
      <c r="P38" s="144">
        <v>138064</v>
      </c>
      <c r="Q38" s="144">
        <v>24538</v>
      </c>
      <c r="R38" s="25">
        <f t="shared" si="45"/>
        <v>17.772916908100591</v>
      </c>
      <c r="S38" s="144">
        <v>93886</v>
      </c>
      <c r="T38" s="25">
        <f t="shared" si="45"/>
        <v>68.001796268397271</v>
      </c>
      <c r="U38" s="144">
        <v>19640</v>
      </c>
      <c r="V38" s="25">
        <f t="shared" si="5"/>
        <v>14.225286823502143</v>
      </c>
      <c r="W38" s="145">
        <v>937926</v>
      </c>
      <c r="X38" s="144">
        <v>152256</v>
      </c>
      <c r="Y38" s="25">
        <f t="shared" si="46"/>
        <v>16.233263605017878</v>
      </c>
      <c r="Z38" s="144">
        <v>651004</v>
      </c>
      <c r="AA38" s="25">
        <f t="shared" si="46"/>
        <v>69.408887268291949</v>
      </c>
      <c r="AB38" s="144">
        <v>134666</v>
      </c>
      <c r="AC38" s="91">
        <f t="shared" si="7"/>
        <v>14.357849126690166</v>
      </c>
      <c r="AD38" s="144">
        <v>748057</v>
      </c>
      <c r="AE38" s="144">
        <v>122056</v>
      </c>
      <c r="AF38" s="25">
        <f t="shared" si="47"/>
        <v>16.316403696509759</v>
      </c>
      <c r="AG38" s="144">
        <v>520765</v>
      </c>
      <c r="AH38" s="25">
        <f t="shared" si="47"/>
        <v>69.615684366298296</v>
      </c>
      <c r="AI38" s="144">
        <v>105236</v>
      </c>
      <c r="AJ38" s="25">
        <f t="shared" si="9"/>
        <v>14.067911937191951</v>
      </c>
      <c r="AK38" s="145">
        <v>7581476</v>
      </c>
      <c r="AL38" s="144">
        <v>1268269</v>
      </c>
      <c r="AM38" s="25">
        <f t="shared" si="10"/>
        <v>16.728523575092765</v>
      </c>
      <c r="AN38" s="144">
        <v>5280190</v>
      </c>
      <c r="AO38" s="25">
        <f t="shared" si="48"/>
        <v>69.645937018068778</v>
      </c>
      <c r="AP38" s="144">
        <v>1033017</v>
      </c>
      <c r="AQ38" s="91">
        <f t="shared" si="48"/>
        <v>13.625539406838458</v>
      </c>
      <c r="AR38" s="144">
        <v>12528663</v>
      </c>
      <c r="AS38" s="144">
        <v>2270016</v>
      </c>
      <c r="AT38" s="25">
        <f t="shared" si="49"/>
        <v>18.118581368179509</v>
      </c>
      <c r="AU38" s="144">
        <v>8645828</v>
      </c>
      <c r="AV38" s="25">
        <f t="shared" si="49"/>
        <v>69.008385012830175</v>
      </c>
      <c r="AW38" s="144">
        <v>1612819</v>
      </c>
      <c r="AX38" s="25">
        <f t="shared" si="13"/>
        <v>12.873033618990311</v>
      </c>
      <c r="AY38" s="145">
        <v>1178264</v>
      </c>
      <c r="AZ38" s="144">
        <v>231082</v>
      </c>
      <c r="BA38" s="25">
        <f t="shared" si="14"/>
        <v>19.612073355377063</v>
      </c>
      <c r="BB38" s="144">
        <v>787319</v>
      </c>
      <c r="BC38" s="25">
        <f t="shared" si="50"/>
        <v>66.820254204490681</v>
      </c>
      <c r="BD38" s="144">
        <v>159863</v>
      </c>
      <c r="BE38" s="91">
        <f t="shared" si="50"/>
        <v>13.567672440132263</v>
      </c>
      <c r="BF38" s="144">
        <v>993500</v>
      </c>
      <c r="BG38" s="144">
        <v>193722</v>
      </c>
      <c r="BH38" s="25">
        <f t="shared" si="51"/>
        <v>19.498943130347257</v>
      </c>
      <c r="BI38" s="144">
        <v>651607</v>
      </c>
      <c r="BJ38" s="25">
        <f t="shared" si="51"/>
        <v>65.587015601409163</v>
      </c>
      <c r="BK38" s="144">
        <v>148171</v>
      </c>
      <c r="BL38" s="25">
        <f t="shared" si="17"/>
        <v>14.914041268243583</v>
      </c>
      <c r="BM38" s="145">
        <v>3321768</v>
      </c>
      <c r="BN38" s="144">
        <v>636369</v>
      </c>
      <c r="BO38" s="25">
        <f t="shared" si="52"/>
        <v>19.15753899730505</v>
      </c>
      <c r="BP38" s="144">
        <v>2341614</v>
      </c>
      <c r="BQ38" s="25">
        <f t="shared" si="52"/>
        <v>70.49300252154876</v>
      </c>
      <c r="BR38" s="144">
        <v>343785</v>
      </c>
      <c r="BS38" s="91">
        <f t="shared" si="19"/>
        <v>10.349458481146184</v>
      </c>
      <c r="BT38" s="144">
        <v>4196062</v>
      </c>
      <c r="BU38" s="144">
        <v>692304</v>
      </c>
      <c r="BV38" s="25">
        <f t="shared" si="53"/>
        <v>16.498898252695028</v>
      </c>
      <c r="BW38" s="144">
        <v>2919815</v>
      </c>
      <c r="BX38" s="25">
        <f t="shared" si="53"/>
        <v>69.584648653904537</v>
      </c>
      <c r="BY38" s="144">
        <v>583943</v>
      </c>
      <c r="BZ38" s="25">
        <f t="shared" si="21"/>
        <v>13.916453093400431</v>
      </c>
      <c r="CA38" s="145">
        <v>31902</v>
      </c>
      <c r="CB38" s="144">
        <v>5960</v>
      </c>
      <c r="CC38" s="25">
        <f t="shared" si="54"/>
        <v>18.682214281236288</v>
      </c>
      <c r="CD38" s="144">
        <v>23761</v>
      </c>
      <c r="CE38" s="25">
        <f t="shared" si="54"/>
        <v>74.481223747727412</v>
      </c>
      <c r="CF38" s="144">
        <v>2181</v>
      </c>
      <c r="CG38" s="91">
        <f t="shared" si="23"/>
        <v>6.836561971036299</v>
      </c>
      <c r="CH38" s="139" t="s">
        <v>132</v>
      </c>
      <c r="CI38" s="139" t="s">
        <v>132</v>
      </c>
      <c r="CJ38" s="139"/>
      <c r="CK38" s="139" t="s">
        <v>132</v>
      </c>
      <c r="CL38" s="139"/>
      <c r="CM38" s="139" t="s">
        <v>132</v>
      </c>
      <c r="CN38" s="139"/>
      <c r="CO38" s="145">
        <v>43400</v>
      </c>
      <c r="CP38" s="144">
        <v>10353</v>
      </c>
      <c r="CQ38" s="25">
        <f t="shared" si="39"/>
        <v>23.85483870967742</v>
      </c>
      <c r="CR38" s="144">
        <v>31094</v>
      </c>
      <c r="CS38" s="25">
        <f t="shared" si="39"/>
        <v>71.645161290322577</v>
      </c>
      <c r="CT38" s="144">
        <v>1953</v>
      </c>
      <c r="CU38" s="91">
        <f t="shared" si="40"/>
        <v>4.5</v>
      </c>
      <c r="CV38" s="144">
        <v>30339</v>
      </c>
      <c r="CW38" s="144">
        <v>10233</v>
      </c>
      <c r="CX38" s="25">
        <f t="shared" si="41"/>
        <v>33.728863838623553</v>
      </c>
      <c r="CY38" s="144">
        <v>19315</v>
      </c>
      <c r="CZ38" s="25">
        <f t="shared" si="41"/>
        <v>63.663930914005078</v>
      </c>
      <c r="DA38" s="139">
        <v>791</v>
      </c>
      <c r="DB38" s="25">
        <f t="shared" si="42"/>
        <v>2.60720524737137</v>
      </c>
    </row>
    <row r="39" spans="1:106">
      <c r="A39" s="22">
        <v>2006</v>
      </c>
      <c r="B39" s="144">
        <v>32571174</v>
      </c>
      <c r="C39" s="144">
        <v>5648161</v>
      </c>
      <c r="D39" s="25">
        <f t="shared" si="43"/>
        <v>17.340980708893085</v>
      </c>
      <c r="E39" s="144">
        <v>22604107</v>
      </c>
      <c r="F39" s="25">
        <f t="shared" si="43"/>
        <v>69.39911653169149</v>
      </c>
      <c r="G39" s="144">
        <v>4318906</v>
      </c>
      <c r="H39" s="25">
        <f t="shared" si="1"/>
        <v>13.259902759415427</v>
      </c>
      <c r="I39" s="145">
        <v>510592</v>
      </c>
      <c r="J39" s="144">
        <v>78107</v>
      </c>
      <c r="K39" s="25">
        <f t="shared" si="44"/>
        <v>15.297341125595388</v>
      </c>
      <c r="L39" s="144">
        <v>362989</v>
      </c>
      <c r="M39" s="25">
        <f t="shared" si="44"/>
        <v>71.091791489095016</v>
      </c>
      <c r="N39" s="144">
        <v>69496</v>
      </c>
      <c r="O39" s="91">
        <f t="shared" si="3"/>
        <v>13.610867385309602</v>
      </c>
      <c r="P39" s="144">
        <v>137867</v>
      </c>
      <c r="Q39" s="144">
        <v>23910</v>
      </c>
      <c r="R39" s="25">
        <f t="shared" si="45"/>
        <v>17.342801395547884</v>
      </c>
      <c r="S39" s="144">
        <v>93878</v>
      </c>
      <c r="T39" s="25">
        <f t="shared" si="45"/>
        <v>68.093162250574835</v>
      </c>
      <c r="U39" s="144">
        <v>20079</v>
      </c>
      <c r="V39" s="25">
        <f t="shared" si="5"/>
        <v>14.564036353877288</v>
      </c>
      <c r="W39" s="145">
        <v>937882</v>
      </c>
      <c r="X39" s="144">
        <v>148111</v>
      </c>
      <c r="Y39" s="25">
        <f t="shared" si="46"/>
        <v>15.792071923760131</v>
      </c>
      <c r="Z39" s="144">
        <v>652101</v>
      </c>
      <c r="AA39" s="25">
        <f t="shared" si="46"/>
        <v>69.529109205635677</v>
      </c>
      <c r="AB39" s="144">
        <v>137670</v>
      </c>
      <c r="AC39" s="91">
        <f t="shared" si="7"/>
        <v>14.678818870604191</v>
      </c>
      <c r="AD39" s="144">
        <v>745621</v>
      </c>
      <c r="AE39" s="144">
        <v>118919</v>
      </c>
      <c r="AF39" s="25">
        <f t="shared" si="47"/>
        <v>15.948987488281579</v>
      </c>
      <c r="AG39" s="144">
        <v>518791</v>
      </c>
      <c r="AH39" s="25">
        <f t="shared" si="47"/>
        <v>69.578378291383956</v>
      </c>
      <c r="AI39" s="144">
        <v>107911</v>
      </c>
      <c r="AJ39" s="25">
        <f t="shared" si="9"/>
        <v>14.472634220334459</v>
      </c>
      <c r="AK39" s="145">
        <v>7631966</v>
      </c>
      <c r="AL39" s="144">
        <v>1250690</v>
      </c>
      <c r="AM39" s="25">
        <f t="shared" si="10"/>
        <v>16.387520594300341</v>
      </c>
      <c r="AN39" s="144">
        <v>5319331</v>
      </c>
      <c r="AO39" s="25">
        <f t="shared" si="48"/>
        <v>69.698043728182228</v>
      </c>
      <c r="AP39" s="144">
        <v>1061945</v>
      </c>
      <c r="AQ39" s="91">
        <f t="shared" si="48"/>
        <v>13.914435677517432</v>
      </c>
      <c r="AR39" s="144">
        <v>12661878</v>
      </c>
      <c r="AS39" s="144">
        <v>2250686</v>
      </c>
      <c r="AT39" s="25">
        <f t="shared" si="49"/>
        <v>17.775293680763628</v>
      </c>
      <c r="AU39" s="144">
        <v>8759564</v>
      </c>
      <c r="AV39" s="25">
        <f t="shared" si="49"/>
        <v>69.180606541936356</v>
      </c>
      <c r="AW39" s="144">
        <v>1651628</v>
      </c>
      <c r="AX39" s="25">
        <f t="shared" si="13"/>
        <v>13.044099777300017</v>
      </c>
      <c r="AY39" s="145">
        <v>1183562</v>
      </c>
      <c r="AZ39" s="144">
        <v>228607</v>
      </c>
      <c r="BA39" s="25">
        <f t="shared" si="14"/>
        <v>19.315168956083415</v>
      </c>
      <c r="BB39" s="144">
        <v>793139</v>
      </c>
      <c r="BC39" s="25">
        <f t="shared" si="50"/>
        <v>67.012881454456974</v>
      </c>
      <c r="BD39" s="144">
        <v>161816</v>
      </c>
      <c r="BE39" s="91">
        <f t="shared" si="50"/>
        <v>13.671949589459615</v>
      </c>
      <c r="BF39" s="144">
        <v>992314</v>
      </c>
      <c r="BG39" s="144">
        <v>190236</v>
      </c>
      <c r="BH39" s="25">
        <f t="shared" si="51"/>
        <v>19.170947905602461</v>
      </c>
      <c r="BI39" s="144">
        <v>653104</v>
      </c>
      <c r="BJ39" s="25">
        <f t="shared" si="51"/>
        <v>65.816263803594424</v>
      </c>
      <c r="BK39" s="144">
        <v>148974</v>
      </c>
      <c r="BL39" s="25">
        <f t="shared" si="17"/>
        <v>15.012788290803114</v>
      </c>
      <c r="BM39" s="145">
        <v>3421434</v>
      </c>
      <c r="BN39" s="144">
        <v>645334</v>
      </c>
      <c r="BO39" s="25">
        <f t="shared" si="52"/>
        <v>18.861506608047971</v>
      </c>
      <c r="BP39" s="144">
        <v>2421345</v>
      </c>
      <c r="BQ39" s="25">
        <f t="shared" si="52"/>
        <v>70.769887713748091</v>
      </c>
      <c r="BR39" s="144">
        <v>354755</v>
      </c>
      <c r="BS39" s="91">
        <f t="shared" si="19"/>
        <v>10.368605678203934</v>
      </c>
      <c r="BT39" s="144">
        <v>4241794</v>
      </c>
      <c r="BU39" s="144">
        <v>687559</v>
      </c>
      <c r="BV39" s="25">
        <f t="shared" si="53"/>
        <v>16.209155843023023</v>
      </c>
      <c r="BW39" s="144">
        <v>2954688</v>
      </c>
      <c r="BX39" s="25">
        <f t="shared" si="53"/>
        <v>69.656565123153086</v>
      </c>
      <c r="BY39" s="144">
        <v>599547</v>
      </c>
      <c r="BZ39" s="25">
        <f t="shared" si="21"/>
        <v>14.134279033823896</v>
      </c>
      <c r="CA39" s="145">
        <v>32272</v>
      </c>
      <c r="CB39" s="144">
        <v>5832</v>
      </c>
      <c r="CC39" s="25">
        <f t="shared" si="54"/>
        <v>18.071393158155676</v>
      </c>
      <c r="CD39" s="144">
        <v>24144</v>
      </c>
      <c r="CE39" s="25">
        <f t="shared" si="54"/>
        <v>74.814080317302924</v>
      </c>
      <c r="CF39" s="144">
        <v>2296</v>
      </c>
      <c r="CG39" s="91">
        <f t="shared" si="23"/>
        <v>7.1145265245413984</v>
      </c>
      <c r="CH39" s="139" t="s">
        <v>132</v>
      </c>
      <c r="CI39" s="139" t="s">
        <v>132</v>
      </c>
      <c r="CJ39" s="139"/>
      <c r="CK39" s="139" t="s">
        <v>132</v>
      </c>
      <c r="CL39" s="139"/>
      <c r="CM39" s="139" t="s">
        <v>132</v>
      </c>
      <c r="CN39" s="139"/>
      <c r="CO39" s="145">
        <v>43179</v>
      </c>
      <c r="CP39" s="144">
        <v>10003</v>
      </c>
      <c r="CQ39" s="25">
        <f t="shared" si="39"/>
        <v>23.166354014683062</v>
      </c>
      <c r="CR39" s="144">
        <v>31197</v>
      </c>
      <c r="CS39" s="25">
        <f t="shared" si="39"/>
        <v>72.250399499756824</v>
      </c>
      <c r="CT39" s="144">
        <v>1979</v>
      </c>
      <c r="CU39" s="91">
        <f t="shared" si="40"/>
        <v>4.5832464855601103</v>
      </c>
      <c r="CV39" s="144">
        <v>30813</v>
      </c>
      <c r="CW39" s="144">
        <v>10167</v>
      </c>
      <c r="CX39" s="25">
        <f t="shared" si="41"/>
        <v>32.995813455359752</v>
      </c>
      <c r="CY39" s="144">
        <v>19836</v>
      </c>
      <c r="CZ39" s="25">
        <f t="shared" si="41"/>
        <v>64.375425956576763</v>
      </c>
      <c r="DA39" s="139">
        <v>810</v>
      </c>
      <c r="DB39" s="25">
        <f t="shared" si="42"/>
        <v>2.6287605880634799</v>
      </c>
    </row>
    <row r="40" spans="1:106">
      <c r="A40" s="22">
        <v>2007</v>
      </c>
      <c r="B40" s="144">
        <v>32889025</v>
      </c>
      <c r="C40" s="144">
        <v>5621320</v>
      </c>
      <c r="D40" s="25">
        <f t="shared" si="43"/>
        <v>17.091780616786298</v>
      </c>
      <c r="E40" s="144">
        <v>22846326</v>
      </c>
      <c r="F40" s="25">
        <f t="shared" si="43"/>
        <v>69.46489292400733</v>
      </c>
      <c r="G40" s="144">
        <v>4421379</v>
      </c>
      <c r="H40" s="25">
        <f t="shared" si="1"/>
        <v>13.443326459206377</v>
      </c>
      <c r="I40" s="145">
        <v>509055</v>
      </c>
      <c r="J40" s="144">
        <v>77049</v>
      </c>
      <c r="K40" s="25">
        <f t="shared" si="44"/>
        <v>15.135692606889236</v>
      </c>
      <c r="L40" s="144">
        <v>360897</v>
      </c>
      <c r="M40" s="25">
        <f t="shared" si="44"/>
        <v>70.895482806376521</v>
      </c>
      <c r="N40" s="144">
        <v>71109</v>
      </c>
      <c r="O40" s="91">
        <f t="shared" si="3"/>
        <v>13.968824586734243</v>
      </c>
      <c r="P40" s="144">
        <v>137711</v>
      </c>
      <c r="Q40" s="144">
        <v>23376</v>
      </c>
      <c r="R40" s="25">
        <f t="shared" si="45"/>
        <v>16.974678856445745</v>
      </c>
      <c r="S40" s="144">
        <v>93835</v>
      </c>
      <c r="T40" s="25">
        <f t="shared" si="45"/>
        <v>68.13907385757129</v>
      </c>
      <c r="U40" s="144">
        <v>20500</v>
      </c>
      <c r="V40" s="25">
        <f t="shared" si="5"/>
        <v>14.886247285982964</v>
      </c>
      <c r="W40" s="145">
        <v>935115</v>
      </c>
      <c r="X40" s="144">
        <v>145220</v>
      </c>
      <c r="Y40" s="25">
        <f t="shared" si="46"/>
        <v>15.529640739374301</v>
      </c>
      <c r="Z40" s="144">
        <v>649920</v>
      </c>
      <c r="AA40" s="25">
        <f t="shared" si="46"/>
        <v>69.501612101185415</v>
      </c>
      <c r="AB40" s="144">
        <v>139975</v>
      </c>
      <c r="AC40" s="91">
        <f t="shared" si="7"/>
        <v>14.968747159440282</v>
      </c>
      <c r="AD40" s="144">
        <v>745433</v>
      </c>
      <c r="AE40" s="144">
        <v>117143</v>
      </c>
      <c r="AF40" s="25">
        <f t="shared" si="47"/>
        <v>15.714759072914669</v>
      </c>
      <c r="AG40" s="144">
        <v>518002</v>
      </c>
      <c r="AH40" s="25">
        <f t="shared" si="47"/>
        <v>69.490081603578048</v>
      </c>
      <c r="AI40" s="144">
        <v>110288</v>
      </c>
      <c r="AJ40" s="25">
        <f t="shared" si="9"/>
        <v>14.795159323507278</v>
      </c>
      <c r="AK40" s="145">
        <v>7692916</v>
      </c>
      <c r="AL40" s="144">
        <v>1237616</v>
      </c>
      <c r="AM40" s="25">
        <f t="shared" si="10"/>
        <v>16.08773578185437</v>
      </c>
      <c r="AN40" s="144">
        <v>5361123</v>
      </c>
      <c r="AO40" s="25">
        <f t="shared" si="48"/>
        <v>69.68908798692199</v>
      </c>
      <c r="AP40" s="144">
        <v>1094177</v>
      </c>
      <c r="AQ40" s="91">
        <f t="shared" si="48"/>
        <v>14.223176231223635</v>
      </c>
      <c r="AR40" s="144">
        <v>12764806</v>
      </c>
      <c r="AS40" s="144">
        <v>2235747</v>
      </c>
      <c r="AT40" s="25">
        <f t="shared" si="49"/>
        <v>17.51493128841911</v>
      </c>
      <c r="AU40" s="144">
        <v>8838921</v>
      </c>
      <c r="AV40" s="25">
        <f t="shared" si="49"/>
        <v>69.244460119487911</v>
      </c>
      <c r="AW40" s="144">
        <v>1690138</v>
      </c>
      <c r="AX40" s="25">
        <f t="shared" si="13"/>
        <v>13.240608592092979</v>
      </c>
      <c r="AY40" s="145">
        <v>1189451</v>
      </c>
      <c r="AZ40" s="144">
        <v>228088</v>
      </c>
      <c r="BA40" s="25">
        <f t="shared" si="14"/>
        <v>19.175905522800015</v>
      </c>
      <c r="BB40" s="144">
        <v>798388</v>
      </c>
      <c r="BC40" s="25">
        <f t="shared" si="50"/>
        <v>67.122395121783072</v>
      </c>
      <c r="BD40" s="144">
        <v>162975</v>
      </c>
      <c r="BE40" s="91">
        <f t="shared" si="50"/>
        <v>13.701699355416912</v>
      </c>
      <c r="BF40" s="144">
        <v>1002086</v>
      </c>
      <c r="BG40" s="144">
        <v>190743</v>
      </c>
      <c r="BH40" s="25">
        <f t="shared" si="51"/>
        <v>19.034593837255485</v>
      </c>
      <c r="BI40" s="144">
        <v>661749</v>
      </c>
      <c r="BJ40" s="25">
        <f t="shared" si="51"/>
        <v>66.037146512375188</v>
      </c>
      <c r="BK40" s="144">
        <v>149594</v>
      </c>
      <c r="BL40" s="25">
        <f t="shared" si="17"/>
        <v>14.928259650369329</v>
      </c>
      <c r="BM40" s="145">
        <v>3514147</v>
      </c>
      <c r="BN40" s="144">
        <v>654041</v>
      </c>
      <c r="BO40" s="25">
        <f t="shared" si="52"/>
        <v>18.611657395094742</v>
      </c>
      <c r="BP40" s="144">
        <v>2496642</v>
      </c>
      <c r="BQ40" s="25">
        <f t="shared" si="52"/>
        <v>71.045462810747523</v>
      </c>
      <c r="BR40" s="144">
        <v>363464</v>
      </c>
      <c r="BS40" s="91">
        <f t="shared" si="19"/>
        <v>10.342879794157728</v>
      </c>
      <c r="BT40" s="144">
        <v>4290984</v>
      </c>
      <c r="BU40" s="144">
        <v>686520</v>
      </c>
      <c r="BV40" s="25">
        <f t="shared" si="53"/>
        <v>15.999127472859373</v>
      </c>
      <c r="BW40" s="144">
        <v>2990608</v>
      </c>
      <c r="BX40" s="25">
        <f t="shared" si="53"/>
        <v>69.695156169307552</v>
      </c>
      <c r="BY40" s="144">
        <v>613856</v>
      </c>
      <c r="BZ40" s="25">
        <f t="shared" si="21"/>
        <v>14.305716357833075</v>
      </c>
      <c r="CA40" s="145">
        <v>32554</v>
      </c>
      <c r="CB40" s="144">
        <v>5750</v>
      </c>
      <c r="CC40" s="25">
        <f t="shared" si="54"/>
        <v>17.662960004914911</v>
      </c>
      <c r="CD40" s="144">
        <v>24421</v>
      </c>
      <c r="CE40" s="25">
        <f t="shared" si="54"/>
        <v>75.016895005222096</v>
      </c>
      <c r="CF40" s="144">
        <v>2383</v>
      </c>
      <c r="CG40" s="91">
        <f t="shared" si="23"/>
        <v>7.3201449898629969</v>
      </c>
      <c r="CH40" s="139" t="s">
        <v>132</v>
      </c>
      <c r="CI40" s="139" t="s">
        <v>132</v>
      </c>
      <c r="CJ40" s="139"/>
      <c r="CK40" s="139" t="s">
        <v>132</v>
      </c>
      <c r="CL40" s="139"/>
      <c r="CM40" s="139" t="s">
        <v>132</v>
      </c>
      <c r="CN40" s="139"/>
      <c r="CO40" s="145">
        <v>43372</v>
      </c>
      <c r="CP40" s="144">
        <v>9785</v>
      </c>
      <c r="CQ40" s="25">
        <f t="shared" si="39"/>
        <v>22.560638199760213</v>
      </c>
      <c r="CR40" s="144">
        <v>31523</v>
      </c>
      <c r="CS40" s="25">
        <f t="shared" si="39"/>
        <v>72.680531218297517</v>
      </c>
      <c r="CT40" s="144">
        <v>2064</v>
      </c>
      <c r="CU40" s="91">
        <f t="shared" si="40"/>
        <v>4.7588305819422665</v>
      </c>
      <c r="CV40" s="144">
        <v>31395</v>
      </c>
      <c r="CW40" s="144">
        <v>10242</v>
      </c>
      <c r="CX40" s="25">
        <f t="shared" si="41"/>
        <v>32.623029144768275</v>
      </c>
      <c r="CY40" s="144">
        <v>20297</v>
      </c>
      <c r="CZ40" s="25">
        <f t="shared" si="41"/>
        <v>64.650422041726387</v>
      </c>
      <c r="DA40" s="139">
        <v>856</v>
      </c>
      <c r="DB40" s="25">
        <f t="shared" si="42"/>
        <v>2.7265488135053353</v>
      </c>
    </row>
    <row r="41" spans="1:106">
      <c r="A41" s="22">
        <v>2008</v>
      </c>
      <c r="B41" s="144">
        <v>33247118</v>
      </c>
      <c r="C41" s="144">
        <v>5616339</v>
      </c>
      <c r="D41" s="25">
        <f t="shared" si="43"/>
        <v>16.892709316939893</v>
      </c>
      <c r="E41" s="144">
        <v>23089663</v>
      </c>
      <c r="F41" s="25">
        <f t="shared" si="43"/>
        <v>69.448615064920816</v>
      </c>
      <c r="G41" s="144">
        <v>4541116</v>
      </c>
      <c r="H41" s="25">
        <f t="shared" si="1"/>
        <v>13.658675618139293</v>
      </c>
      <c r="I41" s="145">
        <v>511581</v>
      </c>
      <c r="J41" s="144">
        <v>76939</v>
      </c>
      <c r="K41" s="25">
        <f t="shared" si="44"/>
        <v>15.039456117408582</v>
      </c>
      <c r="L41" s="144">
        <v>361414</v>
      </c>
      <c r="M41" s="25">
        <f t="shared" si="44"/>
        <v>70.6464860892019</v>
      </c>
      <c r="N41" s="144">
        <v>73228</v>
      </c>
      <c r="O41" s="91">
        <f t="shared" si="3"/>
        <v>14.314057793389512</v>
      </c>
      <c r="P41" s="144">
        <v>138749</v>
      </c>
      <c r="Q41" s="144">
        <v>23258</v>
      </c>
      <c r="R41" s="25">
        <f t="shared" si="45"/>
        <v>16.762643334366373</v>
      </c>
      <c r="S41" s="144">
        <v>94525</v>
      </c>
      <c r="T41" s="25">
        <f t="shared" si="45"/>
        <v>68.126617128772097</v>
      </c>
      <c r="U41" s="144">
        <v>20966</v>
      </c>
      <c r="V41" s="25">
        <f t="shared" si="5"/>
        <v>15.110739536861526</v>
      </c>
      <c r="W41" s="145">
        <v>935897</v>
      </c>
      <c r="X41" s="144">
        <v>143187</v>
      </c>
      <c r="Y41" s="25">
        <f t="shared" si="46"/>
        <v>15.299440002478905</v>
      </c>
      <c r="Z41" s="144">
        <v>649538</v>
      </c>
      <c r="AA41" s="25">
        <f t="shared" si="46"/>
        <v>69.402722735514701</v>
      </c>
      <c r="AB41" s="144">
        <v>143172</v>
      </c>
      <c r="AC41" s="91">
        <f t="shared" si="7"/>
        <v>15.297837262006396</v>
      </c>
      <c r="AD41" s="144">
        <v>746877</v>
      </c>
      <c r="AE41" s="144">
        <v>115687</v>
      </c>
      <c r="AF41" s="25">
        <f t="shared" si="47"/>
        <v>15.489431325372182</v>
      </c>
      <c r="AG41" s="144">
        <v>518374</v>
      </c>
      <c r="AH41" s="25">
        <f t="shared" si="47"/>
        <v>69.405537993538431</v>
      </c>
      <c r="AI41" s="144">
        <v>112816</v>
      </c>
      <c r="AJ41" s="25">
        <f t="shared" si="9"/>
        <v>15.10503068108939</v>
      </c>
      <c r="AK41" s="145">
        <v>7761725</v>
      </c>
      <c r="AL41" s="144">
        <v>1230642</v>
      </c>
      <c r="AM41" s="25">
        <f t="shared" si="10"/>
        <v>15.855264132650925</v>
      </c>
      <c r="AN41" s="144">
        <v>5399899</v>
      </c>
      <c r="AO41" s="25">
        <f t="shared" si="48"/>
        <v>69.570862147267519</v>
      </c>
      <c r="AP41" s="144">
        <v>1131184</v>
      </c>
      <c r="AQ41" s="91">
        <f t="shared" si="48"/>
        <v>14.573873720081554</v>
      </c>
      <c r="AR41" s="144">
        <v>12883583</v>
      </c>
      <c r="AS41" s="144">
        <v>2228302</v>
      </c>
      <c r="AT41" s="25">
        <f t="shared" si="49"/>
        <v>17.295670001116925</v>
      </c>
      <c r="AU41" s="144">
        <v>8919528</v>
      </c>
      <c r="AV41" s="25">
        <f t="shared" si="49"/>
        <v>69.231734681260633</v>
      </c>
      <c r="AW41" s="144">
        <v>1735753</v>
      </c>
      <c r="AX41" s="25">
        <f t="shared" si="13"/>
        <v>13.472595317622435</v>
      </c>
      <c r="AY41" s="145">
        <v>1197775</v>
      </c>
      <c r="AZ41" s="144">
        <v>228758</v>
      </c>
      <c r="BA41" s="25">
        <f t="shared" si="14"/>
        <v>19.098578614514413</v>
      </c>
      <c r="BB41" s="144">
        <v>803983</v>
      </c>
      <c r="BC41" s="25">
        <f t="shared" si="50"/>
        <v>67.123040637849343</v>
      </c>
      <c r="BD41" s="144">
        <v>165034</v>
      </c>
      <c r="BE41" s="91">
        <f t="shared" si="50"/>
        <v>13.778380747636243</v>
      </c>
      <c r="BF41" s="144">
        <v>1017404</v>
      </c>
      <c r="BG41" s="144">
        <v>192917</v>
      </c>
      <c r="BH41" s="25">
        <f t="shared" si="51"/>
        <v>18.961690734457502</v>
      </c>
      <c r="BI41" s="144">
        <v>674099</v>
      </c>
      <c r="BJ41" s="25">
        <f t="shared" si="51"/>
        <v>66.256767223246612</v>
      </c>
      <c r="BK41" s="144">
        <v>150388</v>
      </c>
      <c r="BL41" s="25">
        <f t="shared" si="17"/>
        <v>14.781542042295882</v>
      </c>
      <c r="BM41" s="145">
        <v>3595856</v>
      </c>
      <c r="BN41" s="144">
        <v>664012</v>
      </c>
      <c r="BO41" s="25">
        <f t="shared" si="52"/>
        <v>18.466034234963804</v>
      </c>
      <c r="BP41" s="144">
        <v>2559155</v>
      </c>
      <c r="BQ41" s="25">
        <f t="shared" si="52"/>
        <v>71.1695629635892</v>
      </c>
      <c r="BR41" s="144">
        <v>372689</v>
      </c>
      <c r="BS41" s="91">
        <f t="shared" si="19"/>
        <v>10.364402801447</v>
      </c>
      <c r="BT41" s="144">
        <v>4349336</v>
      </c>
      <c r="BU41" s="144">
        <v>687009</v>
      </c>
      <c r="BV41" s="25">
        <f t="shared" si="53"/>
        <v>15.795721461850729</v>
      </c>
      <c r="BW41" s="144">
        <v>3032069</v>
      </c>
      <c r="BX41" s="25">
        <f t="shared" si="53"/>
        <v>69.713376938456818</v>
      </c>
      <c r="BY41" s="144">
        <v>630258</v>
      </c>
      <c r="BZ41" s="25">
        <f t="shared" si="21"/>
        <v>14.490901599692458</v>
      </c>
      <c r="CA41" s="145">
        <v>33083</v>
      </c>
      <c r="CB41" s="144">
        <v>5725</v>
      </c>
      <c r="CC41" s="25">
        <f t="shared" si="54"/>
        <v>17.30496025148868</v>
      </c>
      <c r="CD41" s="144">
        <v>24833</v>
      </c>
      <c r="CE41" s="25">
        <f t="shared" si="54"/>
        <v>75.06272103497264</v>
      </c>
      <c r="CF41" s="144">
        <v>2525</v>
      </c>
      <c r="CG41" s="91">
        <f t="shared" si="23"/>
        <v>7.6323187135386759</v>
      </c>
      <c r="CH41" s="139" t="s">
        <v>132</v>
      </c>
      <c r="CI41" s="139" t="s">
        <v>132</v>
      </c>
      <c r="CJ41" s="139"/>
      <c r="CK41" s="139" t="s">
        <v>132</v>
      </c>
      <c r="CL41" s="139"/>
      <c r="CM41" s="139" t="s">
        <v>132</v>
      </c>
      <c r="CN41" s="139"/>
      <c r="CO41" s="145">
        <v>43360</v>
      </c>
      <c r="CP41" s="144">
        <v>9573</v>
      </c>
      <c r="CQ41" s="25">
        <f t="shared" ref="CQ41:CS53" si="55">100*CP41/$CO41</f>
        <v>22.077952029520294</v>
      </c>
      <c r="CR41" s="144">
        <v>31624</v>
      </c>
      <c r="CS41" s="25">
        <f t="shared" si="55"/>
        <v>72.933579335793354</v>
      </c>
      <c r="CT41" s="144">
        <v>2163</v>
      </c>
      <c r="CU41" s="91">
        <f t="shared" si="40"/>
        <v>4.9884686346863472</v>
      </c>
      <c r="CV41" s="144">
        <v>31892</v>
      </c>
      <c r="CW41" s="144">
        <v>10330</v>
      </c>
      <c r="CX41" s="25">
        <f t="shared" ref="CX41:CZ53" si="56">100*CW41/$CV41</f>
        <v>32.390568167565533</v>
      </c>
      <c r="CY41" s="144">
        <v>20622</v>
      </c>
      <c r="CZ41" s="25">
        <f t="shared" si="56"/>
        <v>64.661984196663738</v>
      </c>
      <c r="DA41" s="139">
        <v>940</v>
      </c>
      <c r="DB41" s="25">
        <f t="shared" si="42"/>
        <v>2.9474476357707262</v>
      </c>
    </row>
    <row r="42" spans="1:106">
      <c r="A42" s="22">
        <v>2009</v>
      </c>
      <c r="B42" s="144">
        <v>33628895</v>
      </c>
      <c r="C42" s="144">
        <v>5620154</v>
      </c>
      <c r="D42" s="25">
        <f t="shared" si="43"/>
        <v>16.712276748908938</v>
      </c>
      <c r="E42" s="144">
        <v>23339416</v>
      </c>
      <c r="F42" s="25">
        <f t="shared" si="43"/>
        <v>69.402863222237897</v>
      </c>
      <c r="G42" s="144">
        <v>4669325</v>
      </c>
      <c r="H42" s="25">
        <f t="shared" si="1"/>
        <v>13.884860028853163</v>
      </c>
      <c r="I42" s="145">
        <v>516751</v>
      </c>
      <c r="J42" s="144">
        <v>77331</v>
      </c>
      <c r="K42" s="25">
        <f t="shared" si="44"/>
        <v>14.964847673250754</v>
      </c>
      <c r="L42" s="144">
        <v>363626</v>
      </c>
      <c r="M42" s="25">
        <f t="shared" si="44"/>
        <v>70.367739975345955</v>
      </c>
      <c r="N42" s="144">
        <v>75794</v>
      </c>
      <c r="O42" s="91">
        <f t="shared" si="3"/>
        <v>14.667412351403287</v>
      </c>
      <c r="P42" s="144">
        <v>139891</v>
      </c>
      <c r="Q42" s="144">
        <v>23277</v>
      </c>
      <c r="R42" s="25">
        <f t="shared" si="45"/>
        <v>16.639383520026307</v>
      </c>
      <c r="S42" s="144">
        <v>95195</v>
      </c>
      <c r="T42" s="25">
        <f t="shared" si="45"/>
        <v>68.04940989770607</v>
      </c>
      <c r="U42" s="144">
        <v>21419</v>
      </c>
      <c r="V42" s="25">
        <f t="shared" si="5"/>
        <v>15.311206582267623</v>
      </c>
      <c r="W42" s="145">
        <v>938208</v>
      </c>
      <c r="X42" s="144">
        <v>141478</v>
      </c>
      <c r="Y42" s="25">
        <f t="shared" si="46"/>
        <v>15.079598553838808</v>
      </c>
      <c r="Z42" s="144">
        <v>650112</v>
      </c>
      <c r="AA42" s="25">
        <f t="shared" si="46"/>
        <v>69.292949964187045</v>
      </c>
      <c r="AB42" s="144">
        <v>146618</v>
      </c>
      <c r="AC42" s="91">
        <f t="shared" si="7"/>
        <v>15.627451481974147</v>
      </c>
      <c r="AD42" s="144">
        <v>749956</v>
      </c>
      <c r="AE42" s="144">
        <v>114666</v>
      </c>
      <c r="AF42" s="25">
        <f t="shared" si="47"/>
        <v>15.289696995557073</v>
      </c>
      <c r="AG42" s="144">
        <v>519440</v>
      </c>
      <c r="AH42" s="25">
        <f t="shared" si="47"/>
        <v>69.262730080164701</v>
      </c>
      <c r="AI42" s="144">
        <v>115850</v>
      </c>
      <c r="AJ42" s="25">
        <f t="shared" si="9"/>
        <v>15.447572924278225</v>
      </c>
      <c r="AK42" s="145">
        <v>7843383</v>
      </c>
      <c r="AL42" s="144">
        <v>1229977</v>
      </c>
      <c r="AM42" s="25">
        <f t="shared" si="10"/>
        <v>15.681715402652147</v>
      </c>
      <c r="AN42" s="144">
        <v>5443359</v>
      </c>
      <c r="AO42" s="25">
        <f t="shared" si="48"/>
        <v>69.400652754047584</v>
      </c>
      <c r="AP42" s="144">
        <v>1170047</v>
      </c>
      <c r="AQ42" s="91">
        <f t="shared" si="48"/>
        <v>14.917631843300271</v>
      </c>
      <c r="AR42" s="144">
        <v>12998345</v>
      </c>
      <c r="AS42" s="144">
        <v>2220545</v>
      </c>
      <c r="AT42" s="25">
        <f t="shared" si="49"/>
        <v>17.083290218870172</v>
      </c>
      <c r="AU42" s="144">
        <v>8994471</v>
      </c>
      <c r="AV42" s="25">
        <f t="shared" si="49"/>
        <v>69.197047778005583</v>
      </c>
      <c r="AW42" s="144">
        <v>1783329</v>
      </c>
      <c r="AX42" s="25">
        <f t="shared" si="13"/>
        <v>13.719662003124244</v>
      </c>
      <c r="AY42" s="145">
        <v>1208556</v>
      </c>
      <c r="AZ42" s="144">
        <v>229872</v>
      </c>
      <c r="BA42" s="25">
        <f t="shared" si="14"/>
        <v>19.020384657392789</v>
      </c>
      <c r="BB42" s="144">
        <v>811449</v>
      </c>
      <c r="BC42" s="25">
        <f t="shared" si="50"/>
        <v>67.142027345029931</v>
      </c>
      <c r="BD42" s="144">
        <v>167235</v>
      </c>
      <c r="BE42" s="91">
        <f t="shared" si="50"/>
        <v>13.837587997577273</v>
      </c>
      <c r="BF42" s="144">
        <v>1034819</v>
      </c>
      <c r="BG42" s="144">
        <v>195284</v>
      </c>
      <c r="BH42" s="25">
        <f t="shared" si="51"/>
        <v>18.871319525443582</v>
      </c>
      <c r="BI42" s="144">
        <v>688258</v>
      </c>
      <c r="BJ42" s="25">
        <f t="shared" si="51"/>
        <v>66.509988703338465</v>
      </c>
      <c r="BK42" s="144">
        <v>151277</v>
      </c>
      <c r="BL42" s="25">
        <f t="shared" si="17"/>
        <v>14.618691771217962</v>
      </c>
      <c r="BM42" s="145">
        <v>3678996</v>
      </c>
      <c r="BN42" s="144">
        <v>674859</v>
      </c>
      <c r="BO42" s="25">
        <f t="shared" si="52"/>
        <v>18.343564385500827</v>
      </c>
      <c r="BP42" s="144">
        <v>2621142</v>
      </c>
      <c r="BQ42" s="25">
        <f t="shared" si="52"/>
        <v>71.246122583443963</v>
      </c>
      <c r="BR42" s="144">
        <v>382995</v>
      </c>
      <c r="BS42" s="91">
        <f t="shared" si="19"/>
        <v>10.410313031055212</v>
      </c>
      <c r="BT42" s="144">
        <v>4410506</v>
      </c>
      <c r="BU42" s="144">
        <v>687283</v>
      </c>
      <c r="BV42" s="25">
        <f t="shared" si="53"/>
        <v>15.582860560670364</v>
      </c>
      <c r="BW42" s="144">
        <v>3074438</v>
      </c>
      <c r="BX42" s="25">
        <f t="shared" si="53"/>
        <v>69.70714924772804</v>
      </c>
      <c r="BY42" s="144">
        <v>648785</v>
      </c>
      <c r="BZ42" s="25">
        <f t="shared" si="21"/>
        <v>14.709990191601598</v>
      </c>
      <c r="CA42" s="145">
        <v>33731</v>
      </c>
      <c r="CB42" s="144">
        <v>5788</v>
      </c>
      <c r="CC42" s="25">
        <f t="shared" si="54"/>
        <v>17.159289674186951</v>
      </c>
      <c r="CD42" s="144">
        <v>25186</v>
      </c>
      <c r="CE42" s="25">
        <f t="shared" si="54"/>
        <v>74.667220064628978</v>
      </c>
      <c r="CF42" s="144">
        <v>2757</v>
      </c>
      <c r="CG42" s="91">
        <f t="shared" si="23"/>
        <v>8.1734902611840745</v>
      </c>
      <c r="CH42" s="139" t="s">
        <v>132</v>
      </c>
      <c r="CI42" s="139" t="s">
        <v>132</v>
      </c>
      <c r="CJ42" s="139"/>
      <c r="CK42" s="139" t="s">
        <v>132</v>
      </c>
      <c r="CL42" s="139"/>
      <c r="CM42" s="139" t="s">
        <v>132</v>
      </c>
      <c r="CN42" s="139"/>
      <c r="CO42" s="145">
        <v>43156</v>
      </c>
      <c r="CP42" s="144">
        <v>9384</v>
      </c>
      <c r="CQ42" s="25">
        <f t="shared" si="55"/>
        <v>21.744369264992123</v>
      </c>
      <c r="CR42" s="144">
        <v>31531</v>
      </c>
      <c r="CS42" s="25">
        <f t="shared" si="55"/>
        <v>73.062841783297799</v>
      </c>
      <c r="CT42" s="144">
        <v>2241</v>
      </c>
      <c r="CU42" s="91">
        <f t="shared" si="40"/>
        <v>5.1927889517100754</v>
      </c>
      <c r="CV42" s="144">
        <v>32597</v>
      </c>
      <c r="CW42" s="144">
        <v>10410</v>
      </c>
      <c r="CX42" s="25">
        <f t="shared" si="56"/>
        <v>31.935454182900266</v>
      </c>
      <c r="CY42" s="144">
        <v>21209</v>
      </c>
      <c r="CZ42" s="25">
        <f t="shared" si="56"/>
        <v>65.064269718072211</v>
      </c>
      <c r="DA42" s="139">
        <v>978</v>
      </c>
      <c r="DB42" s="25">
        <f t="shared" si="42"/>
        <v>3.0002760990275177</v>
      </c>
    </row>
    <row r="43" spans="1:106">
      <c r="A43" s="22">
        <v>2010</v>
      </c>
      <c r="B43" s="144">
        <v>34004889</v>
      </c>
      <c r="C43" s="144">
        <v>5622173</v>
      </c>
      <c r="D43" s="25">
        <f t="shared" si="43"/>
        <v>16.533425531840436</v>
      </c>
      <c r="E43" s="144">
        <v>23578701</v>
      </c>
      <c r="F43" s="25">
        <f t="shared" si="43"/>
        <v>69.339150026338856</v>
      </c>
      <c r="G43" s="144">
        <v>4804015</v>
      </c>
      <c r="H43" s="25">
        <f t="shared" si="1"/>
        <v>14.127424441820704</v>
      </c>
      <c r="I43" s="145">
        <v>522009</v>
      </c>
      <c r="J43" s="144">
        <v>77359</v>
      </c>
      <c r="K43" s="25">
        <f t="shared" si="44"/>
        <v>14.819476292554343</v>
      </c>
      <c r="L43" s="144">
        <v>366137</v>
      </c>
      <c r="M43" s="25">
        <f t="shared" si="44"/>
        <v>70.139978429490682</v>
      </c>
      <c r="N43" s="144">
        <v>78513</v>
      </c>
      <c r="O43" s="91">
        <f t="shared" si="3"/>
        <v>15.040545277954978</v>
      </c>
      <c r="P43" s="144">
        <v>141654</v>
      </c>
      <c r="Q43" s="144">
        <v>23167</v>
      </c>
      <c r="R43" s="25">
        <f t="shared" si="45"/>
        <v>16.354638767701584</v>
      </c>
      <c r="S43" s="144">
        <v>96424</v>
      </c>
      <c r="T43" s="25">
        <f t="shared" si="45"/>
        <v>68.070086266536777</v>
      </c>
      <c r="U43" s="144">
        <v>22063</v>
      </c>
      <c r="V43" s="25">
        <f t="shared" si="5"/>
        <v>15.575274965761645</v>
      </c>
      <c r="W43" s="145">
        <v>942107</v>
      </c>
      <c r="X43" s="144">
        <v>140047</v>
      </c>
      <c r="Y43" s="25">
        <f t="shared" si="46"/>
        <v>14.86529661705093</v>
      </c>
      <c r="Z43" s="144">
        <v>652140</v>
      </c>
      <c r="AA43" s="25">
        <f t="shared" si="46"/>
        <v>69.221436630871011</v>
      </c>
      <c r="AB43" s="144">
        <v>149920</v>
      </c>
      <c r="AC43" s="91">
        <f t="shared" si="7"/>
        <v>15.913266752078055</v>
      </c>
      <c r="AD43" s="144">
        <v>753035</v>
      </c>
      <c r="AE43" s="144">
        <v>113640</v>
      </c>
      <c r="AF43" s="25">
        <f t="shared" si="47"/>
        <v>15.090932028391775</v>
      </c>
      <c r="AG43" s="144">
        <v>520463</v>
      </c>
      <c r="AH43" s="25">
        <f t="shared" si="47"/>
        <v>69.115379763224823</v>
      </c>
      <c r="AI43" s="144">
        <v>118932</v>
      </c>
      <c r="AJ43" s="25">
        <f t="shared" si="9"/>
        <v>15.793688208383408</v>
      </c>
      <c r="AK43" s="145">
        <v>7929222</v>
      </c>
      <c r="AL43" s="144">
        <v>1230167</v>
      </c>
      <c r="AM43" s="25">
        <f t="shared" si="10"/>
        <v>15.514346804768488</v>
      </c>
      <c r="AN43" s="144">
        <v>5486502</v>
      </c>
      <c r="AO43" s="25">
        <f t="shared" si="48"/>
        <v>69.193446721506845</v>
      </c>
      <c r="AP43" s="144">
        <v>1212553</v>
      </c>
      <c r="AQ43" s="91">
        <f t="shared" si="48"/>
        <v>15.29220647372466</v>
      </c>
      <c r="AR43" s="144">
        <v>13135778</v>
      </c>
      <c r="AS43" s="144">
        <v>2212473</v>
      </c>
      <c r="AT43" s="25">
        <f t="shared" si="49"/>
        <v>16.843105905108931</v>
      </c>
      <c r="AU43" s="144">
        <v>9090570</v>
      </c>
      <c r="AV43" s="25">
        <f t="shared" si="49"/>
        <v>69.204656168823803</v>
      </c>
      <c r="AW43" s="144">
        <v>1832735</v>
      </c>
      <c r="AX43" s="25">
        <f t="shared" si="13"/>
        <v>13.952237926067264</v>
      </c>
      <c r="AY43" s="145">
        <v>1220780</v>
      </c>
      <c r="AZ43" s="144">
        <v>231275</v>
      </c>
      <c r="BA43" s="25">
        <f t="shared" si="14"/>
        <v>18.944854928816003</v>
      </c>
      <c r="BB43" s="144">
        <v>819961</v>
      </c>
      <c r="BC43" s="25">
        <f t="shared" si="50"/>
        <v>67.166975212569014</v>
      </c>
      <c r="BD43" s="144">
        <v>169544</v>
      </c>
      <c r="BE43" s="91">
        <f t="shared" si="50"/>
        <v>13.888169858614983</v>
      </c>
      <c r="BF43" s="144">
        <v>1051443</v>
      </c>
      <c r="BG43" s="144">
        <v>197832</v>
      </c>
      <c r="BH43" s="25">
        <f t="shared" si="51"/>
        <v>18.815285279373203</v>
      </c>
      <c r="BI43" s="144">
        <v>701257</v>
      </c>
      <c r="BJ43" s="25">
        <f t="shared" si="51"/>
        <v>66.694723346867121</v>
      </c>
      <c r="BK43" s="144">
        <v>152354</v>
      </c>
      <c r="BL43" s="25">
        <f t="shared" si="17"/>
        <v>14.489991373759681</v>
      </c>
      <c r="BM43" s="145">
        <v>3732082</v>
      </c>
      <c r="BN43" s="144">
        <v>684218</v>
      </c>
      <c r="BO43" s="25">
        <f t="shared" si="52"/>
        <v>18.333412824262705</v>
      </c>
      <c r="BP43" s="144">
        <v>2654195</v>
      </c>
      <c r="BQ43" s="25">
        <f t="shared" si="52"/>
        <v>71.118346274277997</v>
      </c>
      <c r="BR43" s="144">
        <v>393669</v>
      </c>
      <c r="BS43" s="91">
        <f t="shared" si="19"/>
        <v>10.548240901459293</v>
      </c>
      <c r="BT43" s="144">
        <v>4465546</v>
      </c>
      <c r="BU43" s="144">
        <v>686302</v>
      </c>
      <c r="BV43" s="25">
        <f t="shared" si="53"/>
        <v>15.368826118911327</v>
      </c>
      <c r="BW43" s="144">
        <v>3111772</v>
      </c>
      <c r="BX43" s="25">
        <f t="shared" si="53"/>
        <v>69.684020722214029</v>
      </c>
      <c r="BY43" s="144">
        <v>667472</v>
      </c>
      <c r="BZ43" s="25">
        <f t="shared" si="21"/>
        <v>14.947153158874636</v>
      </c>
      <c r="CA43" s="145">
        <v>34596</v>
      </c>
      <c r="CB43" s="144">
        <v>5841</v>
      </c>
      <c r="CC43" s="25">
        <f t="shared" si="54"/>
        <v>16.883454734651405</v>
      </c>
      <c r="CD43" s="144">
        <v>25824</v>
      </c>
      <c r="CE43" s="25">
        <f t="shared" si="54"/>
        <v>74.644467568505036</v>
      </c>
      <c r="CF43" s="144">
        <v>2931</v>
      </c>
      <c r="CG43" s="91">
        <f t="shared" si="23"/>
        <v>8.4720776968435665</v>
      </c>
      <c r="CH43" s="139" t="s">
        <v>132</v>
      </c>
      <c r="CI43" s="139" t="s">
        <v>132</v>
      </c>
      <c r="CJ43" s="139"/>
      <c r="CK43" s="139" t="s">
        <v>132</v>
      </c>
      <c r="CL43" s="139"/>
      <c r="CM43" s="139" t="s">
        <v>132</v>
      </c>
      <c r="CN43" s="139"/>
      <c r="CO43" s="145">
        <v>43285</v>
      </c>
      <c r="CP43" s="144">
        <v>9262</v>
      </c>
      <c r="CQ43" s="25">
        <f t="shared" si="55"/>
        <v>21.397712833545107</v>
      </c>
      <c r="CR43" s="144">
        <v>31721</v>
      </c>
      <c r="CS43" s="25">
        <f t="shared" si="55"/>
        <v>73.284047591544422</v>
      </c>
      <c r="CT43" s="144">
        <v>2302</v>
      </c>
      <c r="CU43" s="91">
        <f t="shared" si="40"/>
        <v>5.3182395749104767</v>
      </c>
      <c r="CV43" s="144">
        <v>33352</v>
      </c>
      <c r="CW43" s="144">
        <v>10590</v>
      </c>
      <c r="CX43" s="25">
        <f t="shared" si="56"/>
        <v>31.752218757495804</v>
      </c>
      <c r="CY43" s="144">
        <v>21735</v>
      </c>
      <c r="CZ43" s="25">
        <f t="shared" si="56"/>
        <v>65.168505636843364</v>
      </c>
      <c r="DA43" s="144">
        <v>1027</v>
      </c>
      <c r="DB43" s="25">
        <f t="shared" si="42"/>
        <v>3.0792756056608299</v>
      </c>
    </row>
    <row r="44" spans="1:106">
      <c r="A44" s="22">
        <v>2011</v>
      </c>
      <c r="B44" s="144">
        <v>34339328</v>
      </c>
      <c r="C44" s="144">
        <v>5628821</v>
      </c>
      <c r="D44" s="25">
        <f t="shared" si="43"/>
        <v>16.391762238329182</v>
      </c>
      <c r="E44" s="144">
        <v>23755272</v>
      </c>
      <c r="F44" s="25">
        <f t="shared" si="43"/>
        <v>69.178034002296144</v>
      </c>
      <c r="G44" s="144">
        <v>4955235</v>
      </c>
      <c r="H44" s="25">
        <f t="shared" si="1"/>
        <v>14.430203759374674</v>
      </c>
      <c r="I44" s="145">
        <v>524999</v>
      </c>
      <c r="J44" s="144">
        <v>77116</v>
      </c>
      <c r="K44" s="25">
        <f t="shared" si="44"/>
        <v>14.688789883409301</v>
      </c>
      <c r="L44" s="144">
        <v>365560</v>
      </c>
      <c r="M44" s="25">
        <f t="shared" si="44"/>
        <v>69.630608820207271</v>
      </c>
      <c r="N44" s="144">
        <v>82323</v>
      </c>
      <c r="O44" s="91">
        <f t="shared" si="3"/>
        <v>15.680601296383422</v>
      </c>
      <c r="P44" s="144">
        <v>143963</v>
      </c>
      <c r="Q44" s="144">
        <v>23178</v>
      </c>
      <c r="R44" s="25">
        <f t="shared" si="45"/>
        <v>16.09997013121427</v>
      </c>
      <c r="S44" s="144">
        <v>97905</v>
      </c>
      <c r="T44" s="25">
        <f t="shared" si="45"/>
        <v>68.007057368907283</v>
      </c>
      <c r="U44" s="144">
        <v>22880</v>
      </c>
      <c r="V44" s="25">
        <f t="shared" si="5"/>
        <v>15.892972499878441</v>
      </c>
      <c r="W44" s="145">
        <v>944274</v>
      </c>
      <c r="X44" s="144">
        <v>138140</v>
      </c>
      <c r="Y44" s="25">
        <f t="shared" si="46"/>
        <v>14.629228380745419</v>
      </c>
      <c r="Z44" s="144">
        <v>652163</v>
      </c>
      <c r="AA44" s="25">
        <f t="shared" si="46"/>
        <v>69.065017145447186</v>
      </c>
      <c r="AB44" s="144">
        <v>153971</v>
      </c>
      <c r="AC44" s="91">
        <f t="shared" si="7"/>
        <v>16.30575447380739</v>
      </c>
      <c r="AD44" s="144">
        <v>755705</v>
      </c>
      <c r="AE44" s="144">
        <v>112619</v>
      </c>
      <c r="AF44" s="25">
        <f t="shared" si="47"/>
        <v>14.902508253882136</v>
      </c>
      <c r="AG44" s="144">
        <v>520475</v>
      </c>
      <c r="AH44" s="25">
        <f t="shared" si="47"/>
        <v>68.872774429175408</v>
      </c>
      <c r="AI44" s="144">
        <v>122611</v>
      </c>
      <c r="AJ44" s="25">
        <f t="shared" si="9"/>
        <v>16.224717316942456</v>
      </c>
      <c r="AK44" s="145">
        <v>8005090</v>
      </c>
      <c r="AL44" s="144">
        <v>1233382</v>
      </c>
      <c r="AM44" s="25">
        <f t="shared" si="10"/>
        <v>15.407471995942581</v>
      </c>
      <c r="AN44" s="144">
        <v>5515483</v>
      </c>
      <c r="AO44" s="25">
        <f t="shared" si="48"/>
        <v>68.899700065833116</v>
      </c>
      <c r="AP44" s="144">
        <v>1256225</v>
      </c>
      <c r="AQ44" s="91">
        <f t="shared" si="48"/>
        <v>15.692827938224305</v>
      </c>
      <c r="AR44" s="144">
        <v>13261381</v>
      </c>
      <c r="AS44" s="144">
        <v>2206436</v>
      </c>
      <c r="AT44" s="25">
        <f t="shared" si="49"/>
        <v>16.638056021465637</v>
      </c>
      <c r="AU44" s="144">
        <v>9166115</v>
      </c>
      <c r="AV44" s="25">
        <f t="shared" si="49"/>
        <v>69.118857229122668</v>
      </c>
      <c r="AW44" s="144">
        <v>1888830</v>
      </c>
      <c r="AX44" s="25">
        <f t="shared" si="13"/>
        <v>14.243086749411694</v>
      </c>
      <c r="AY44" s="145">
        <v>1233649</v>
      </c>
      <c r="AZ44" s="144">
        <v>233113</v>
      </c>
      <c r="BA44" s="25">
        <f t="shared" si="14"/>
        <v>18.896217643754422</v>
      </c>
      <c r="BB44" s="144">
        <v>828173</v>
      </c>
      <c r="BC44" s="25">
        <f t="shared" si="50"/>
        <v>67.131980004036805</v>
      </c>
      <c r="BD44" s="144">
        <v>172363</v>
      </c>
      <c r="BE44" s="91">
        <f t="shared" si="50"/>
        <v>13.971802352208773</v>
      </c>
      <c r="BF44" s="144">
        <v>1066026</v>
      </c>
      <c r="BG44" s="144">
        <v>200354</v>
      </c>
      <c r="BH44" s="25">
        <f t="shared" si="51"/>
        <v>18.794475932106721</v>
      </c>
      <c r="BI44" s="144">
        <v>711823</v>
      </c>
      <c r="BJ44" s="25">
        <f t="shared" si="51"/>
        <v>66.773512090699469</v>
      </c>
      <c r="BK44" s="144">
        <v>153849</v>
      </c>
      <c r="BL44" s="25">
        <f t="shared" si="17"/>
        <v>14.432011977193802</v>
      </c>
      <c r="BM44" s="145">
        <v>3789030</v>
      </c>
      <c r="BN44" s="144">
        <v>695095</v>
      </c>
      <c r="BO44" s="25">
        <f t="shared" si="52"/>
        <v>18.344932608081752</v>
      </c>
      <c r="BP44" s="144">
        <v>2686932</v>
      </c>
      <c r="BQ44" s="25">
        <f t="shared" si="52"/>
        <v>70.91345278343006</v>
      </c>
      <c r="BR44" s="144">
        <v>407003</v>
      </c>
      <c r="BS44" s="91">
        <f t="shared" si="19"/>
        <v>10.741614608488188</v>
      </c>
      <c r="BT44" s="144">
        <v>4502104</v>
      </c>
      <c r="BU44" s="144">
        <v>683525</v>
      </c>
      <c r="BV44" s="25">
        <f t="shared" si="53"/>
        <v>15.182345854293903</v>
      </c>
      <c r="BW44" s="144">
        <v>3130013</v>
      </c>
      <c r="BX44" s="25">
        <f t="shared" si="53"/>
        <v>69.52333842132478</v>
      </c>
      <c r="BY44" s="144">
        <v>688566</v>
      </c>
      <c r="BZ44" s="25">
        <f t="shared" si="21"/>
        <v>15.294315724381311</v>
      </c>
      <c r="CA44" s="145">
        <v>35411</v>
      </c>
      <c r="CB44" s="144">
        <v>5928</v>
      </c>
      <c r="CC44" s="25">
        <f t="shared" si="54"/>
        <v>16.740560842676004</v>
      </c>
      <c r="CD44" s="144">
        <v>26376</v>
      </c>
      <c r="CE44" s="25">
        <f t="shared" si="54"/>
        <v>74.485329417412672</v>
      </c>
      <c r="CF44" s="144">
        <v>3107</v>
      </c>
      <c r="CG44" s="91">
        <f t="shared" si="23"/>
        <v>8.7741097399113261</v>
      </c>
      <c r="CH44" s="139" t="s">
        <v>132</v>
      </c>
      <c r="CI44" s="139" t="s">
        <v>132</v>
      </c>
      <c r="CJ44" s="139"/>
      <c r="CK44" s="139" t="s">
        <v>132</v>
      </c>
      <c r="CL44" s="139"/>
      <c r="CM44" s="139" t="s">
        <v>132</v>
      </c>
      <c r="CN44" s="139"/>
      <c r="CO44" s="145">
        <v>43504</v>
      </c>
      <c r="CP44" s="144">
        <v>9139</v>
      </c>
      <c r="CQ44" s="25">
        <f t="shared" si="55"/>
        <v>21.007263699889666</v>
      </c>
      <c r="CR44" s="144">
        <v>31939</v>
      </c>
      <c r="CS44" s="25">
        <f t="shared" si="55"/>
        <v>73.416237587348292</v>
      </c>
      <c r="CT44" s="144">
        <v>2426</v>
      </c>
      <c r="CU44" s="91">
        <f t="shared" si="40"/>
        <v>5.5764987127620449</v>
      </c>
      <c r="CV44" s="144">
        <v>34192</v>
      </c>
      <c r="CW44" s="144">
        <v>10796</v>
      </c>
      <c r="CX44" s="25">
        <f t="shared" si="56"/>
        <v>31.574637342068321</v>
      </c>
      <c r="CY44" s="144">
        <v>22315</v>
      </c>
      <c r="CZ44" s="25">
        <f t="shared" si="56"/>
        <v>65.263804398689757</v>
      </c>
      <c r="DA44" s="144">
        <v>1081</v>
      </c>
      <c r="DB44" s="25">
        <f t="shared" si="42"/>
        <v>3.1615582592419278</v>
      </c>
    </row>
    <row r="45" spans="1:106">
      <c r="A45" s="22">
        <v>2012</v>
      </c>
      <c r="B45" s="144">
        <v>34714222</v>
      </c>
      <c r="C45" s="144">
        <v>5660294</v>
      </c>
      <c r="D45" s="25">
        <f t="shared" si="43"/>
        <v>16.305403589341566</v>
      </c>
      <c r="E45" s="144">
        <v>23898991</v>
      </c>
      <c r="F45" s="25">
        <f t="shared" si="43"/>
        <v>68.844956398561948</v>
      </c>
      <c r="G45" s="144">
        <v>5154937</v>
      </c>
      <c r="H45" s="25">
        <f t="shared" si="1"/>
        <v>14.849640012096483</v>
      </c>
      <c r="I45" s="145">
        <v>526345</v>
      </c>
      <c r="J45" s="144">
        <v>76611</v>
      </c>
      <c r="K45" s="25">
        <f t="shared" si="44"/>
        <v>14.555282181838908</v>
      </c>
      <c r="L45" s="144">
        <v>363777</v>
      </c>
      <c r="M45" s="25">
        <f t="shared" si="44"/>
        <v>69.113794184422758</v>
      </c>
      <c r="N45" s="144">
        <v>85957</v>
      </c>
      <c r="O45" s="91">
        <f t="shared" si="3"/>
        <v>16.330923633738326</v>
      </c>
      <c r="P45" s="144">
        <v>144530</v>
      </c>
      <c r="Q45" s="144">
        <v>22956</v>
      </c>
      <c r="R45" s="25">
        <f t="shared" si="45"/>
        <v>15.88320763855255</v>
      </c>
      <c r="S45" s="144">
        <v>97641</v>
      </c>
      <c r="T45" s="25">
        <f t="shared" si="45"/>
        <v>67.557600498166465</v>
      </c>
      <c r="U45" s="144">
        <v>23933</v>
      </c>
      <c r="V45" s="25">
        <f t="shared" si="5"/>
        <v>16.559191863280979</v>
      </c>
      <c r="W45" s="145">
        <v>943635</v>
      </c>
      <c r="X45" s="144">
        <v>136703</v>
      </c>
      <c r="Y45" s="25">
        <f t="shared" si="46"/>
        <v>14.486851377916249</v>
      </c>
      <c r="Z45" s="144">
        <v>646442</v>
      </c>
      <c r="AA45" s="25">
        <f t="shared" si="46"/>
        <v>68.505513254595257</v>
      </c>
      <c r="AB45" s="144">
        <v>160490</v>
      </c>
      <c r="AC45" s="91">
        <f t="shared" si="7"/>
        <v>17.00763536748849</v>
      </c>
      <c r="AD45" s="144">
        <v>758378</v>
      </c>
      <c r="AE45" s="144">
        <v>112364</v>
      </c>
      <c r="AF45" s="25">
        <f t="shared" si="47"/>
        <v>14.816358069458765</v>
      </c>
      <c r="AG45" s="144">
        <v>518042</v>
      </c>
      <c r="AH45" s="25">
        <f t="shared" si="47"/>
        <v>68.3092072818568</v>
      </c>
      <c r="AI45" s="144">
        <v>127972</v>
      </c>
      <c r="AJ45" s="25">
        <f t="shared" si="9"/>
        <v>16.874434648684428</v>
      </c>
      <c r="AK45" s="145">
        <v>8061101</v>
      </c>
      <c r="AL45" s="144">
        <v>1242269</v>
      </c>
      <c r="AM45" s="25">
        <f t="shared" si="10"/>
        <v>15.410661645350926</v>
      </c>
      <c r="AN45" s="144">
        <v>5517295</v>
      </c>
      <c r="AO45" s="25">
        <f t="shared" si="48"/>
        <v>68.443442155110077</v>
      </c>
      <c r="AP45" s="144">
        <v>1301537</v>
      </c>
      <c r="AQ45" s="91">
        <f t="shared" si="48"/>
        <v>16.145896199538996</v>
      </c>
      <c r="AR45" s="144">
        <v>13390632</v>
      </c>
      <c r="AS45" s="144">
        <v>2207231</v>
      </c>
      <c r="AT45" s="25">
        <f t="shared" si="49"/>
        <v>16.483396750803099</v>
      </c>
      <c r="AU45" s="144">
        <v>9214186</v>
      </c>
      <c r="AV45" s="25">
        <f t="shared" si="49"/>
        <v>68.810687949605366</v>
      </c>
      <c r="AW45" s="144">
        <v>1969215</v>
      </c>
      <c r="AX45" s="25">
        <f t="shared" si="13"/>
        <v>14.705915299591535</v>
      </c>
      <c r="AY45" s="145">
        <v>1249975</v>
      </c>
      <c r="AZ45" s="144">
        <v>235953</v>
      </c>
      <c r="BA45" s="25">
        <f t="shared" si="14"/>
        <v>18.876617532350647</v>
      </c>
      <c r="BB45" s="144">
        <v>836466</v>
      </c>
      <c r="BC45" s="25">
        <f t="shared" si="50"/>
        <v>66.918618372367447</v>
      </c>
      <c r="BD45" s="144">
        <v>177556</v>
      </c>
      <c r="BE45" s="91">
        <f t="shared" si="50"/>
        <v>14.204764095281906</v>
      </c>
      <c r="BF45" s="144">
        <v>1083755</v>
      </c>
      <c r="BG45" s="144">
        <v>204322</v>
      </c>
      <c r="BH45" s="25">
        <f t="shared" si="51"/>
        <v>18.853154080027313</v>
      </c>
      <c r="BI45" s="144">
        <v>722365</v>
      </c>
      <c r="BJ45" s="25">
        <f t="shared" si="51"/>
        <v>66.653902404141164</v>
      </c>
      <c r="BK45" s="144">
        <v>157068</v>
      </c>
      <c r="BL45" s="25">
        <f t="shared" si="17"/>
        <v>14.492943515831531</v>
      </c>
      <c r="BM45" s="145">
        <v>3874548</v>
      </c>
      <c r="BN45" s="144">
        <v>713848</v>
      </c>
      <c r="BO45" s="25">
        <f t="shared" si="52"/>
        <v>18.424032945262262</v>
      </c>
      <c r="BP45" s="144">
        <v>2734665</v>
      </c>
      <c r="BQ45" s="25">
        <f t="shared" si="52"/>
        <v>70.580232842643838</v>
      </c>
      <c r="BR45" s="144">
        <v>426035</v>
      </c>
      <c r="BS45" s="91">
        <f t="shared" si="19"/>
        <v>10.9957342120939</v>
      </c>
      <c r="BT45" s="144">
        <v>4566769</v>
      </c>
      <c r="BU45" s="144">
        <v>681926</v>
      </c>
      <c r="BV45" s="25">
        <f t="shared" si="53"/>
        <v>14.932351515918585</v>
      </c>
      <c r="BW45" s="144">
        <v>3166691</v>
      </c>
      <c r="BX45" s="25">
        <f t="shared" si="53"/>
        <v>69.342044670969784</v>
      </c>
      <c r="BY45" s="144">
        <v>718152</v>
      </c>
      <c r="BZ45" s="25">
        <f t="shared" si="21"/>
        <v>15.725603813111633</v>
      </c>
      <c r="CA45" s="145">
        <v>36234</v>
      </c>
      <c r="CB45" s="144">
        <v>6082</v>
      </c>
      <c r="CC45" s="25">
        <f t="shared" si="54"/>
        <v>16.785339736159408</v>
      </c>
      <c r="CD45" s="144">
        <v>26815</v>
      </c>
      <c r="CE45" s="25">
        <f t="shared" si="54"/>
        <v>74.005078103438763</v>
      </c>
      <c r="CF45" s="144">
        <v>3337</v>
      </c>
      <c r="CG45" s="91">
        <f t="shared" si="23"/>
        <v>9.2095821604018333</v>
      </c>
      <c r="CH45" s="139" t="s">
        <v>132</v>
      </c>
      <c r="CI45" s="139" t="s">
        <v>132</v>
      </c>
      <c r="CJ45" s="139"/>
      <c r="CK45" s="139" t="s">
        <v>132</v>
      </c>
      <c r="CL45" s="139"/>
      <c r="CM45" s="139" t="s">
        <v>132</v>
      </c>
      <c r="CN45" s="139"/>
      <c r="CO45" s="145">
        <v>43648</v>
      </c>
      <c r="CP45" s="144">
        <v>9075</v>
      </c>
      <c r="CQ45" s="25">
        <f t="shared" si="55"/>
        <v>20.791330645161292</v>
      </c>
      <c r="CR45" s="144">
        <v>32045</v>
      </c>
      <c r="CS45" s="25">
        <f t="shared" si="55"/>
        <v>73.416880498533729</v>
      </c>
      <c r="CT45" s="144">
        <v>2528</v>
      </c>
      <c r="CU45" s="91">
        <f t="shared" si="40"/>
        <v>5.7917888563049855</v>
      </c>
      <c r="CV45" s="144">
        <v>34672</v>
      </c>
      <c r="CW45" s="144">
        <v>10954</v>
      </c>
      <c r="CX45" s="25">
        <f t="shared" si="56"/>
        <v>31.59321642824181</v>
      </c>
      <c r="CY45" s="144">
        <v>22561</v>
      </c>
      <c r="CZ45" s="25">
        <f t="shared" si="56"/>
        <v>65.069796954314725</v>
      </c>
      <c r="DA45" s="144">
        <v>1157</v>
      </c>
      <c r="DB45" s="25">
        <f t="shared" si="42"/>
        <v>3.3369866174434701</v>
      </c>
    </row>
    <row r="46" spans="1:106">
      <c r="A46" s="22">
        <v>2013</v>
      </c>
      <c r="B46" s="144">
        <v>35082954</v>
      </c>
      <c r="C46" s="144">
        <v>5704052</v>
      </c>
      <c r="D46" s="25">
        <f t="shared" si="43"/>
        <v>16.258756317954298</v>
      </c>
      <c r="E46" s="144">
        <v>24025919</v>
      </c>
      <c r="F46" s="25">
        <f t="shared" si="43"/>
        <v>68.483169917789709</v>
      </c>
      <c r="G46" s="144">
        <v>5352983</v>
      </c>
      <c r="H46" s="25">
        <f t="shared" si="1"/>
        <v>15.258073764255997</v>
      </c>
      <c r="I46" s="145">
        <v>527114</v>
      </c>
      <c r="J46" s="144">
        <v>76025</v>
      </c>
      <c r="K46" s="25">
        <f t="shared" si="44"/>
        <v>14.422876265855203</v>
      </c>
      <c r="L46" s="144">
        <v>361677</v>
      </c>
      <c r="M46" s="25">
        <f t="shared" si="44"/>
        <v>68.614569144435549</v>
      </c>
      <c r="N46" s="144">
        <v>89412</v>
      </c>
      <c r="O46" s="91">
        <f t="shared" si="3"/>
        <v>16.962554589709246</v>
      </c>
      <c r="P46" s="144">
        <v>144094</v>
      </c>
      <c r="Q46" s="144">
        <v>22779</v>
      </c>
      <c r="R46" s="25">
        <f t="shared" si="45"/>
        <v>15.808430607797687</v>
      </c>
      <c r="S46" s="144">
        <v>96346</v>
      </c>
      <c r="T46" s="25">
        <f t="shared" si="45"/>
        <v>66.863297569642043</v>
      </c>
      <c r="U46" s="144">
        <v>24969</v>
      </c>
      <c r="V46" s="25">
        <f t="shared" si="5"/>
        <v>17.328271822560271</v>
      </c>
      <c r="W46" s="145">
        <v>940434</v>
      </c>
      <c r="X46" s="144">
        <v>135125</v>
      </c>
      <c r="Y46" s="25">
        <f t="shared" si="46"/>
        <v>14.368366094803038</v>
      </c>
      <c r="Z46" s="144">
        <v>638630</v>
      </c>
      <c r="AA46" s="25">
        <f t="shared" si="46"/>
        <v>67.908008430150332</v>
      </c>
      <c r="AB46" s="144">
        <v>166679</v>
      </c>
      <c r="AC46" s="91">
        <f t="shared" si="7"/>
        <v>17.723625475046628</v>
      </c>
      <c r="AD46" s="144">
        <v>758544</v>
      </c>
      <c r="AE46" s="144">
        <v>111435</v>
      </c>
      <c r="AF46" s="25">
        <f t="shared" si="47"/>
        <v>14.690644181484528</v>
      </c>
      <c r="AG46" s="144">
        <v>513727</v>
      </c>
      <c r="AH46" s="25">
        <f t="shared" si="47"/>
        <v>67.725405513721029</v>
      </c>
      <c r="AI46" s="144">
        <v>133382</v>
      </c>
      <c r="AJ46" s="25">
        <f t="shared" si="9"/>
        <v>17.583950304794449</v>
      </c>
      <c r="AK46" s="145">
        <v>8110880</v>
      </c>
      <c r="AL46" s="144">
        <v>1255135</v>
      </c>
      <c r="AM46" s="25">
        <f t="shared" si="10"/>
        <v>15.474708046475845</v>
      </c>
      <c r="AN46" s="144">
        <v>5511433</v>
      </c>
      <c r="AO46" s="25">
        <f t="shared" si="48"/>
        <v>67.951110113822423</v>
      </c>
      <c r="AP46" s="144">
        <v>1344312</v>
      </c>
      <c r="AQ46" s="91">
        <f t="shared" si="48"/>
        <v>16.574181839701733</v>
      </c>
      <c r="AR46" s="144">
        <v>13510781</v>
      </c>
      <c r="AS46" s="144">
        <v>2211577</v>
      </c>
      <c r="AT46" s="25">
        <f t="shared" si="49"/>
        <v>16.368979705910412</v>
      </c>
      <c r="AU46" s="144">
        <v>9250525</v>
      </c>
      <c r="AV46" s="25">
        <f t="shared" si="49"/>
        <v>68.467729585728605</v>
      </c>
      <c r="AW46" s="144">
        <v>2048679</v>
      </c>
      <c r="AX46" s="25">
        <f t="shared" si="13"/>
        <v>15.163290708360975</v>
      </c>
      <c r="AY46" s="145">
        <v>1264620</v>
      </c>
      <c r="AZ46" s="144">
        <v>238714</v>
      </c>
      <c r="BA46" s="25">
        <f t="shared" si="14"/>
        <v>18.876342300453892</v>
      </c>
      <c r="BB46" s="144">
        <v>843163</v>
      </c>
      <c r="BC46" s="25">
        <f t="shared" si="50"/>
        <v>66.67322990305388</v>
      </c>
      <c r="BD46" s="144">
        <v>182743</v>
      </c>
      <c r="BE46" s="91">
        <f t="shared" si="50"/>
        <v>14.450427796492226</v>
      </c>
      <c r="BF46" s="144">
        <v>1099736</v>
      </c>
      <c r="BG46" s="144">
        <v>208237</v>
      </c>
      <c r="BH46" s="25">
        <f t="shared" si="51"/>
        <v>18.935180807030051</v>
      </c>
      <c r="BI46" s="144">
        <v>731534</v>
      </c>
      <c r="BJ46" s="25">
        <f t="shared" si="51"/>
        <v>66.519055482406685</v>
      </c>
      <c r="BK46" s="144">
        <v>159965</v>
      </c>
      <c r="BL46" s="25">
        <f t="shared" si="17"/>
        <v>14.545763710563262</v>
      </c>
      <c r="BM46" s="145">
        <v>3981011</v>
      </c>
      <c r="BN46" s="144">
        <v>735943</v>
      </c>
      <c r="BO46" s="25">
        <f t="shared" si="52"/>
        <v>18.486334250269593</v>
      </c>
      <c r="BP46" s="144">
        <v>2799140</v>
      </c>
      <c r="BQ46" s="25">
        <f t="shared" si="52"/>
        <v>70.312290018791714</v>
      </c>
      <c r="BR46" s="144">
        <v>445928</v>
      </c>
      <c r="BS46" s="91">
        <f t="shared" si="19"/>
        <v>11.201375730938699</v>
      </c>
      <c r="BT46" s="144">
        <v>4630077</v>
      </c>
      <c r="BU46" s="144">
        <v>682758</v>
      </c>
      <c r="BV46" s="25">
        <f t="shared" si="53"/>
        <v>14.746147850240936</v>
      </c>
      <c r="BW46" s="144">
        <v>3197885</v>
      </c>
      <c r="BX46" s="25">
        <f t="shared" si="53"/>
        <v>69.067641855632203</v>
      </c>
      <c r="BY46" s="144">
        <v>749434</v>
      </c>
      <c r="BZ46" s="25">
        <f t="shared" si="21"/>
        <v>16.186210294126859</v>
      </c>
      <c r="CA46" s="145">
        <v>36521</v>
      </c>
      <c r="CB46" s="144">
        <v>6070</v>
      </c>
      <c r="CC46" s="25">
        <f t="shared" si="54"/>
        <v>16.62057446400701</v>
      </c>
      <c r="CD46" s="144">
        <v>26872</v>
      </c>
      <c r="CE46" s="25">
        <f t="shared" si="54"/>
        <v>73.579584348730862</v>
      </c>
      <c r="CF46" s="144">
        <v>3579</v>
      </c>
      <c r="CG46" s="91">
        <f t="shared" si="23"/>
        <v>9.7998411872621229</v>
      </c>
      <c r="CH46" s="139" t="s">
        <v>132</v>
      </c>
      <c r="CI46" s="139" t="s">
        <v>132</v>
      </c>
      <c r="CJ46" s="139"/>
      <c r="CK46" s="139" t="s">
        <v>132</v>
      </c>
      <c r="CL46" s="139"/>
      <c r="CM46" s="139" t="s">
        <v>132</v>
      </c>
      <c r="CN46" s="139"/>
      <c r="CO46" s="145">
        <v>43805</v>
      </c>
      <c r="CP46" s="144">
        <v>9040</v>
      </c>
      <c r="CQ46" s="25">
        <f t="shared" si="55"/>
        <v>20.636913594338544</v>
      </c>
      <c r="CR46" s="144">
        <v>32082</v>
      </c>
      <c r="CS46" s="25">
        <f t="shared" si="55"/>
        <v>73.238214815660314</v>
      </c>
      <c r="CT46" s="144">
        <v>2683</v>
      </c>
      <c r="CU46" s="91">
        <f t="shared" si="40"/>
        <v>6.124871590001141</v>
      </c>
      <c r="CV46" s="144">
        <v>35337</v>
      </c>
      <c r="CW46" s="144">
        <v>11214</v>
      </c>
      <c r="CX46" s="25">
        <f t="shared" si="56"/>
        <v>31.734442652177606</v>
      </c>
      <c r="CY46" s="144">
        <v>22905</v>
      </c>
      <c r="CZ46" s="25">
        <f t="shared" si="56"/>
        <v>64.818745224552174</v>
      </c>
      <c r="DA46" s="144">
        <v>1218</v>
      </c>
      <c r="DB46" s="25">
        <f t="shared" si="42"/>
        <v>3.4468121232702265</v>
      </c>
    </row>
    <row r="47" spans="1:106">
      <c r="A47" s="22">
        <v>2014</v>
      </c>
      <c r="B47" s="144">
        <v>35437435</v>
      </c>
      <c r="C47" s="144">
        <v>5752008</v>
      </c>
      <c r="D47" s="25">
        <f t="shared" si="43"/>
        <v>16.231445644979665</v>
      </c>
      <c r="E47" s="144">
        <v>24143101</v>
      </c>
      <c r="F47" s="25">
        <f t="shared" si="43"/>
        <v>68.128805033434276</v>
      </c>
      <c r="G47" s="144">
        <v>5542326</v>
      </c>
      <c r="H47" s="25">
        <f t="shared" si="1"/>
        <v>15.639749321586057</v>
      </c>
      <c r="I47" s="145">
        <v>528159</v>
      </c>
      <c r="J47" s="144">
        <v>75760</v>
      </c>
      <c r="K47" s="25">
        <f t="shared" si="44"/>
        <v>14.344165298707397</v>
      </c>
      <c r="L47" s="144">
        <v>359505</v>
      </c>
      <c r="M47" s="25">
        <f t="shared" si="44"/>
        <v>68.067570561137842</v>
      </c>
      <c r="N47" s="144">
        <v>92894</v>
      </c>
      <c r="O47" s="91">
        <f t="shared" si="3"/>
        <v>17.588264140154763</v>
      </c>
      <c r="P47" s="144">
        <v>144283</v>
      </c>
      <c r="Q47" s="144">
        <v>22775</v>
      </c>
      <c r="R47" s="25">
        <f t="shared" si="45"/>
        <v>15.784950409958206</v>
      </c>
      <c r="S47" s="144">
        <v>95521</v>
      </c>
      <c r="T47" s="25">
        <f t="shared" si="45"/>
        <v>66.203918687579275</v>
      </c>
      <c r="U47" s="144">
        <v>25987</v>
      </c>
      <c r="V47" s="25">
        <f t="shared" si="5"/>
        <v>18.011130902462522</v>
      </c>
      <c r="W47" s="145">
        <v>938545</v>
      </c>
      <c r="X47" s="144">
        <v>134215</v>
      </c>
      <c r="Y47" s="25">
        <f t="shared" si="46"/>
        <v>14.3003265693174</v>
      </c>
      <c r="Z47" s="144">
        <v>631999</v>
      </c>
      <c r="AA47" s="25">
        <f t="shared" si="46"/>
        <v>67.338167056454409</v>
      </c>
      <c r="AB47" s="144">
        <v>172331</v>
      </c>
      <c r="AC47" s="91">
        <f t="shared" si="7"/>
        <v>18.361506374228192</v>
      </c>
      <c r="AD47" s="144">
        <v>758976</v>
      </c>
      <c r="AE47" s="144">
        <v>110897</v>
      </c>
      <c r="AF47" s="25">
        <f t="shared" si="47"/>
        <v>14.611397461843326</v>
      </c>
      <c r="AG47" s="144">
        <v>509190</v>
      </c>
      <c r="AH47" s="25">
        <f t="shared" si="47"/>
        <v>67.089077915507204</v>
      </c>
      <c r="AI47" s="144">
        <v>138889</v>
      </c>
      <c r="AJ47" s="25">
        <f t="shared" si="9"/>
        <v>18.299524622649464</v>
      </c>
      <c r="AK47" s="145">
        <v>8150183</v>
      </c>
      <c r="AL47" s="144">
        <v>1267717</v>
      </c>
      <c r="AM47" s="25">
        <f t="shared" si="10"/>
        <v>15.554460556284441</v>
      </c>
      <c r="AN47" s="144">
        <v>5493403</v>
      </c>
      <c r="AO47" s="25">
        <f t="shared" si="48"/>
        <v>67.402204343141747</v>
      </c>
      <c r="AP47" s="144">
        <v>1389063</v>
      </c>
      <c r="AQ47" s="91">
        <f t="shared" si="48"/>
        <v>17.043335100573817</v>
      </c>
      <c r="AR47" s="144">
        <v>13617553</v>
      </c>
      <c r="AS47" s="144">
        <v>2216594</v>
      </c>
      <c r="AT47" s="25">
        <f t="shared" si="49"/>
        <v>16.277476577473205</v>
      </c>
      <c r="AU47" s="144">
        <v>9280034</v>
      </c>
      <c r="AV47" s="25">
        <f t="shared" si="49"/>
        <v>68.147588630644577</v>
      </c>
      <c r="AW47" s="144">
        <v>2120925</v>
      </c>
      <c r="AX47" s="25">
        <f t="shared" si="13"/>
        <v>15.574934791882212</v>
      </c>
      <c r="AY47" s="145">
        <v>1279014</v>
      </c>
      <c r="AZ47" s="144">
        <v>241804</v>
      </c>
      <c r="BA47" s="25">
        <f t="shared" si="14"/>
        <v>18.905500643464418</v>
      </c>
      <c r="BB47" s="144">
        <v>850052</v>
      </c>
      <c r="BC47" s="25">
        <f t="shared" si="50"/>
        <v>66.461508630867215</v>
      </c>
      <c r="BD47" s="144">
        <v>187158</v>
      </c>
      <c r="BE47" s="91">
        <f t="shared" si="50"/>
        <v>14.632990725668366</v>
      </c>
      <c r="BF47" s="144">
        <v>1112979</v>
      </c>
      <c r="BG47" s="144">
        <v>212059</v>
      </c>
      <c r="BH47" s="25">
        <f t="shared" si="51"/>
        <v>19.053279531779125</v>
      </c>
      <c r="BI47" s="144">
        <v>738238</v>
      </c>
      <c r="BJ47" s="25">
        <f t="shared" si="51"/>
        <v>66.329912783619463</v>
      </c>
      <c r="BK47" s="144">
        <v>162682</v>
      </c>
      <c r="BL47" s="25">
        <f t="shared" si="17"/>
        <v>14.616807684601417</v>
      </c>
      <c r="BM47" s="145">
        <v>4083648</v>
      </c>
      <c r="BN47" s="144">
        <v>756678</v>
      </c>
      <c r="BO47" s="25">
        <f t="shared" si="52"/>
        <v>18.529461892895764</v>
      </c>
      <c r="BP47" s="144">
        <v>2862944</v>
      </c>
      <c r="BQ47" s="25">
        <f t="shared" si="52"/>
        <v>70.10751171501559</v>
      </c>
      <c r="BR47" s="144">
        <v>464026</v>
      </c>
      <c r="BS47" s="91">
        <f t="shared" si="19"/>
        <v>11.363026392088642</v>
      </c>
      <c r="BT47" s="144">
        <v>4707103</v>
      </c>
      <c r="BU47" s="144">
        <v>686755</v>
      </c>
      <c r="BV47" s="25">
        <f t="shared" si="53"/>
        <v>14.589759348796914</v>
      </c>
      <c r="BW47" s="144">
        <v>3239852</v>
      </c>
      <c r="BX47" s="25">
        <f t="shared" si="53"/>
        <v>68.829001617342982</v>
      </c>
      <c r="BY47" s="144">
        <v>780496</v>
      </c>
      <c r="BZ47" s="25">
        <f t="shared" si="21"/>
        <v>16.581239033860104</v>
      </c>
      <c r="CA47" s="145">
        <v>37137</v>
      </c>
      <c r="CB47" s="144">
        <v>6205</v>
      </c>
      <c r="CC47" s="25">
        <f t="shared" si="54"/>
        <v>16.708404017556614</v>
      </c>
      <c r="CD47" s="144">
        <v>27162</v>
      </c>
      <c r="CE47" s="25">
        <f t="shared" si="54"/>
        <v>73.139995153081827</v>
      </c>
      <c r="CF47" s="144">
        <v>3770</v>
      </c>
      <c r="CG47" s="91">
        <f t="shared" si="23"/>
        <v>10.151600829361554</v>
      </c>
      <c r="CH47" s="139" t="s">
        <v>132</v>
      </c>
      <c r="CI47" s="139" t="s">
        <v>132</v>
      </c>
      <c r="CJ47" s="139"/>
      <c r="CK47" s="139" t="s">
        <v>132</v>
      </c>
      <c r="CL47" s="139"/>
      <c r="CM47" s="139" t="s">
        <v>132</v>
      </c>
      <c r="CN47" s="139"/>
      <c r="CO47" s="145">
        <v>43884</v>
      </c>
      <c r="CP47" s="144">
        <v>9022</v>
      </c>
      <c r="CQ47" s="25">
        <f t="shared" si="55"/>
        <v>20.558745784340534</v>
      </c>
      <c r="CR47" s="144">
        <v>32024</v>
      </c>
      <c r="CS47" s="25">
        <f t="shared" si="55"/>
        <v>72.974204721538598</v>
      </c>
      <c r="CT47" s="144">
        <v>2838</v>
      </c>
      <c r="CU47" s="91">
        <f t="shared" si="40"/>
        <v>6.4670494941208645</v>
      </c>
      <c r="CV47" s="144">
        <v>35971</v>
      </c>
      <c r="CW47" s="144">
        <v>11527</v>
      </c>
      <c r="CX47" s="25">
        <f t="shared" si="56"/>
        <v>32.045258680603823</v>
      </c>
      <c r="CY47" s="144">
        <v>23177</v>
      </c>
      <c r="CZ47" s="25">
        <f t="shared" si="56"/>
        <v>64.432459481248785</v>
      </c>
      <c r="DA47" s="144">
        <v>1267</v>
      </c>
      <c r="DB47" s="25">
        <f t="shared" si="42"/>
        <v>3.5222818381473964</v>
      </c>
    </row>
    <row r="48" spans="1:106">
      <c r="A48" s="22">
        <v>2015</v>
      </c>
      <c r="B48" s="144">
        <v>35702908</v>
      </c>
      <c r="C48" s="144">
        <v>5793833</v>
      </c>
      <c r="D48" s="25">
        <f t="shared" si="43"/>
        <v>16.227902220177697</v>
      </c>
      <c r="E48" s="144">
        <v>24186838</v>
      </c>
      <c r="F48" s="25">
        <f t="shared" si="43"/>
        <v>67.744728244545229</v>
      </c>
      <c r="G48" s="144">
        <v>5722237</v>
      </c>
      <c r="H48" s="25">
        <f t="shared" si="1"/>
        <v>16.027369535277071</v>
      </c>
      <c r="I48" s="145">
        <v>528117</v>
      </c>
      <c r="J48" s="144">
        <v>75129</v>
      </c>
      <c r="K48" s="25">
        <f t="shared" si="44"/>
        <v>14.225824959241987</v>
      </c>
      <c r="L48" s="144">
        <v>356770</v>
      </c>
      <c r="M48" s="25">
        <f t="shared" si="44"/>
        <v>67.555106160187989</v>
      </c>
      <c r="N48" s="144">
        <v>96218</v>
      </c>
      <c r="O48" s="91">
        <f t="shared" si="3"/>
        <v>18.219068880570024</v>
      </c>
      <c r="P48" s="144">
        <v>144546</v>
      </c>
      <c r="Q48" s="144">
        <v>22707</v>
      </c>
      <c r="R48" s="25">
        <f t="shared" si="45"/>
        <v>15.709186003071686</v>
      </c>
      <c r="S48" s="144">
        <v>95051</v>
      </c>
      <c r="T48" s="25">
        <f t="shared" si="45"/>
        <v>65.758305314571146</v>
      </c>
      <c r="U48" s="144">
        <v>26788</v>
      </c>
      <c r="V48" s="25">
        <f t="shared" si="5"/>
        <v>18.532508682357175</v>
      </c>
      <c r="W48" s="145">
        <v>936525</v>
      </c>
      <c r="X48" s="144">
        <v>133476</v>
      </c>
      <c r="Y48" s="25">
        <f t="shared" si="46"/>
        <v>14.252262352846961</v>
      </c>
      <c r="Z48" s="144">
        <v>625639</v>
      </c>
      <c r="AA48" s="25">
        <f t="shared" si="46"/>
        <v>66.804303141934284</v>
      </c>
      <c r="AB48" s="144">
        <v>177410</v>
      </c>
      <c r="AC48" s="91">
        <f t="shared" si="7"/>
        <v>18.943434505218761</v>
      </c>
      <c r="AD48" s="144">
        <v>758842</v>
      </c>
      <c r="AE48" s="144">
        <v>110164</v>
      </c>
      <c r="AF48" s="25">
        <f t="shared" si="47"/>
        <v>14.517383065249419</v>
      </c>
      <c r="AG48" s="144">
        <v>504886</v>
      </c>
      <c r="AH48" s="25">
        <f t="shared" si="47"/>
        <v>66.533744837528758</v>
      </c>
      <c r="AI48" s="144">
        <v>143792</v>
      </c>
      <c r="AJ48" s="25">
        <f t="shared" si="9"/>
        <v>18.94887209722182</v>
      </c>
      <c r="AK48" s="145">
        <v>8175272</v>
      </c>
      <c r="AL48" s="144">
        <v>1277525</v>
      </c>
      <c r="AM48" s="25">
        <f t="shared" si="10"/>
        <v>15.626697191237184</v>
      </c>
      <c r="AN48" s="144">
        <v>5468218</v>
      </c>
      <c r="AO48" s="25">
        <f t="shared" si="48"/>
        <v>66.887291334159897</v>
      </c>
      <c r="AP48" s="144">
        <v>1429529</v>
      </c>
      <c r="AQ48" s="91">
        <f t="shared" si="48"/>
        <v>17.486011474602925</v>
      </c>
      <c r="AR48" s="144">
        <v>13707118</v>
      </c>
      <c r="AS48" s="144">
        <v>2220253</v>
      </c>
      <c r="AT48" s="25">
        <f t="shared" si="49"/>
        <v>16.197810509838757</v>
      </c>
      <c r="AU48" s="144">
        <v>9298697</v>
      </c>
      <c r="AV48" s="25">
        <f t="shared" si="49"/>
        <v>67.83845444388821</v>
      </c>
      <c r="AW48" s="144">
        <v>2188168</v>
      </c>
      <c r="AX48" s="25">
        <f t="shared" si="13"/>
        <v>15.963735046273039</v>
      </c>
      <c r="AY48" s="145">
        <v>1292227</v>
      </c>
      <c r="AZ48" s="144">
        <v>244634</v>
      </c>
      <c r="BA48" s="25">
        <f t="shared" si="14"/>
        <v>18.931193977528714</v>
      </c>
      <c r="BB48" s="144">
        <v>856122</v>
      </c>
      <c r="BC48" s="25">
        <f t="shared" si="50"/>
        <v>66.251672500265045</v>
      </c>
      <c r="BD48" s="144">
        <v>191471</v>
      </c>
      <c r="BE48" s="91">
        <f t="shared" si="50"/>
        <v>14.817133522206237</v>
      </c>
      <c r="BF48" s="144">
        <v>1120967</v>
      </c>
      <c r="BG48" s="144">
        <v>214973</v>
      </c>
      <c r="BH48" s="25">
        <f t="shared" si="51"/>
        <v>19.177460175009614</v>
      </c>
      <c r="BI48" s="144">
        <v>740177</v>
      </c>
      <c r="BJ48" s="25">
        <f t="shared" si="51"/>
        <v>66.030222120722556</v>
      </c>
      <c r="BK48" s="144">
        <v>165817</v>
      </c>
      <c r="BL48" s="25">
        <f t="shared" si="17"/>
        <v>14.792317704267832</v>
      </c>
      <c r="BM48" s="145">
        <v>4144491</v>
      </c>
      <c r="BN48" s="144">
        <v>774547</v>
      </c>
      <c r="BO48" s="25">
        <f t="shared" si="52"/>
        <v>18.688591675069386</v>
      </c>
      <c r="BP48" s="144">
        <v>2888055</v>
      </c>
      <c r="BQ48" s="25">
        <f t="shared" si="52"/>
        <v>69.684190410836933</v>
      </c>
      <c r="BR48" s="144">
        <v>481889</v>
      </c>
      <c r="BS48" s="91">
        <f t="shared" si="19"/>
        <v>11.627217914093674</v>
      </c>
      <c r="BT48" s="144">
        <v>4776388</v>
      </c>
      <c r="BU48" s="144">
        <v>693290</v>
      </c>
      <c r="BV48" s="25">
        <f t="shared" si="53"/>
        <v>14.514943090887925</v>
      </c>
      <c r="BW48" s="144">
        <v>3270197</v>
      </c>
      <c r="BX48" s="25">
        <f t="shared" si="53"/>
        <v>68.465899336486061</v>
      </c>
      <c r="BY48" s="144">
        <v>812901</v>
      </c>
      <c r="BZ48" s="25">
        <f t="shared" si="21"/>
        <v>17.01915757262601</v>
      </c>
      <c r="CA48" s="145">
        <v>37690</v>
      </c>
      <c r="CB48" s="144">
        <v>6323</v>
      </c>
      <c r="CC48" s="25">
        <f t="shared" si="54"/>
        <v>16.776333244892545</v>
      </c>
      <c r="CD48" s="144">
        <v>27418</v>
      </c>
      <c r="CE48" s="25">
        <f t="shared" si="54"/>
        <v>72.746086495091532</v>
      </c>
      <c r="CF48" s="144">
        <v>3949</v>
      </c>
      <c r="CG48" s="91">
        <f t="shared" si="23"/>
        <v>10.47758026001592</v>
      </c>
      <c r="CH48" s="139" t="s">
        <v>132</v>
      </c>
      <c r="CI48" s="139" t="s">
        <v>132</v>
      </c>
      <c r="CJ48" s="139"/>
      <c r="CK48" s="139" t="s">
        <v>132</v>
      </c>
      <c r="CL48" s="139"/>
      <c r="CM48" s="139" t="s">
        <v>132</v>
      </c>
      <c r="CN48" s="139"/>
      <c r="CO48" s="145">
        <v>44237</v>
      </c>
      <c r="CP48" s="144">
        <v>9085</v>
      </c>
      <c r="CQ48" s="25">
        <f t="shared" si="55"/>
        <v>20.5371069466736</v>
      </c>
      <c r="CR48" s="144">
        <v>32158</v>
      </c>
      <c r="CS48" s="25">
        <f t="shared" si="55"/>
        <v>72.694802992969684</v>
      </c>
      <c r="CT48" s="144">
        <v>2994</v>
      </c>
      <c r="CU48" s="91">
        <f t="shared" si="40"/>
        <v>6.7680900603567151</v>
      </c>
      <c r="CV48" s="144">
        <v>36488</v>
      </c>
      <c r="CW48" s="144">
        <v>11727</v>
      </c>
      <c r="CX48" s="25">
        <f t="shared" si="56"/>
        <v>32.13933347950011</v>
      </c>
      <c r="CY48" s="144">
        <v>23450</v>
      </c>
      <c r="CZ48" s="25">
        <f t="shared" si="56"/>
        <v>64.267704450778339</v>
      </c>
      <c r="DA48" s="144">
        <v>1311</v>
      </c>
      <c r="DB48" s="25">
        <f t="shared" si="42"/>
        <v>3.5929620697215521</v>
      </c>
    </row>
    <row r="49" spans="1:106">
      <c r="A49" s="22">
        <v>2016</v>
      </c>
      <c r="B49" s="144">
        <v>36109487</v>
      </c>
      <c r="C49" s="144">
        <v>5865824</v>
      </c>
      <c r="D49" s="25">
        <f t="shared" si="43"/>
        <v>16.244550912617505</v>
      </c>
      <c r="E49" s="144">
        <v>24322695</v>
      </c>
      <c r="F49" s="25">
        <f t="shared" si="43"/>
        <v>67.358184844885784</v>
      </c>
      <c r="G49" s="144">
        <v>5920968</v>
      </c>
      <c r="H49" s="25">
        <f t="shared" si="1"/>
        <v>16.397264242496714</v>
      </c>
      <c r="I49" s="145">
        <v>529426</v>
      </c>
      <c r="J49" s="144">
        <v>74878</v>
      </c>
      <c r="K49" s="25">
        <f t="shared" si="44"/>
        <v>14.143241926161542</v>
      </c>
      <c r="L49" s="144">
        <v>354362</v>
      </c>
      <c r="M49" s="25">
        <f t="shared" si="44"/>
        <v>66.933244683865169</v>
      </c>
      <c r="N49" s="144">
        <v>100186</v>
      </c>
      <c r="O49" s="91">
        <f t="shared" si="3"/>
        <v>18.923513389973291</v>
      </c>
      <c r="P49" s="144">
        <v>146969</v>
      </c>
      <c r="Q49" s="144">
        <v>23120</v>
      </c>
      <c r="R49" s="25">
        <f t="shared" si="45"/>
        <v>15.731208622226456</v>
      </c>
      <c r="S49" s="144">
        <v>96005</v>
      </c>
      <c r="T49" s="25">
        <f t="shared" si="45"/>
        <v>65.323299471317085</v>
      </c>
      <c r="U49" s="144">
        <v>27844</v>
      </c>
      <c r="V49" s="25">
        <f t="shared" si="5"/>
        <v>18.945491906456464</v>
      </c>
      <c r="W49" s="145">
        <v>942790</v>
      </c>
      <c r="X49" s="144">
        <v>134382</v>
      </c>
      <c r="Y49" s="25">
        <f t="shared" si="46"/>
        <v>14.253651396387319</v>
      </c>
      <c r="Z49" s="144">
        <v>625254</v>
      </c>
      <c r="AA49" s="25">
        <f t="shared" si="46"/>
        <v>66.319540937006124</v>
      </c>
      <c r="AB49" s="144">
        <v>183154</v>
      </c>
      <c r="AC49" s="91">
        <f t="shared" si="7"/>
        <v>19.42680766660656</v>
      </c>
      <c r="AD49" s="144">
        <v>763350</v>
      </c>
      <c r="AE49" s="144">
        <v>111061</v>
      </c>
      <c r="AF49" s="25">
        <f t="shared" si="47"/>
        <v>14.549158315320627</v>
      </c>
      <c r="AG49" s="144">
        <v>503180</v>
      </c>
      <c r="AH49" s="25">
        <f t="shared" si="47"/>
        <v>65.917338049387567</v>
      </c>
      <c r="AI49" s="144">
        <v>149109</v>
      </c>
      <c r="AJ49" s="25">
        <f t="shared" si="9"/>
        <v>19.533503635291805</v>
      </c>
      <c r="AK49" s="145">
        <v>8225950</v>
      </c>
      <c r="AL49" s="144">
        <v>1291994</v>
      </c>
      <c r="AM49" s="25">
        <f t="shared" si="10"/>
        <v>15.706319634814216</v>
      </c>
      <c r="AN49" s="144">
        <v>5457016</v>
      </c>
      <c r="AO49" s="25">
        <f t="shared" si="48"/>
        <v>66.339036828572986</v>
      </c>
      <c r="AP49" s="144">
        <v>1476940</v>
      </c>
      <c r="AQ49" s="91">
        <f t="shared" si="48"/>
        <v>17.954643536612792</v>
      </c>
      <c r="AR49" s="144">
        <v>13875394</v>
      </c>
      <c r="AS49" s="144">
        <v>2239518</v>
      </c>
      <c r="AT49" s="25">
        <f t="shared" si="49"/>
        <v>16.140211946413917</v>
      </c>
      <c r="AU49" s="144">
        <v>9374652</v>
      </c>
      <c r="AV49" s="25">
        <f t="shared" si="49"/>
        <v>67.563140909728403</v>
      </c>
      <c r="AW49" s="144">
        <v>2261224</v>
      </c>
      <c r="AX49" s="25">
        <f t="shared" si="13"/>
        <v>16.29664714385768</v>
      </c>
      <c r="AY49" s="145">
        <v>1314139</v>
      </c>
      <c r="AZ49" s="144">
        <v>248984</v>
      </c>
      <c r="BA49" s="25">
        <f t="shared" si="14"/>
        <v>18.946549794199854</v>
      </c>
      <c r="BB49" s="144">
        <v>868657</v>
      </c>
      <c r="BC49" s="25">
        <f t="shared" si="50"/>
        <v>66.100846257511577</v>
      </c>
      <c r="BD49" s="144">
        <v>196498</v>
      </c>
      <c r="BE49" s="91">
        <f t="shared" si="50"/>
        <v>14.952603948288575</v>
      </c>
      <c r="BF49" s="144">
        <v>1135987</v>
      </c>
      <c r="BG49" s="144">
        <v>219913</v>
      </c>
      <c r="BH49" s="25">
        <f t="shared" si="51"/>
        <v>19.358760267503062</v>
      </c>
      <c r="BI49" s="144">
        <v>746661</v>
      </c>
      <c r="BJ49" s="25">
        <f t="shared" si="51"/>
        <v>65.727952872700129</v>
      </c>
      <c r="BK49" s="144">
        <v>169413</v>
      </c>
      <c r="BL49" s="25">
        <f t="shared" si="17"/>
        <v>14.913286859796811</v>
      </c>
      <c r="BM49" s="145">
        <v>4196061</v>
      </c>
      <c r="BN49" s="144">
        <v>791384</v>
      </c>
      <c r="BO49" s="25">
        <f t="shared" si="52"/>
        <v>18.86016433030883</v>
      </c>
      <c r="BP49" s="144">
        <v>2902444</v>
      </c>
      <c r="BQ49" s="25">
        <f t="shared" si="52"/>
        <v>69.170681741757335</v>
      </c>
      <c r="BR49" s="144">
        <v>502233</v>
      </c>
      <c r="BS49" s="91">
        <f t="shared" si="19"/>
        <v>11.96915392793384</v>
      </c>
      <c r="BT49" s="144">
        <v>4859250</v>
      </c>
      <c r="BU49" s="144">
        <v>703176</v>
      </c>
      <c r="BV49" s="25">
        <f t="shared" si="53"/>
        <v>14.470875135051706</v>
      </c>
      <c r="BW49" s="144">
        <v>3310445</v>
      </c>
      <c r="BX49" s="25">
        <f t="shared" si="53"/>
        <v>68.126665637701294</v>
      </c>
      <c r="BY49" s="144">
        <v>845629</v>
      </c>
      <c r="BZ49" s="25">
        <f t="shared" si="21"/>
        <v>17.402459227247004</v>
      </c>
      <c r="CA49" s="145">
        <v>38547</v>
      </c>
      <c r="CB49" s="144">
        <v>6469</v>
      </c>
      <c r="CC49" s="25">
        <f t="shared" si="54"/>
        <v>16.782110151243938</v>
      </c>
      <c r="CD49" s="144">
        <v>27853</v>
      </c>
      <c r="CE49" s="25">
        <f t="shared" si="54"/>
        <v>72.257244402936678</v>
      </c>
      <c r="CF49" s="144">
        <v>4225</v>
      </c>
      <c r="CG49" s="91">
        <f t="shared" si="23"/>
        <v>10.96064544581939</v>
      </c>
      <c r="CH49" s="139" t="s">
        <v>132</v>
      </c>
      <c r="CI49" s="139" t="s">
        <v>132</v>
      </c>
      <c r="CJ49" s="139"/>
      <c r="CK49" s="139" t="s">
        <v>132</v>
      </c>
      <c r="CL49" s="139"/>
      <c r="CM49" s="139" t="s">
        <v>132</v>
      </c>
      <c r="CN49" s="139"/>
      <c r="CO49" s="145">
        <v>44649</v>
      </c>
      <c r="CP49" s="144">
        <v>9085</v>
      </c>
      <c r="CQ49" s="25">
        <f t="shared" si="55"/>
        <v>20.347600170216577</v>
      </c>
      <c r="CR49" s="144">
        <v>32410</v>
      </c>
      <c r="CS49" s="25">
        <f t="shared" si="55"/>
        <v>72.58841183453157</v>
      </c>
      <c r="CT49" s="144">
        <v>3154</v>
      </c>
      <c r="CU49" s="91">
        <f t="shared" si="40"/>
        <v>7.0639879952518534</v>
      </c>
      <c r="CV49" s="144">
        <v>36975</v>
      </c>
      <c r="CW49" s="144">
        <v>11860</v>
      </c>
      <c r="CX49" s="25">
        <f t="shared" si="56"/>
        <v>32.075726842461123</v>
      </c>
      <c r="CY49" s="144">
        <v>23756</v>
      </c>
      <c r="CZ49" s="25">
        <f t="shared" si="56"/>
        <v>64.248816768086542</v>
      </c>
      <c r="DA49" s="144">
        <v>1359</v>
      </c>
      <c r="DB49" s="25">
        <f t="shared" si="42"/>
        <v>3.6754563894523327</v>
      </c>
    </row>
    <row r="50" spans="1:106">
      <c r="A50" s="22">
        <v>2017</v>
      </c>
      <c r="B50" s="144">
        <v>36545295</v>
      </c>
      <c r="C50" s="144">
        <v>5912118</v>
      </c>
      <c r="D50" s="25">
        <f t="shared" si="43"/>
        <v>16.177507939120481</v>
      </c>
      <c r="E50" s="144">
        <v>24498149</v>
      </c>
      <c r="F50" s="25">
        <f t="shared" si="43"/>
        <v>67.035028722575646</v>
      </c>
      <c r="G50" s="144">
        <v>6135028</v>
      </c>
      <c r="H50" s="25">
        <f t="shared" si="1"/>
        <v>16.787463338303876</v>
      </c>
      <c r="I50" s="145">
        <v>528249</v>
      </c>
      <c r="J50" s="144">
        <v>74062</v>
      </c>
      <c r="K50" s="25">
        <f t="shared" si="44"/>
        <v>14.020282101811835</v>
      </c>
      <c r="L50" s="144">
        <v>350147</v>
      </c>
      <c r="M50" s="25">
        <f t="shared" si="44"/>
        <v>66.284460547961288</v>
      </c>
      <c r="N50" s="144">
        <v>104040</v>
      </c>
      <c r="O50" s="91">
        <f t="shared" si="3"/>
        <v>19.695257350226882</v>
      </c>
      <c r="P50" s="144">
        <v>150402</v>
      </c>
      <c r="Q50" s="144">
        <v>23745</v>
      </c>
      <c r="R50" s="25">
        <f t="shared" si="45"/>
        <v>15.787688993497428</v>
      </c>
      <c r="S50" s="144">
        <v>97814</v>
      </c>
      <c r="T50" s="25">
        <f t="shared" si="45"/>
        <v>65.035039427667186</v>
      </c>
      <c r="U50" s="144">
        <v>28843</v>
      </c>
      <c r="V50" s="25">
        <f t="shared" si="5"/>
        <v>19.177271578835388</v>
      </c>
      <c r="W50" s="145">
        <v>950108</v>
      </c>
      <c r="X50" s="144">
        <v>134752</v>
      </c>
      <c r="Y50" s="25">
        <f t="shared" si="46"/>
        <v>14.182808691222471</v>
      </c>
      <c r="Z50" s="144">
        <v>626281</v>
      </c>
      <c r="AA50" s="25">
        <f t="shared" si="46"/>
        <v>65.916822087594255</v>
      </c>
      <c r="AB50" s="144">
        <v>189075</v>
      </c>
      <c r="AC50" s="91">
        <f t="shared" si="7"/>
        <v>19.900369221183276</v>
      </c>
      <c r="AD50" s="144">
        <v>766621</v>
      </c>
      <c r="AE50" s="144">
        <v>111144</v>
      </c>
      <c r="AF50" s="25">
        <f t="shared" si="47"/>
        <v>14.497907049245978</v>
      </c>
      <c r="AG50" s="144">
        <v>501148</v>
      </c>
      <c r="AH50" s="25">
        <f t="shared" si="47"/>
        <v>65.371024274054591</v>
      </c>
      <c r="AI50" s="144">
        <v>154329</v>
      </c>
      <c r="AJ50" s="25">
        <f t="shared" si="9"/>
        <v>20.131068676699439</v>
      </c>
      <c r="AK50" s="145">
        <v>8302063</v>
      </c>
      <c r="AL50" s="144">
        <v>1306641</v>
      </c>
      <c r="AM50" s="25">
        <f t="shared" si="10"/>
        <v>15.738750717743288</v>
      </c>
      <c r="AN50" s="144">
        <v>5467493</v>
      </c>
      <c r="AO50" s="25">
        <f t="shared" si="48"/>
        <v>65.857040593404321</v>
      </c>
      <c r="AP50" s="144">
        <v>1527929</v>
      </c>
      <c r="AQ50" s="91">
        <f t="shared" si="48"/>
        <v>18.404208688852396</v>
      </c>
      <c r="AR50" s="144">
        <v>14070141</v>
      </c>
      <c r="AS50" s="144">
        <v>2247442</v>
      </c>
      <c r="AT50" s="25">
        <f t="shared" si="49"/>
        <v>15.97313061752544</v>
      </c>
      <c r="AU50" s="144">
        <v>9481010</v>
      </c>
      <c r="AV50" s="25">
        <f t="shared" si="49"/>
        <v>67.383901838652505</v>
      </c>
      <c r="AW50" s="144">
        <v>2341689</v>
      </c>
      <c r="AX50" s="25">
        <f t="shared" si="13"/>
        <v>16.642967543822056</v>
      </c>
      <c r="AY50" s="145">
        <v>1334790</v>
      </c>
      <c r="AZ50" s="144">
        <v>252769</v>
      </c>
      <c r="BA50" s="25">
        <f t="shared" si="14"/>
        <v>18.936986342420905</v>
      </c>
      <c r="BB50" s="144">
        <v>879956</v>
      </c>
      <c r="BC50" s="25">
        <f t="shared" si="50"/>
        <v>65.924677290060615</v>
      </c>
      <c r="BD50" s="144">
        <v>202065</v>
      </c>
      <c r="BE50" s="91">
        <f t="shared" si="50"/>
        <v>15.138336367518486</v>
      </c>
      <c r="BF50" s="144">
        <v>1150331</v>
      </c>
      <c r="BG50" s="144">
        <v>223918</v>
      </c>
      <c r="BH50" s="25">
        <f t="shared" si="51"/>
        <v>19.465527748100328</v>
      </c>
      <c r="BI50" s="144">
        <v>752546</v>
      </c>
      <c r="BJ50" s="25">
        <f t="shared" si="51"/>
        <v>65.419953039603385</v>
      </c>
      <c r="BK50" s="144">
        <v>173867</v>
      </c>
      <c r="BL50" s="25">
        <f t="shared" si="17"/>
        <v>15.114519212296287</v>
      </c>
      <c r="BM50" s="145">
        <v>4241100</v>
      </c>
      <c r="BN50" s="144">
        <v>801611</v>
      </c>
      <c r="BO50" s="25">
        <f t="shared" si="52"/>
        <v>18.901016245785293</v>
      </c>
      <c r="BP50" s="144">
        <v>2914193</v>
      </c>
      <c r="BQ50" s="25">
        <f t="shared" si="52"/>
        <v>68.713140458843228</v>
      </c>
      <c r="BR50" s="144">
        <v>525296</v>
      </c>
      <c r="BS50" s="91">
        <f t="shared" si="19"/>
        <v>12.385843295371483</v>
      </c>
      <c r="BT50" s="144">
        <v>4929384</v>
      </c>
      <c r="BU50" s="144">
        <v>708280</v>
      </c>
      <c r="BV50" s="25">
        <f t="shared" si="53"/>
        <v>14.368529617493788</v>
      </c>
      <c r="BW50" s="144">
        <v>3342481</v>
      </c>
      <c r="BX50" s="25">
        <f t="shared" si="53"/>
        <v>67.807275716397825</v>
      </c>
      <c r="BY50" s="144">
        <v>878623</v>
      </c>
      <c r="BZ50" s="25">
        <f t="shared" si="21"/>
        <v>17.824194666108383</v>
      </c>
      <c r="CA50" s="145">
        <v>39669</v>
      </c>
      <c r="CB50" s="144">
        <v>6653</v>
      </c>
      <c r="CC50" s="25">
        <f t="shared" si="54"/>
        <v>16.771282361541758</v>
      </c>
      <c r="CD50" s="144">
        <v>28487</v>
      </c>
      <c r="CE50" s="25">
        <f t="shared" si="54"/>
        <v>71.81174216642718</v>
      </c>
      <c r="CF50" s="144">
        <v>4529</v>
      </c>
      <c r="CG50" s="91">
        <f t="shared" si="23"/>
        <v>11.416975472031057</v>
      </c>
      <c r="CH50" s="139" t="s">
        <v>132</v>
      </c>
      <c r="CI50" s="139" t="s">
        <v>132</v>
      </c>
      <c r="CJ50" s="139"/>
      <c r="CK50" s="139" t="s">
        <v>132</v>
      </c>
      <c r="CL50" s="139"/>
      <c r="CM50" s="139" t="s">
        <v>132</v>
      </c>
      <c r="CN50" s="139"/>
      <c r="CO50" s="145">
        <v>44891</v>
      </c>
      <c r="CP50" s="144">
        <v>9098</v>
      </c>
      <c r="CQ50" s="25">
        <f t="shared" si="55"/>
        <v>20.266868637366063</v>
      </c>
      <c r="CR50" s="144">
        <v>32480</v>
      </c>
      <c r="CS50" s="25">
        <f t="shared" si="55"/>
        <v>72.353032901917985</v>
      </c>
      <c r="CT50" s="144">
        <v>3313</v>
      </c>
      <c r="CU50" s="91">
        <f t="shared" si="40"/>
        <v>7.3800984607159563</v>
      </c>
      <c r="CV50" s="144">
        <v>37546</v>
      </c>
      <c r="CW50" s="144">
        <v>12003</v>
      </c>
      <c r="CX50" s="25">
        <f t="shared" si="56"/>
        <v>31.968784957119269</v>
      </c>
      <c r="CY50" s="144">
        <v>24113</v>
      </c>
      <c r="CZ50" s="25">
        <f t="shared" si="56"/>
        <v>64.222553667501202</v>
      </c>
      <c r="DA50" s="144">
        <v>1430</v>
      </c>
      <c r="DB50" s="25">
        <f t="shared" si="42"/>
        <v>3.8086613753795344</v>
      </c>
    </row>
    <row r="51" spans="1:106">
      <c r="A51" s="22">
        <v>2018</v>
      </c>
      <c r="B51" s="144">
        <v>37065178</v>
      </c>
      <c r="C51" s="144">
        <v>5966263</v>
      </c>
      <c r="D51" s="25">
        <f t="shared" si="43"/>
        <v>16.096679746148798</v>
      </c>
      <c r="E51" s="144">
        <v>24743354</v>
      </c>
      <c r="F51" s="25">
        <f t="shared" si="43"/>
        <v>66.756333936936713</v>
      </c>
      <c r="G51" s="144">
        <v>6355561</v>
      </c>
      <c r="H51" s="25">
        <f t="shared" si="1"/>
        <v>17.146986316914489</v>
      </c>
      <c r="I51" s="145">
        <v>525560</v>
      </c>
      <c r="J51" s="144">
        <v>72703</v>
      </c>
      <c r="K51" s="25">
        <f t="shared" si="44"/>
        <v>13.833434812390593</v>
      </c>
      <c r="L51" s="144">
        <v>344763</v>
      </c>
      <c r="M51" s="25">
        <f t="shared" si="44"/>
        <v>65.599170408706897</v>
      </c>
      <c r="N51" s="144">
        <v>108094</v>
      </c>
      <c r="O51" s="91">
        <f t="shared" si="3"/>
        <v>20.567394778902504</v>
      </c>
      <c r="P51" s="144">
        <v>153396</v>
      </c>
      <c r="Q51" s="144">
        <v>24073</v>
      </c>
      <c r="R51" s="25">
        <f t="shared" si="45"/>
        <v>15.693368797100316</v>
      </c>
      <c r="S51" s="144">
        <v>99490</v>
      </c>
      <c r="T51" s="25">
        <f t="shared" si="45"/>
        <v>64.858275313567503</v>
      </c>
      <c r="U51" s="144">
        <v>29833</v>
      </c>
      <c r="V51" s="25">
        <f t="shared" si="5"/>
        <v>19.448355889332188</v>
      </c>
      <c r="W51" s="145">
        <v>958406</v>
      </c>
      <c r="X51" s="144">
        <v>135252</v>
      </c>
      <c r="Y51" s="25">
        <f t="shared" si="46"/>
        <v>14.112182102365804</v>
      </c>
      <c r="Z51" s="144">
        <v>628040</v>
      </c>
      <c r="AA51" s="25">
        <f t="shared" si="46"/>
        <v>65.52963983948348</v>
      </c>
      <c r="AB51" s="144">
        <v>195114</v>
      </c>
      <c r="AC51" s="91">
        <f t="shared" si="7"/>
        <v>20.35817805815072</v>
      </c>
      <c r="AD51" s="144">
        <v>770301</v>
      </c>
      <c r="AE51" s="144">
        <v>111284</v>
      </c>
      <c r="AF51" s="25">
        <f t="shared" si="47"/>
        <v>14.446820139140414</v>
      </c>
      <c r="AG51" s="144">
        <v>499301</v>
      </c>
      <c r="AH51" s="25">
        <f t="shared" si="47"/>
        <v>64.818947398484482</v>
      </c>
      <c r="AI51" s="144">
        <v>159716</v>
      </c>
      <c r="AJ51" s="25">
        <f t="shared" si="9"/>
        <v>20.734232462375097</v>
      </c>
      <c r="AK51" s="145">
        <v>8401738</v>
      </c>
      <c r="AL51" s="144">
        <v>1327763</v>
      </c>
      <c r="AM51" s="25">
        <f t="shared" si="10"/>
        <v>15.80343257549807</v>
      </c>
      <c r="AN51" s="144">
        <v>5494539</v>
      </c>
      <c r="AO51" s="25">
        <f t="shared" si="48"/>
        <v>65.397647486746195</v>
      </c>
      <c r="AP51" s="144">
        <v>1579436</v>
      </c>
      <c r="AQ51" s="91">
        <f t="shared" si="48"/>
        <v>18.798919937755734</v>
      </c>
      <c r="AR51" s="144">
        <v>14308697</v>
      </c>
      <c r="AS51" s="144">
        <v>2261240</v>
      </c>
      <c r="AT51" s="25">
        <f t="shared" si="49"/>
        <v>15.803255879972859</v>
      </c>
      <c r="AU51" s="144">
        <v>9624442</v>
      </c>
      <c r="AV51" s="25">
        <f t="shared" si="49"/>
        <v>67.262882147829387</v>
      </c>
      <c r="AW51" s="144">
        <v>2423015</v>
      </c>
      <c r="AX51" s="25">
        <f t="shared" si="13"/>
        <v>16.933861972197747</v>
      </c>
      <c r="AY51" s="145">
        <v>1352825</v>
      </c>
      <c r="AZ51" s="144">
        <v>256193</v>
      </c>
      <c r="BA51" s="25">
        <f t="shared" si="14"/>
        <v>18.937630513924564</v>
      </c>
      <c r="BB51" s="144">
        <v>888633</v>
      </c>
      <c r="BC51" s="25">
        <f t="shared" si="50"/>
        <v>65.6872100973888</v>
      </c>
      <c r="BD51" s="144">
        <v>207999</v>
      </c>
      <c r="BE51" s="91">
        <f t="shared" si="50"/>
        <v>15.375159388686637</v>
      </c>
      <c r="BF51" s="144">
        <v>1161767</v>
      </c>
      <c r="BG51" s="144">
        <v>227378</v>
      </c>
      <c r="BH51" s="25">
        <f t="shared" si="51"/>
        <v>19.571738567199791</v>
      </c>
      <c r="BI51" s="144">
        <v>755561</v>
      </c>
      <c r="BJ51" s="25">
        <f t="shared" si="51"/>
        <v>65.03550195521133</v>
      </c>
      <c r="BK51" s="144">
        <v>178828</v>
      </c>
      <c r="BL51" s="25">
        <f t="shared" si="17"/>
        <v>15.39275947758888</v>
      </c>
      <c r="BM51" s="145">
        <v>4298275</v>
      </c>
      <c r="BN51" s="144">
        <v>809975</v>
      </c>
      <c r="BO51" s="25">
        <f t="shared" si="52"/>
        <v>18.844187493820197</v>
      </c>
      <c r="BP51" s="144">
        <v>2937356</v>
      </c>
      <c r="BQ51" s="25">
        <f t="shared" si="52"/>
        <v>68.338019321704635</v>
      </c>
      <c r="BR51" s="144">
        <v>550944</v>
      </c>
      <c r="BS51" s="91">
        <f t="shared" si="19"/>
        <v>12.817793184475168</v>
      </c>
      <c r="BT51" s="144">
        <v>5010476</v>
      </c>
      <c r="BU51" s="144">
        <v>712245</v>
      </c>
      <c r="BV51" s="25">
        <f t="shared" si="53"/>
        <v>14.21511648793448</v>
      </c>
      <c r="BW51" s="144">
        <v>3385483</v>
      </c>
      <c r="BX51" s="25">
        <f t="shared" si="53"/>
        <v>67.568091335034836</v>
      </c>
      <c r="BY51" s="144">
        <v>912748</v>
      </c>
      <c r="BZ51" s="25">
        <f t="shared" si="21"/>
        <v>18.216792177030687</v>
      </c>
      <c r="CA51" s="145">
        <v>40613</v>
      </c>
      <c r="CB51" s="144">
        <v>6817</v>
      </c>
      <c r="CC51" s="25">
        <f t="shared" si="54"/>
        <v>16.785265801590622</v>
      </c>
      <c r="CD51" s="144">
        <v>28958</v>
      </c>
      <c r="CE51" s="25">
        <f t="shared" si="54"/>
        <v>71.302292369438362</v>
      </c>
      <c r="CF51" s="144">
        <v>4838</v>
      </c>
      <c r="CG51" s="91">
        <f t="shared" si="23"/>
        <v>11.912441828971019</v>
      </c>
      <c r="CH51" s="139" t="s">
        <v>132</v>
      </c>
      <c r="CI51" s="139" t="s">
        <v>132</v>
      </c>
      <c r="CJ51" s="139"/>
      <c r="CK51" s="139" t="s">
        <v>132</v>
      </c>
      <c r="CL51" s="139"/>
      <c r="CM51" s="139" t="s">
        <v>132</v>
      </c>
      <c r="CN51" s="139"/>
      <c r="CO51" s="145">
        <v>44981</v>
      </c>
      <c r="CP51" s="144">
        <v>9122</v>
      </c>
      <c r="CQ51" s="25">
        <f t="shared" si="55"/>
        <v>20.279673639981326</v>
      </c>
      <c r="CR51" s="144">
        <v>32353</v>
      </c>
      <c r="CS51" s="25">
        <f t="shared" si="55"/>
        <v>71.925924279140077</v>
      </c>
      <c r="CT51" s="144">
        <v>3506</v>
      </c>
      <c r="CU51" s="91">
        <f t="shared" si="40"/>
        <v>7.7944020808785934</v>
      </c>
      <c r="CV51" s="144">
        <v>38143</v>
      </c>
      <c r="CW51" s="144">
        <v>12218</v>
      </c>
      <c r="CX51" s="25">
        <f t="shared" si="56"/>
        <v>32.032089767454053</v>
      </c>
      <c r="CY51" s="144">
        <v>24435</v>
      </c>
      <c r="CZ51" s="25">
        <f t="shared" si="56"/>
        <v>64.061557821880811</v>
      </c>
      <c r="DA51" s="144">
        <v>1490</v>
      </c>
      <c r="DB51" s="25">
        <f t="shared" si="42"/>
        <v>3.9063524106651286</v>
      </c>
    </row>
    <row r="52" spans="1:106">
      <c r="A52" s="22">
        <v>2019</v>
      </c>
      <c r="B52" s="144">
        <v>37593384</v>
      </c>
      <c r="C52" s="144">
        <v>6006483</v>
      </c>
      <c r="D52" s="25">
        <f t="shared" si="43"/>
        <v>15.977500189927037</v>
      </c>
      <c r="E52" s="144">
        <v>24991831</v>
      </c>
      <c r="F52" s="25">
        <f t="shared" si="43"/>
        <v>66.479333172028362</v>
      </c>
      <c r="G52" s="144">
        <v>6595070</v>
      </c>
      <c r="H52" s="25">
        <f t="shared" si="1"/>
        <v>17.54316663804461</v>
      </c>
      <c r="I52" s="145">
        <v>523476</v>
      </c>
      <c r="J52" s="144">
        <v>71270</v>
      </c>
      <c r="K52" s="25">
        <f t="shared" si="44"/>
        <v>13.614759797965904</v>
      </c>
      <c r="L52" s="144">
        <v>340057</v>
      </c>
      <c r="M52" s="25">
        <f t="shared" si="44"/>
        <v>64.961335381182707</v>
      </c>
      <c r="N52" s="144">
        <v>112149</v>
      </c>
      <c r="O52" s="91">
        <f t="shared" si="3"/>
        <v>21.423904820851387</v>
      </c>
      <c r="P52" s="144">
        <v>157262</v>
      </c>
      <c r="Q52" s="144">
        <v>24388</v>
      </c>
      <c r="R52" s="25">
        <f t="shared" si="45"/>
        <v>15.507878572064453</v>
      </c>
      <c r="S52" s="144">
        <v>101934</v>
      </c>
      <c r="T52" s="25">
        <f t="shared" si="45"/>
        <v>64.817947120092583</v>
      </c>
      <c r="U52" s="144">
        <v>30940</v>
      </c>
      <c r="V52" s="25">
        <f t="shared" si="5"/>
        <v>19.674174307842964</v>
      </c>
      <c r="W52" s="145">
        <v>969747</v>
      </c>
      <c r="X52" s="144">
        <v>135843</v>
      </c>
      <c r="Y52" s="25">
        <f t="shared" si="46"/>
        <v>14.008086645279645</v>
      </c>
      <c r="Z52" s="144">
        <v>632177</v>
      </c>
      <c r="AA52" s="25">
        <f t="shared" si="46"/>
        <v>65.189889734126524</v>
      </c>
      <c r="AB52" s="144">
        <v>201727</v>
      </c>
      <c r="AC52" s="91">
        <f t="shared" si="7"/>
        <v>20.802023620593825</v>
      </c>
      <c r="AD52" s="144">
        <v>776868</v>
      </c>
      <c r="AE52" s="144">
        <v>111785</v>
      </c>
      <c r="AF52" s="25">
        <f t="shared" si="47"/>
        <v>14.389188382067481</v>
      </c>
      <c r="AG52" s="144">
        <v>499663</v>
      </c>
      <c r="AH52" s="25">
        <f t="shared" si="47"/>
        <v>64.317618951996991</v>
      </c>
      <c r="AI52" s="144">
        <v>165420</v>
      </c>
      <c r="AJ52" s="25">
        <f t="shared" si="9"/>
        <v>21.293192665935525</v>
      </c>
      <c r="AK52" s="145">
        <v>8501703</v>
      </c>
      <c r="AL52" s="144">
        <v>1343546</v>
      </c>
      <c r="AM52" s="25">
        <f t="shared" si="10"/>
        <v>15.803257300331476</v>
      </c>
      <c r="AN52" s="144">
        <v>5522016</v>
      </c>
      <c r="AO52" s="25">
        <f t="shared" si="48"/>
        <v>64.951880817290373</v>
      </c>
      <c r="AP52" s="144">
        <v>1636141</v>
      </c>
      <c r="AQ52" s="91">
        <f t="shared" si="48"/>
        <v>19.244861882378153</v>
      </c>
      <c r="AR52" s="144">
        <v>14544718</v>
      </c>
      <c r="AS52" s="144">
        <v>2270536</v>
      </c>
      <c r="AT52" s="25">
        <f t="shared" si="49"/>
        <v>15.610725488111905</v>
      </c>
      <c r="AU52" s="144">
        <v>9764884</v>
      </c>
      <c r="AV52" s="25">
        <f t="shared" si="49"/>
        <v>67.136977148680373</v>
      </c>
      <c r="AW52" s="144">
        <v>2509298</v>
      </c>
      <c r="AX52" s="25">
        <f t="shared" si="13"/>
        <v>17.252297363207731</v>
      </c>
      <c r="AY52" s="145">
        <v>1369540</v>
      </c>
      <c r="AZ52" s="144">
        <v>258945</v>
      </c>
      <c r="BA52" s="25">
        <f t="shared" si="14"/>
        <v>18.90744337514786</v>
      </c>
      <c r="BB52" s="144">
        <v>895804</v>
      </c>
      <c r="BC52" s="25">
        <f t="shared" si="50"/>
        <v>65.40911546942769</v>
      </c>
      <c r="BD52" s="144">
        <v>214791</v>
      </c>
      <c r="BE52" s="91">
        <f t="shared" si="50"/>
        <v>15.683441155424449</v>
      </c>
      <c r="BF52" s="144">
        <v>1172302</v>
      </c>
      <c r="BG52" s="144">
        <v>229210</v>
      </c>
      <c r="BH52" s="25">
        <f t="shared" si="51"/>
        <v>19.55212905889438</v>
      </c>
      <c r="BI52" s="144">
        <v>758361</v>
      </c>
      <c r="BJ52" s="25">
        <f t="shared" si="51"/>
        <v>64.689900725239738</v>
      </c>
      <c r="BK52" s="144">
        <v>184731</v>
      </c>
      <c r="BL52" s="25">
        <f t="shared" si="17"/>
        <v>15.757970215865878</v>
      </c>
      <c r="BM52" s="145">
        <v>4361694</v>
      </c>
      <c r="BN52" s="144">
        <v>816941</v>
      </c>
      <c r="BO52" s="25">
        <f t="shared" si="52"/>
        <v>18.729901730841274</v>
      </c>
      <c r="BP52" s="144">
        <v>2964361</v>
      </c>
      <c r="BQ52" s="25">
        <f t="shared" si="52"/>
        <v>67.96352518081278</v>
      </c>
      <c r="BR52" s="144">
        <v>580392</v>
      </c>
      <c r="BS52" s="91">
        <f t="shared" si="19"/>
        <v>13.306573088345949</v>
      </c>
      <c r="BT52" s="144">
        <v>5090955</v>
      </c>
      <c r="BU52" s="144">
        <v>715601</v>
      </c>
      <c r="BV52" s="25">
        <f t="shared" si="53"/>
        <v>14.056321456386867</v>
      </c>
      <c r="BW52" s="144">
        <v>3426365</v>
      </c>
      <c r="BX52" s="25">
        <f t="shared" si="53"/>
        <v>67.30299128552501</v>
      </c>
      <c r="BY52" s="144">
        <v>948989</v>
      </c>
      <c r="BZ52" s="25">
        <f t="shared" si="21"/>
        <v>18.640687258088118</v>
      </c>
      <c r="CA52" s="145">
        <v>41477</v>
      </c>
      <c r="CB52" s="144">
        <v>7007</v>
      </c>
      <c r="CC52" s="25">
        <f t="shared" si="54"/>
        <v>16.893700122959714</v>
      </c>
      <c r="CD52" s="144">
        <v>29251</v>
      </c>
      <c r="CE52" s="25">
        <f t="shared" si="54"/>
        <v>70.523422619765171</v>
      </c>
      <c r="CF52" s="144">
        <v>5219</v>
      </c>
      <c r="CG52" s="91">
        <f t="shared" si="23"/>
        <v>12.582877257275117</v>
      </c>
      <c r="CH52" s="139" t="s">
        <v>132</v>
      </c>
      <c r="CI52" s="139" t="s">
        <v>132</v>
      </c>
      <c r="CJ52" s="139"/>
      <c r="CK52" s="139" t="s">
        <v>132</v>
      </c>
      <c r="CL52" s="139"/>
      <c r="CM52" s="139" t="s">
        <v>132</v>
      </c>
      <c r="CN52" s="139"/>
      <c r="CO52" s="145">
        <v>45028</v>
      </c>
      <c r="CP52" s="144">
        <v>9071</v>
      </c>
      <c r="CQ52" s="25">
        <f t="shared" si="55"/>
        <v>20.145242959936041</v>
      </c>
      <c r="CR52" s="144">
        <v>32220</v>
      </c>
      <c r="CS52" s="25">
        <f t="shared" si="55"/>
        <v>71.555476592342544</v>
      </c>
      <c r="CT52" s="144">
        <v>3737</v>
      </c>
      <c r="CU52" s="91">
        <f t="shared" si="40"/>
        <v>8.2992804477214186</v>
      </c>
      <c r="CV52" s="144">
        <v>38614</v>
      </c>
      <c r="CW52" s="144">
        <v>12340</v>
      </c>
      <c r="CX52" s="25">
        <f t="shared" si="56"/>
        <v>31.957321178847049</v>
      </c>
      <c r="CY52" s="144">
        <v>24738</v>
      </c>
      <c r="CZ52" s="25">
        <f t="shared" si="56"/>
        <v>64.06484694670327</v>
      </c>
      <c r="DA52" s="144">
        <v>1536</v>
      </c>
      <c r="DB52" s="25">
        <f t="shared" si="42"/>
        <v>3.9778318744496817</v>
      </c>
    </row>
    <row r="53" spans="1:106">
      <c r="A53" s="22">
        <v>2020</v>
      </c>
      <c r="B53" s="144">
        <v>38005238</v>
      </c>
      <c r="C53" s="144">
        <v>6038647</v>
      </c>
      <c r="D53" s="25">
        <f t="shared" ref="D53:F53" si="57">100*C53/$B53</f>
        <v>15.88898614448882</v>
      </c>
      <c r="E53" s="144">
        <v>25130725</v>
      </c>
      <c r="F53" s="25">
        <f t="shared" si="57"/>
        <v>66.124372119443109</v>
      </c>
      <c r="G53" s="144">
        <v>6835866</v>
      </c>
      <c r="H53" s="25">
        <f t="shared" si="1"/>
        <v>17.986641736068066</v>
      </c>
      <c r="I53" s="145">
        <v>522103</v>
      </c>
      <c r="J53" s="144">
        <v>69964</v>
      </c>
      <c r="K53" s="25">
        <f t="shared" ref="K53:M53" si="58">100*J53/$I53</f>
        <v>13.400420989728081</v>
      </c>
      <c r="L53" s="144">
        <v>335911</v>
      </c>
      <c r="M53" s="25">
        <f t="shared" si="58"/>
        <v>64.338071223494211</v>
      </c>
      <c r="N53" s="144">
        <v>116228</v>
      </c>
      <c r="O53" s="91">
        <f>100*N53/$I53</f>
        <v>22.261507786777706</v>
      </c>
      <c r="P53" s="144">
        <v>159625</v>
      </c>
      <c r="Q53" s="144">
        <v>24413</v>
      </c>
      <c r="R53" s="25">
        <f t="shared" ref="R53:T53" si="59">100*Q53/$P53</f>
        <v>15.29397024275646</v>
      </c>
      <c r="S53" s="144">
        <v>103255</v>
      </c>
      <c r="T53" s="25">
        <f t="shared" si="59"/>
        <v>64.685982772122159</v>
      </c>
      <c r="U53" s="144">
        <v>31957</v>
      </c>
      <c r="V53" s="25">
        <f t="shared" si="5"/>
        <v>20.020046985121379</v>
      </c>
      <c r="W53" s="145">
        <v>979351</v>
      </c>
      <c r="X53" s="144">
        <v>136790</v>
      </c>
      <c r="Y53" s="25">
        <f t="shared" ref="Y53:AA53" si="60">100*X53/$W53</f>
        <v>13.967413113378145</v>
      </c>
      <c r="Z53" s="144">
        <v>633736</v>
      </c>
      <c r="AA53" s="25">
        <f t="shared" si="60"/>
        <v>64.709792505444938</v>
      </c>
      <c r="AB53" s="144">
        <v>208825</v>
      </c>
      <c r="AC53" s="91">
        <f>100*AB53/$W53</f>
        <v>21.322794381176923</v>
      </c>
      <c r="AD53" s="144">
        <v>781476</v>
      </c>
      <c r="AE53" s="144">
        <v>112135</v>
      </c>
      <c r="AF53" s="25">
        <f t="shared" ref="AF53:AH53" si="61">100*AE53/$AD53</f>
        <v>14.349129083938598</v>
      </c>
      <c r="AG53" s="144">
        <v>498079</v>
      </c>
      <c r="AH53" s="25">
        <f t="shared" si="61"/>
        <v>63.735674544067891</v>
      </c>
      <c r="AI53" s="144">
        <v>171262</v>
      </c>
      <c r="AJ53" s="25">
        <f t="shared" si="9"/>
        <v>21.91519637199351</v>
      </c>
      <c r="AK53" s="145">
        <v>8574571</v>
      </c>
      <c r="AL53" s="144">
        <v>1353560</v>
      </c>
      <c r="AM53" s="25">
        <f t="shared" si="10"/>
        <v>15.785746015748193</v>
      </c>
      <c r="AN53" s="144">
        <v>5529528</v>
      </c>
      <c r="AO53" s="25">
        <f t="shared" ref="AO53" si="62">100*AN53/$AK53</f>
        <v>64.487517801182122</v>
      </c>
      <c r="AP53" s="144">
        <v>1691483</v>
      </c>
      <c r="AQ53" s="91">
        <f>100*AP53/$AK53</f>
        <v>19.726736183069683</v>
      </c>
      <c r="AR53" s="144">
        <v>14734014</v>
      </c>
      <c r="AS53" s="144">
        <v>2278617</v>
      </c>
      <c r="AT53" s="25">
        <f t="shared" ref="AT53:AV53" si="63">100*AS53/$AR53</f>
        <v>15.465011774795382</v>
      </c>
      <c r="AU53" s="144">
        <v>9861039</v>
      </c>
      <c r="AV53" s="25">
        <f t="shared" si="63"/>
        <v>66.927036990734507</v>
      </c>
      <c r="AW53" s="144">
        <v>2594358</v>
      </c>
      <c r="AX53" s="25">
        <f t="shared" si="13"/>
        <v>17.607951234470118</v>
      </c>
      <c r="AY53" s="145">
        <v>1379263</v>
      </c>
      <c r="AZ53" s="144">
        <v>261310</v>
      </c>
      <c r="BA53" s="25">
        <f t="shared" si="14"/>
        <v>18.945625308588717</v>
      </c>
      <c r="BB53" s="144">
        <v>896287</v>
      </c>
      <c r="BC53" s="25">
        <f t="shared" ref="BC53:BE53" si="64">100*BB53/$AY53</f>
        <v>64.983038042780819</v>
      </c>
      <c r="BD53" s="144">
        <v>221666</v>
      </c>
      <c r="BE53" s="91">
        <f t="shared" si="64"/>
        <v>16.071336648630464</v>
      </c>
      <c r="BF53" s="144">
        <v>1178681</v>
      </c>
      <c r="BG53" s="144">
        <v>230626</v>
      </c>
      <c r="BH53" s="25">
        <f t="shared" ref="BH53:BJ53" si="65">100*BG53/$BF53</f>
        <v>19.566447579964382</v>
      </c>
      <c r="BI53" s="144">
        <v>757035</v>
      </c>
      <c r="BJ53" s="25">
        <f t="shared" si="65"/>
        <v>64.227301534511881</v>
      </c>
      <c r="BK53" s="144">
        <v>191020</v>
      </c>
      <c r="BL53" s="25">
        <f t="shared" si="17"/>
        <v>16.206250885523733</v>
      </c>
      <c r="BM53" s="145">
        <v>4421876</v>
      </c>
      <c r="BN53" s="144">
        <v>823276</v>
      </c>
      <c r="BO53" s="25">
        <f t="shared" ref="BO53:BQ53" si="66">100*BN53/$BM53</f>
        <v>18.618251619900693</v>
      </c>
      <c r="BP53" s="144">
        <v>2987626</v>
      </c>
      <c r="BQ53" s="25">
        <f t="shared" si="66"/>
        <v>67.564671646151993</v>
      </c>
      <c r="BR53" s="144">
        <v>610974</v>
      </c>
      <c r="BS53" s="91">
        <f t="shared" si="19"/>
        <v>13.81707673394731</v>
      </c>
      <c r="BT53" s="144">
        <v>5147712</v>
      </c>
      <c r="BU53" s="144">
        <v>719276</v>
      </c>
      <c r="BV53" s="25">
        <f t="shared" ref="BV53:BX53" si="67">100*BU53/$BT53</f>
        <v>13.972731963248915</v>
      </c>
      <c r="BW53" s="144">
        <v>3441500</v>
      </c>
      <c r="BX53" s="25">
        <f t="shared" si="67"/>
        <v>66.854944487958917</v>
      </c>
      <c r="BY53" s="144">
        <v>986936</v>
      </c>
      <c r="BZ53" s="25">
        <f t="shared" si="21"/>
        <v>19.172323548792164</v>
      </c>
      <c r="CA53" s="145">
        <v>42052</v>
      </c>
      <c r="CB53" s="144">
        <v>7167</v>
      </c>
      <c r="CC53" s="25">
        <f t="shared" ref="CC53:CE53" si="68">100*CB53/$CA53</f>
        <v>17.043184628555121</v>
      </c>
      <c r="CD53" s="144">
        <v>29274</v>
      </c>
      <c r="CE53" s="25">
        <f t="shared" si="68"/>
        <v>69.613811471511468</v>
      </c>
      <c r="CF53" s="144">
        <v>5611</v>
      </c>
      <c r="CG53" s="91">
        <f t="shared" si="23"/>
        <v>13.343003899933416</v>
      </c>
      <c r="CH53" s="139" t="s">
        <v>132</v>
      </c>
      <c r="CI53" s="139" t="s">
        <v>132</v>
      </c>
      <c r="CJ53" s="139"/>
      <c r="CK53" s="139" t="s">
        <v>132</v>
      </c>
      <c r="CL53" s="139"/>
      <c r="CM53" s="139" t="s">
        <v>132</v>
      </c>
      <c r="CN53" s="139"/>
      <c r="CO53" s="145">
        <v>45161</v>
      </c>
      <c r="CP53" s="144">
        <v>9054</v>
      </c>
      <c r="CQ53" s="25">
        <f t="shared" si="55"/>
        <v>20.048271738889749</v>
      </c>
      <c r="CR53" s="144">
        <v>32132</v>
      </c>
      <c r="CS53" s="25">
        <f t="shared" si="55"/>
        <v>71.14988596355262</v>
      </c>
      <c r="CT53" s="144">
        <v>3975</v>
      </c>
      <c r="CU53" s="91">
        <f t="shared" si="40"/>
        <v>8.8018422975576271</v>
      </c>
      <c r="CV53" s="144">
        <v>39353</v>
      </c>
      <c r="CW53" s="144">
        <v>12459</v>
      </c>
      <c r="CX53" s="25">
        <f t="shared" si="56"/>
        <v>31.659593931847635</v>
      </c>
      <c r="CY53" s="144">
        <v>25323</v>
      </c>
      <c r="CZ53" s="25">
        <f t="shared" si="56"/>
        <v>64.348334307422562</v>
      </c>
      <c r="DA53" s="144">
        <v>1571</v>
      </c>
      <c r="DB53" s="25">
        <f t="shared" si="42"/>
        <v>3.9920717607298046</v>
      </c>
    </row>
    <row r="54" spans="1:106">
      <c r="B54" s="139"/>
      <c r="C54" s="139"/>
      <c r="D54" s="139"/>
      <c r="E54" s="139"/>
      <c r="F54" s="139"/>
      <c r="G54" s="139"/>
      <c r="H54" s="139"/>
      <c r="I54" s="142"/>
      <c r="J54" s="139"/>
      <c r="K54" s="139"/>
      <c r="L54" s="139"/>
      <c r="M54" s="139"/>
      <c r="N54" s="139"/>
      <c r="O54" s="143"/>
      <c r="P54" s="139"/>
      <c r="Q54" s="139"/>
      <c r="R54" s="139"/>
      <c r="S54" s="139"/>
      <c r="T54" s="139"/>
      <c r="U54" s="139"/>
      <c r="V54" s="139"/>
      <c r="W54" s="142"/>
      <c r="X54" s="139"/>
      <c r="Y54" s="139"/>
      <c r="Z54" s="139"/>
      <c r="AA54" s="139"/>
      <c r="AB54" s="139"/>
      <c r="AC54" s="143"/>
      <c r="AD54" s="139"/>
      <c r="AE54" s="139"/>
      <c r="AF54" s="139"/>
      <c r="AG54" s="139"/>
      <c r="AH54" s="139"/>
      <c r="AI54" s="139"/>
      <c r="AJ54" s="139"/>
      <c r="AK54" s="142"/>
      <c r="AL54" s="139"/>
      <c r="AM54" s="139"/>
      <c r="AN54" s="139"/>
      <c r="AO54" s="139"/>
      <c r="AP54" s="139"/>
      <c r="AQ54" s="143"/>
      <c r="AR54" s="139"/>
      <c r="AS54" s="139"/>
      <c r="AT54" s="139"/>
      <c r="AU54" s="139"/>
      <c r="AV54" s="139"/>
      <c r="AW54" s="139"/>
      <c r="AX54" s="139"/>
      <c r="AY54" s="142"/>
      <c r="AZ54" s="139"/>
      <c r="BA54" s="139"/>
      <c r="BB54" s="139"/>
      <c r="BC54" s="139"/>
      <c r="BD54" s="139"/>
      <c r="BE54" s="143"/>
      <c r="BF54" s="139"/>
      <c r="BG54" s="139"/>
      <c r="BH54" s="139"/>
      <c r="BI54" s="139"/>
      <c r="BJ54" s="139"/>
      <c r="BK54" s="139"/>
      <c r="BL54" s="139"/>
      <c r="BM54" s="142"/>
      <c r="BN54" s="139"/>
      <c r="BO54" s="139"/>
      <c r="BP54" s="139"/>
      <c r="BQ54" s="139"/>
      <c r="BR54" s="139"/>
      <c r="BS54" s="143"/>
      <c r="BT54" s="139"/>
      <c r="BU54" s="139"/>
      <c r="BV54" s="139"/>
      <c r="BW54" s="139"/>
      <c r="BX54" s="139"/>
      <c r="BY54" s="139"/>
      <c r="BZ54" s="139"/>
      <c r="CA54" s="142"/>
      <c r="CB54" s="139"/>
      <c r="CC54" s="139"/>
      <c r="CD54" s="139"/>
      <c r="CE54" s="139"/>
      <c r="CF54" s="139"/>
      <c r="CG54" s="143"/>
      <c r="CH54" s="139"/>
      <c r="CI54" s="139"/>
      <c r="CJ54" s="139"/>
      <c r="CK54" s="139"/>
      <c r="CL54" s="139"/>
      <c r="CM54" s="139"/>
      <c r="CN54" s="139"/>
      <c r="CO54" s="142"/>
      <c r="CP54" s="139"/>
      <c r="CQ54" s="139"/>
      <c r="CR54" s="139"/>
      <c r="CS54" s="139"/>
      <c r="CT54" s="139"/>
      <c r="CU54" s="143"/>
      <c r="CV54" s="139"/>
      <c r="CW54" s="139"/>
      <c r="CX54" s="139"/>
      <c r="CY54" s="139"/>
      <c r="CZ54" s="139"/>
      <c r="DA54" s="139"/>
      <c r="DB54" s="139"/>
    </row>
    <row r="55" spans="1:106">
      <c r="B55" s="139" t="s">
        <v>181</v>
      </c>
      <c r="C55" s="139" t="s">
        <v>182</v>
      </c>
      <c r="D55" s="139" t="s">
        <v>183</v>
      </c>
      <c r="E55" s="139" t="s">
        <v>184</v>
      </c>
      <c r="F55" s="139" t="s">
        <v>183</v>
      </c>
      <c r="G55" s="139" t="s">
        <v>185</v>
      </c>
      <c r="H55" s="143" t="s">
        <v>183</v>
      </c>
      <c r="I55" s="142" t="s">
        <v>181</v>
      </c>
      <c r="J55" s="139" t="s">
        <v>182</v>
      </c>
      <c r="K55" s="139" t="s">
        <v>183</v>
      </c>
      <c r="L55" s="139" t="s">
        <v>184</v>
      </c>
      <c r="M55" s="139" t="s">
        <v>183</v>
      </c>
      <c r="N55" s="139" t="s">
        <v>185</v>
      </c>
      <c r="O55" s="143" t="s">
        <v>183</v>
      </c>
      <c r="P55" s="139" t="s">
        <v>181</v>
      </c>
      <c r="Q55" s="139" t="s">
        <v>182</v>
      </c>
      <c r="R55" s="139" t="s">
        <v>183</v>
      </c>
      <c r="S55" s="139" t="s">
        <v>184</v>
      </c>
      <c r="T55" s="139" t="s">
        <v>183</v>
      </c>
      <c r="U55" s="139" t="s">
        <v>185</v>
      </c>
      <c r="V55" s="139" t="s">
        <v>183</v>
      </c>
      <c r="W55" s="142" t="s">
        <v>181</v>
      </c>
      <c r="X55" s="139" t="s">
        <v>182</v>
      </c>
      <c r="Y55" s="139" t="s">
        <v>183</v>
      </c>
      <c r="Z55" s="139" t="s">
        <v>184</v>
      </c>
      <c r="AA55" s="139" t="s">
        <v>183</v>
      </c>
      <c r="AB55" s="139" t="s">
        <v>185</v>
      </c>
      <c r="AC55" s="143" t="s">
        <v>183</v>
      </c>
      <c r="AD55" s="139" t="s">
        <v>181</v>
      </c>
      <c r="AE55" s="139" t="s">
        <v>182</v>
      </c>
      <c r="AF55" s="139" t="s">
        <v>183</v>
      </c>
      <c r="AG55" s="139" t="s">
        <v>184</v>
      </c>
      <c r="AH55" s="139" t="s">
        <v>183</v>
      </c>
      <c r="AI55" s="139" t="s">
        <v>185</v>
      </c>
      <c r="AJ55" s="139" t="s">
        <v>183</v>
      </c>
      <c r="AK55" s="142" t="s">
        <v>181</v>
      </c>
      <c r="AL55" s="139" t="s">
        <v>182</v>
      </c>
      <c r="AM55" s="139" t="s">
        <v>183</v>
      </c>
      <c r="AN55" s="139" t="s">
        <v>184</v>
      </c>
      <c r="AO55" s="139" t="s">
        <v>183</v>
      </c>
      <c r="AP55" s="139" t="s">
        <v>185</v>
      </c>
      <c r="AQ55" s="143" t="s">
        <v>183</v>
      </c>
      <c r="AR55" s="139" t="s">
        <v>181</v>
      </c>
      <c r="AS55" s="139" t="s">
        <v>182</v>
      </c>
      <c r="AT55" s="139" t="s">
        <v>183</v>
      </c>
      <c r="AU55" s="139" t="s">
        <v>184</v>
      </c>
      <c r="AV55" s="139" t="s">
        <v>183</v>
      </c>
      <c r="AW55" s="139" t="s">
        <v>185</v>
      </c>
      <c r="AX55" s="139" t="s">
        <v>183</v>
      </c>
      <c r="AY55" s="142" t="s">
        <v>181</v>
      </c>
      <c r="AZ55" s="139" t="s">
        <v>182</v>
      </c>
      <c r="BA55" s="139" t="s">
        <v>183</v>
      </c>
      <c r="BB55" s="139" t="s">
        <v>184</v>
      </c>
      <c r="BC55" s="139" t="s">
        <v>183</v>
      </c>
      <c r="BD55" s="139" t="s">
        <v>185</v>
      </c>
      <c r="BE55" s="143" t="s">
        <v>183</v>
      </c>
      <c r="BF55" s="139" t="s">
        <v>181</v>
      </c>
      <c r="BG55" s="139" t="s">
        <v>182</v>
      </c>
      <c r="BH55" s="139" t="s">
        <v>183</v>
      </c>
      <c r="BI55" s="139" t="s">
        <v>184</v>
      </c>
      <c r="BJ55" s="139" t="s">
        <v>183</v>
      </c>
      <c r="BK55" s="139" t="s">
        <v>185</v>
      </c>
      <c r="BL55" s="139" t="s">
        <v>183</v>
      </c>
      <c r="BM55" s="142" t="s">
        <v>181</v>
      </c>
      <c r="BN55" s="139" t="s">
        <v>182</v>
      </c>
      <c r="BO55" s="139" t="s">
        <v>183</v>
      </c>
      <c r="BP55" s="139" t="s">
        <v>184</v>
      </c>
      <c r="BQ55" s="139" t="s">
        <v>183</v>
      </c>
      <c r="BR55" s="139" t="s">
        <v>185</v>
      </c>
      <c r="BS55" s="143" t="s">
        <v>183</v>
      </c>
      <c r="BT55" s="139" t="s">
        <v>181</v>
      </c>
      <c r="BU55" s="139" t="s">
        <v>182</v>
      </c>
      <c r="BV55" s="139" t="s">
        <v>183</v>
      </c>
      <c r="BW55" s="139" t="s">
        <v>184</v>
      </c>
      <c r="BX55" s="139" t="s">
        <v>183</v>
      </c>
      <c r="BY55" s="139" t="s">
        <v>185</v>
      </c>
      <c r="BZ55" s="139" t="s">
        <v>183</v>
      </c>
      <c r="CA55" s="142" t="s">
        <v>181</v>
      </c>
      <c r="CB55" s="139" t="s">
        <v>182</v>
      </c>
      <c r="CC55" s="139" t="s">
        <v>183</v>
      </c>
      <c r="CD55" s="139" t="s">
        <v>184</v>
      </c>
      <c r="CE55" s="139" t="s">
        <v>183</v>
      </c>
      <c r="CF55" s="139" t="s">
        <v>185</v>
      </c>
      <c r="CG55" s="143" t="s">
        <v>183</v>
      </c>
      <c r="CH55" s="139"/>
      <c r="CI55" s="139"/>
      <c r="CJ55" s="139"/>
      <c r="CK55" s="139"/>
      <c r="CL55" s="139"/>
      <c r="CM55" s="139"/>
      <c r="CN55" s="139"/>
      <c r="CO55" s="142" t="s">
        <v>181</v>
      </c>
      <c r="CP55" s="151" t="s">
        <v>182</v>
      </c>
      <c r="CQ55" s="151" t="s">
        <v>183</v>
      </c>
      <c r="CR55" s="151" t="s">
        <v>184</v>
      </c>
      <c r="CS55" s="151" t="s">
        <v>183</v>
      </c>
      <c r="CT55" s="151" t="s">
        <v>185</v>
      </c>
      <c r="CU55" s="143" t="s">
        <v>183</v>
      </c>
      <c r="CV55" s="139" t="s">
        <v>181</v>
      </c>
      <c r="CW55" s="139" t="s">
        <v>182</v>
      </c>
      <c r="CX55" s="139" t="s">
        <v>183</v>
      </c>
      <c r="CY55" s="139" t="s">
        <v>184</v>
      </c>
      <c r="CZ55" s="139" t="s">
        <v>183</v>
      </c>
      <c r="DA55" s="139" t="s">
        <v>185</v>
      </c>
      <c r="DB55" s="139" t="s">
        <v>183</v>
      </c>
    </row>
    <row r="56" spans="1:106">
      <c r="B56" s="223" t="s">
        <v>155</v>
      </c>
      <c r="C56" s="223"/>
      <c r="D56" s="139" t="s">
        <v>186</v>
      </c>
      <c r="E56" s="139" t="s">
        <v>155</v>
      </c>
      <c r="F56" s="139" t="s">
        <v>186</v>
      </c>
      <c r="G56" s="139" t="s">
        <v>155</v>
      </c>
      <c r="H56" s="143" t="s">
        <v>186</v>
      </c>
      <c r="I56" s="224" t="s">
        <v>155</v>
      </c>
      <c r="J56" s="226"/>
      <c r="K56" s="139" t="s">
        <v>186</v>
      </c>
      <c r="L56" s="139" t="s">
        <v>155</v>
      </c>
      <c r="M56" s="139" t="s">
        <v>186</v>
      </c>
      <c r="N56" s="139" t="s">
        <v>155</v>
      </c>
      <c r="O56" s="143" t="s">
        <v>186</v>
      </c>
      <c r="P56" s="224" t="s">
        <v>155</v>
      </c>
      <c r="Q56" s="223"/>
      <c r="R56" s="139" t="s">
        <v>186</v>
      </c>
      <c r="S56" s="139" t="s">
        <v>155</v>
      </c>
      <c r="T56" s="139" t="s">
        <v>186</v>
      </c>
      <c r="U56" s="139" t="s">
        <v>155</v>
      </c>
      <c r="V56" s="139" t="s">
        <v>186</v>
      </c>
      <c r="W56" s="224" t="s">
        <v>155</v>
      </c>
      <c r="X56" s="226"/>
      <c r="Y56" s="139" t="s">
        <v>186</v>
      </c>
      <c r="Z56" s="139" t="s">
        <v>155</v>
      </c>
      <c r="AA56" s="139" t="s">
        <v>186</v>
      </c>
      <c r="AB56" s="139" t="s">
        <v>155</v>
      </c>
      <c r="AC56" s="143" t="s">
        <v>186</v>
      </c>
      <c r="AD56" s="224" t="s">
        <v>155</v>
      </c>
      <c r="AE56" s="223"/>
      <c r="AF56" s="139" t="s">
        <v>186</v>
      </c>
      <c r="AG56" s="139" t="s">
        <v>155</v>
      </c>
      <c r="AH56" s="139" t="s">
        <v>186</v>
      </c>
      <c r="AI56" s="139" t="s">
        <v>155</v>
      </c>
      <c r="AJ56" s="139" t="s">
        <v>186</v>
      </c>
      <c r="AK56" s="224" t="s">
        <v>155</v>
      </c>
      <c r="AL56" s="226"/>
      <c r="AM56" s="139" t="s">
        <v>186</v>
      </c>
      <c r="AN56" s="139" t="s">
        <v>155</v>
      </c>
      <c r="AO56" s="139" t="s">
        <v>186</v>
      </c>
      <c r="AP56" s="139" t="s">
        <v>155</v>
      </c>
      <c r="AQ56" s="143" t="s">
        <v>186</v>
      </c>
      <c r="AR56" s="224" t="s">
        <v>155</v>
      </c>
      <c r="AS56" s="223"/>
      <c r="AT56" s="139" t="s">
        <v>186</v>
      </c>
      <c r="AU56" s="139" t="s">
        <v>155</v>
      </c>
      <c r="AV56" s="139" t="s">
        <v>186</v>
      </c>
      <c r="AW56" s="139" t="s">
        <v>155</v>
      </c>
      <c r="AX56" s="139" t="s">
        <v>186</v>
      </c>
      <c r="AY56" s="224" t="s">
        <v>155</v>
      </c>
      <c r="AZ56" s="226"/>
      <c r="BA56" s="139" t="s">
        <v>186</v>
      </c>
      <c r="BB56" s="139" t="s">
        <v>155</v>
      </c>
      <c r="BC56" s="139" t="s">
        <v>186</v>
      </c>
      <c r="BD56" s="139" t="s">
        <v>155</v>
      </c>
      <c r="BE56" s="143" t="s">
        <v>186</v>
      </c>
      <c r="BF56" s="139" t="s">
        <v>155</v>
      </c>
      <c r="BG56" s="139"/>
      <c r="BH56" s="139" t="s">
        <v>186</v>
      </c>
      <c r="BI56" s="139" t="s">
        <v>155</v>
      </c>
      <c r="BJ56" s="139" t="s">
        <v>186</v>
      </c>
      <c r="BK56" s="139" t="s">
        <v>155</v>
      </c>
      <c r="BL56" s="139" t="s">
        <v>186</v>
      </c>
      <c r="BM56" s="224" t="s">
        <v>155</v>
      </c>
      <c r="BN56" s="226"/>
      <c r="BO56" s="139" t="s">
        <v>186</v>
      </c>
      <c r="BP56" s="139" t="s">
        <v>155</v>
      </c>
      <c r="BQ56" s="139" t="s">
        <v>186</v>
      </c>
      <c r="BR56" s="139" t="s">
        <v>155</v>
      </c>
      <c r="BS56" s="143" t="s">
        <v>186</v>
      </c>
      <c r="BT56" s="224" t="s">
        <v>155</v>
      </c>
      <c r="BU56" s="223"/>
      <c r="BV56" s="139" t="s">
        <v>186</v>
      </c>
      <c r="BW56" s="139" t="s">
        <v>155</v>
      </c>
      <c r="BX56" s="139" t="s">
        <v>186</v>
      </c>
      <c r="BY56" s="139" t="s">
        <v>155</v>
      </c>
      <c r="BZ56" s="139" t="s">
        <v>186</v>
      </c>
      <c r="CA56" s="224" t="s">
        <v>155</v>
      </c>
      <c r="CB56" s="226"/>
      <c r="CC56" s="139" t="s">
        <v>186</v>
      </c>
      <c r="CD56" s="139" t="s">
        <v>155</v>
      </c>
      <c r="CE56" s="139" t="s">
        <v>186</v>
      </c>
      <c r="CF56" s="139" t="s">
        <v>155</v>
      </c>
      <c r="CG56" s="143" t="s">
        <v>186</v>
      </c>
      <c r="CH56" s="139"/>
      <c r="CI56" s="139"/>
      <c r="CJ56" s="139"/>
      <c r="CK56" s="139"/>
      <c r="CL56" s="139"/>
      <c r="CM56" s="139"/>
      <c r="CN56" s="139"/>
      <c r="CO56" s="224" t="s">
        <v>155</v>
      </c>
      <c r="CP56" s="226"/>
      <c r="CQ56" s="151" t="s">
        <v>186</v>
      </c>
      <c r="CR56" s="151" t="s">
        <v>155</v>
      </c>
      <c r="CS56" s="151" t="s">
        <v>186</v>
      </c>
      <c r="CT56" s="151" t="s">
        <v>155</v>
      </c>
      <c r="CU56" s="143" t="s">
        <v>186</v>
      </c>
      <c r="CV56" s="226" t="s">
        <v>155</v>
      </c>
      <c r="CW56" s="223"/>
      <c r="CX56" s="139" t="s">
        <v>186</v>
      </c>
      <c r="CY56" s="139" t="s">
        <v>155</v>
      </c>
      <c r="CZ56" s="139" t="s">
        <v>186</v>
      </c>
      <c r="DA56" s="139" t="s">
        <v>155</v>
      </c>
      <c r="DB56" s="139" t="s">
        <v>186</v>
      </c>
    </row>
    <row r="57" spans="1:106">
      <c r="A57" s="22" t="s">
        <v>187</v>
      </c>
      <c r="B57" s="147">
        <f>100*((B53/B4)^(1/49)-1)</f>
        <v>1.1254882243367348</v>
      </c>
      <c r="C57" s="147">
        <f t="shared" ref="C57:G57" si="69">100*((C53/C4)^(1/49)-1)</f>
        <v>-0.12910507868579835</v>
      </c>
      <c r="D57" s="25">
        <f>D53-D4</f>
        <v>-13.403685863274395</v>
      </c>
      <c r="E57" s="147">
        <f t="shared" si="69"/>
        <v>1.2358674714883833</v>
      </c>
      <c r="F57" s="25">
        <f>F53-F4</f>
        <v>3.4418480251334387</v>
      </c>
      <c r="G57" s="147">
        <f t="shared" si="69"/>
        <v>2.804946661512786</v>
      </c>
      <c r="H57" s="91">
        <f>H53-H4</f>
        <v>9.9618378381409514</v>
      </c>
      <c r="I57" s="146">
        <f>100*((I53/I4)^(1/49)-1)</f>
        <v>-3.3916989930471431E-2</v>
      </c>
      <c r="J57" s="147">
        <f t="shared" ref="J57" si="70">100*((J53/J4)^(1/49)-1)</f>
        <v>-2.0802266347452747</v>
      </c>
      <c r="K57" s="25">
        <f>K53-K4</f>
        <v>-23.518581221802769</v>
      </c>
      <c r="L57" s="147">
        <f t="shared" ref="L57" si="71">100*((L53/L4)^(1/49)-1)</f>
        <v>0.21465012211014933</v>
      </c>
      <c r="M57" s="25">
        <f>M53-M4</f>
        <v>7.3715606575005452</v>
      </c>
      <c r="N57" s="147">
        <f t="shared" ref="N57" si="72">100*((N53/N4)^(1/49)-1)</f>
        <v>2.6373959999613117</v>
      </c>
      <c r="O57" s="91">
        <f>O53-O4</f>
        <v>16.147020564302224</v>
      </c>
      <c r="P57" s="147">
        <f>100*((P53/P4)^(1/49)-1)</f>
        <v>0.71492208694958759</v>
      </c>
      <c r="Q57" s="147">
        <f t="shared" ref="Q57" si="73">100*((Q53/Q4)^(1/49)-1)</f>
        <v>-0.76325696039318824</v>
      </c>
      <c r="R57" s="25">
        <f>R53-R4</f>
        <v>-16.268055141155223</v>
      </c>
      <c r="S57" s="147">
        <f t="shared" ref="S57" si="74">100*((S53/S4)^(1/49)-1)</f>
        <v>0.96008582918321039</v>
      </c>
      <c r="T57" s="25">
        <f>T53-T4</f>
        <v>7.2648745130250703</v>
      </c>
      <c r="U57" s="147">
        <f t="shared" ref="U57" si="75">100*((U53/U4)^(1/49)-1)</f>
        <v>1.9501435776044129</v>
      </c>
      <c r="V57" s="25">
        <f>V53-V4</f>
        <v>9.0031806281301456</v>
      </c>
      <c r="W57" s="146">
        <f>100*((W53/W4)^(1/49)-1)</f>
        <v>0.42060987300334141</v>
      </c>
      <c r="X57" s="147">
        <f t="shared" ref="X57" si="76">100*((X53/X4)^(1/49)-1)</f>
        <v>-1.1559479270133899</v>
      </c>
      <c r="Y57" s="25">
        <f>Y53-Y4</f>
        <v>-16.361675027257554</v>
      </c>
      <c r="Z57" s="147">
        <f t="shared" ref="Z57" si="77">100*((Z53/Z4)^(1/49)-1)</f>
        <v>0.55741707172434207</v>
      </c>
      <c r="AA57" s="25">
        <f>AA53-AA4</f>
        <v>4.1759116534631104</v>
      </c>
      <c r="AB57" s="147">
        <f t="shared" ref="AB57" si="78">100*((AB53/AB4)^(1/49)-1)</f>
        <v>2.172461181472185</v>
      </c>
      <c r="AC57" s="91">
        <f>AC53-AC4</f>
        <v>12.185763373794451</v>
      </c>
      <c r="AD57" s="147">
        <f>100*((AD53/AD4)^(1/49)-1)</f>
        <v>0.40051986321474331</v>
      </c>
      <c r="AE57" s="147">
        <f t="shared" ref="AE57" si="79">100*((AE53/AE4)^(1/49)-1)</f>
        <v>-1.2159941518021911</v>
      </c>
      <c r="AF57" s="25">
        <f>AF53-AF4</f>
        <v>-17.4373640029089</v>
      </c>
      <c r="AG57" s="147">
        <f t="shared" ref="AG57" si="80">100*((AG53/AG4)^(1/49)-1)</f>
        <v>0.53658784941221782</v>
      </c>
      <c r="AH57" s="25">
        <f>AH53-AH4</f>
        <v>4.0923599041853151</v>
      </c>
      <c r="AI57" s="147">
        <f t="shared" ref="AI57" si="81">100*((AI53/AI4)^(1/49)-1)</f>
        <v>2.3428455804353376</v>
      </c>
      <c r="AJ57" s="25">
        <f>AJ53-AJ4</f>
        <v>13.345004098723587</v>
      </c>
      <c r="AK57" s="146">
        <f>100*((AK53/AK4)^(1/49)-1)</f>
        <v>0.68481428802971145</v>
      </c>
      <c r="AL57" s="147">
        <f t="shared" ref="AL57" si="82">100*((AL53/AL4)^(1/49)-1)</f>
        <v>-0.57960771245415543</v>
      </c>
      <c r="AM57" s="25">
        <f>AM53-AM4</f>
        <v>-13.536798651658755</v>
      </c>
      <c r="AN57" s="147">
        <f t="shared" ref="AN57" si="83">100*((AN53/AN4)^(1/49)-1)</f>
        <v>0.70493002949076899</v>
      </c>
      <c r="AO57" s="25">
        <f>AO53-AO4</f>
        <v>0.6281691131178988</v>
      </c>
      <c r="AP57" s="147">
        <f t="shared" ref="AP57" si="84">100*((AP53/AP4)^(1/49)-1)</f>
        <v>2.8916484777574247</v>
      </c>
      <c r="AQ57" s="91">
        <f>AQ53-AQ4</f>
        <v>12.908629538540854</v>
      </c>
      <c r="AR57" s="147">
        <f>100*((AR53/AR4)^(1/49)-1)</f>
        <v>1.2935378559713495</v>
      </c>
      <c r="AS57" s="147">
        <f t="shared" ref="AS57" si="85">100*((AS53/AS4)^(1/49)-1)</f>
        <v>4.7051489271221492E-2</v>
      </c>
      <c r="AT57" s="25">
        <f>AT53-AT4</f>
        <v>-12.904058684511231</v>
      </c>
      <c r="AU57" s="147">
        <f t="shared" ref="AU57" si="86">100*((AU53/AU4)^(1/49)-1)</f>
        <v>1.4073697786067152</v>
      </c>
      <c r="AV57" s="25">
        <f>AV53-AV4</f>
        <v>3.5837716407745717</v>
      </c>
      <c r="AW57" s="147">
        <f t="shared" ref="AW57" si="87">100*((AW53/AW4)^(1/49)-1)</f>
        <v>2.8633954170775189</v>
      </c>
      <c r="AX57" s="25">
        <f>AX53-AX4</f>
        <v>9.3202870437366681</v>
      </c>
      <c r="AY57" s="146">
        <f>100*((AY53/AY4)^(1/49)-1)</f>
        <v>0.66069122443295214</v>
      </c>
      <c r="AZ57" s="147">
        <f t="shared" ref="AZ57" si="88">100*((AZ53/AZ4)^(1/49)-1)</f>
        <v>-0.1988020236131427</v>
      </c>
      <c r="BA57" s="25">
        <f>BA53-BA4</f>
        <v>-9.8941906445426042</v>
      </c>
      <c r="BB57" s="147">
        <f t="shared" ref="BB57" si="89">100*((BB53/BB4)^(1/49)-1)</f>
        <v>0.7725346620365503</v>
      </c>
      <c r="BC57" s="25">
        <f>BC53-BC4</f>
        <v>3.4414653150348329</v>
      </c>
      <c r="BD57" s="147">
        <f t="shared" ref="BD57" si="90">100*((BD53/BD4)^(1/49)-1)</f>
        <v>1.7207834736462591</v>
      </c>
      <c r="BE57" s="91">
        <f>BE53-BE4</f>
        <v>6.4527253295077696</v>
      </c>
      <c r="BF57" s="147">
        <f>100*((BF53/BF4)^(1/49)-1)</f>
        <v>0.48028788464393735</v>
      </c>
      <c r="BG57" s="147">
        <f t="shared" ref="BG57" si="91">100*((BG53/BG4)^(1/49)-1)</f>
        <v>-0.4014259559304012</v>
      </c>
      <c r="BH57" s="25">
        <f>BH53-BH4</f>
        <v>-10.5685898326733</v>
      </c>
      <c r="BI57" s="147">
        <f t="shared" ref="BI57" si="92">100*((BI53/BI4)^(1/49)-1)</f>
        <v>0.6317275451701132</v>
      </c>
      <c r="BJ57" s="25">
        <f>BJ53-BJ4</f>
        <v>4.5690043406206442</v>
      </c>
      <c r="BK57" s="147">
        <f t="shared" ref="BK57" si="93">100*((BK53/BK4)^(1/49)-1)</f>
        <v>1.4328908102646531</v>
      </c>
      <c r="BL57" s="25">
        <f>BL53-BL4</f>
        <v>5.9995854920526508</v>
      </c>
      <c r="BM57" s="146">
        <f>100*((BM53/BM4)^(1/49)-1)</f>
        <v>2.0124481766377267</v>
      </c>
      <c r="BN57" s="147">
        <f t="shared" ref="BN57" si="94">100*((BN53/BN4)^(1/49)-1)</f>
        <v>0.9413205360035759</v>
      </c>
      <c r="BO57" s="25">
        <f>BO53-BO4</f>
        <v>-12.611182911895526</v>
      </c>
      <c r="BP57" s="147">
        <f t="shared" ref="BP57" si="95">100*((BP53/BP4)^(1/49)-1)</f>
        <v>2.2071022955191033</v>
      </c>
      <c r="BQ57" s="25">
        <f>BQ53-BQ4</f>
        <v>6.025406572913262</v>
      </c>
      <c r="BR57" s="147">
        <f t="shared" ref="BR57" si="96">100*((BR53/BR4)^(1/49)-1)</f>
        <v>3.3693870360727907</v>
      </c>
      <c r="BS57" s="91">
        <f>BS53-BS4</f>
        <v>6.5857763389822592</v>
      </c>
      <c r="BT57" s="147">
        <f>100*((BT53/BT4)^(1/49)-1)</f>
        <v>1.7121797039547193</v>
      </c>
      <c r="BU57" s="147">
        <f t="shared" ref="BU57" si="97">100*((BU53/BU4)^(1/49)-1)</f>
        <v>0.30831360688865495</v>
      </c>
      <c r="BV57" s="25">
        <f>BV53-BV4</f>
        <v>-13.636028698576506</v>
      </c>
      <c r="BW57" s="147">
        <f t="shared" ref="BW57" si="98">100*((BW53/BW4)^(1/49)-1)</f>
        <v>1.8314767381454988</v>
      </c>
      <c r="BX57" s="25">
        <f>BX53-BX4</f>
        <v>3.731805146659994</v>
      </c>
      <c r="BY57" s="147">
        <f t="shared" ref="BY57" si="99">100*((BY53/BY4)^(1/49)-1)</f>
        <v>3.2322736934344842</v>
      </c>
      <c r="BZ57" s="25">
        <f>BZ53-BZ4</f>
        <v>9.9042235519165089</v>
      </c>
      <c r="CA57" s="146">
        <f>100*((CA53/CA4)^(1/49)-1)</f>
        <v>1.6355613624830845</v>
      </c>
      <c r="CB57" s="147">
        <f t="shared" ref="CB57" si="100">100*((CB53/CB4)^(1/49)-1)</f>
        <v>0.20743638163354117</v>
      </c>
      <c r="CC57" s="25">
        <f>CC53-CC4</f>
        <v>-17.051913049292278</v>
      </c>
      <c r="CD57" s="147">
        <f t="shared" ref="CD57" si="101">100*((CD53/CD4)^(1/49)-1)</f>
        <v>1.8416773539467579</v>
      </c>
      <c r="CE57" s="25">
        <f>CE53-CE4</f>
        <v>6.5786895716641709</v>
      </c>
      <c r="CF57" s="147">
        <f t="shared" ref="CF57" si="102">100*((CF53/CF4)^(1/49)-1)</f>
        <v>4.8736055568609382</v>
      </c>
      <c r="CG57" s="91">
        <f>CG53-CG4</f>
        <v>10.473223477628114</v>
      </c>
      <c r="CH57" s="139"/>
      <c r="CI57" s="139"/>
      <c r="CJ57" s="139"/>
      <c r="CK57" s="139"/>
      <c r="CL57" s="139"/>
      <c r="CM57" s="139"/>
      <c r="CN57" s="139"/>
      <c r="CO57" s="142"/>
      <c r="CP57" s="151"/>
      <c r="CQ57" s="151"/>
      <c r="CR57" s="151"/>
      <c r="CS57" s="151"/>
      <c r="CT57" s="151"/>
      <c r="CU57" s="143"/>
      <c r="CV57" s="139"/>
      <c r="CW57" s="139"/>
      <c r="CX57" s="139"/>
      <c r="CY57" s="139"/>
      <c r="CZ57" s="139"/>
      <c r="DA57" s="139"/>
      <c r="DB57" s="139"/>
    </row>
    <row r="58" spans="1:106">
      <c r="A58" s="22" t="s">
        <v>188</v>
      </c>
      <c r="B58" s="147">
        <f>100*((B33/B4)^(1/29)-1)</f>
        <v>1.1600653802536609</v>
      </c>
      <c r="C58" s="147">
        <f t="shared" ref="C58:G58" si="103">100*((C33/C4)^(1/29)-1)</f>
        <v>-0.30756758244063764</v>
      </c>
      <c r="D58" s="25">
        <f>D33-D4</f>
        <v>-10.119294023925125</v>
      </c>
      <c r="E58" s="147">
        <f t="shared" si="103"/>
        <v>1.4586674781669418</v>
      </c>
      <c r="F58" s="25">
        <f>F33-F4</f>
        <v>5.5934660809281382</v>
      </c>
      <c r="G58" s="147">
        <f t="shared" si="103"/>
        <v>2.7322328904422877</v>
      </c>
      <c r="H58" s="91">
        <f>H33-H4</f>
        <v>4.5258279429969903</v>
      </c>
      <c r="I58" s="146">
        <f>100*((I33/I4)^(1/29)-1)</f>
        <v>-1.8809068193426093E-2</v>
      </c>
      <c r="J58" s="147">
        <f t="shared" ref="J58" si="104">100*((J33/J4)^(1/29)-1)</f>
        <v>-2.5437436271407043</v>
      </c>
      <c r="K58" s="25">
        <f>K33-K4</f>
        <v>-19.335672981997131</v>
      </c>
      <c r="L58" s="147">
        <f t="shared" ref="L58" si="105">100*((L33/L4)^(1/29)-1)</f>
        <v>0.72134971208539511</v>
      </c>
      <c r="M58" s="25">
        <f>M33-M4</f>
        <v>13.586138657630578</v>
      </c>
      <c r="N58" s="147">
        <f t="shared" ref="N58" si="106">100*((N33/N4)^(1/29)-1)</f>
        <v>2.2927660446536713</v>
      </c>
      <c r="O58" s="91">
        <f>O33-O4</f>
        <v>5.7495343243665493</v>
      </c>
      <c r="P58" s="147">
        <f>100*((P33/P4)^(1/29)-1)</f>
        <v>0.6654562018819421</v>
      </c>
      <c r="Q58" s="147">
        <f t="shared" ref="Q58" si="107">100*((Q33/Q4)^(1/29)-1)</f>
        <v>-0.90179759729126507</v>
      </c>
      <c r="R58" s="25">
        <f>R33-R4</f>
        <v>-11.538577006979022</v>
      </c>
      <c r="S58" s="147">
        <f t="shared" ref="S58" si="108">100*((S33/S4)^(1/29)-1)</f>
        <v>1.1796105359470843</v>
      </c>
      <c r="T58" s="25">
        <f>T33-T4</f>
        <v>9.1422389967100415</v>
      </c>
      <c r="U58" s="147">
        <f t="shared" ref="U58" si="109">100*((U33/U4)^(1/29)-1)</f>
        <v>1.3509587229247222</v>
      </c>
      <c r="V58" s="25">
        <f>V33-V4</f>
        <v>2.3963380102689698</v>
      </c>
      <c r="W58" s="146">
        <f>100*((W33/W4)^(1/29)-1)</f>
        <v>0.5465269252332261</v>
      </c>
      <c r="X58" s="147">
        <f t="shared" ref="X58" si="110">100*((X33/X4)^(1/29)-1)</f>
        <v>-1.1978445493698975</v>
      </c>
      <c r="Y58" s="25">
        <f>Y33-Y4</f>
        <v>-12.07162766373488</v>
      </c>
      <c r="Z58" s="147">
        <f t="shared" ref="Z58" si="111">100*((Z33/Z4)^(1/29)-1)</f>
        <v>0.96284112272482236</v>
      </c>
      <c r="AA58" s="25">
        <f>AA33-AA4</f>
        <v>7.7060709160765057</v>
      </c>
      <c r="AB58" s="147">
        <f t="shared" ref="AB58" si="112">100*((AB33/AB4)^(1/29)-1)</f>
        <v>1.9097556666797466</v>
      </c>
      <c r="AC58" s="91">
        <f>AC33-AC4</f>
        <v>4.3655567476583759</v>
      </c>
      <c r="AD58" s="147">
        <f>100*((AD33/AD4)^(1/29)-1)</f>
        <v>0.53744120914662741</v>
      </c>
      <c r="AE58" s="147">
        <f t="shared" ref="AE58" si="113">100*((AE33/AE4)^(1/29)-1)</f>
        <v>-1.4285917578869101</v>
      </c>
      <c r="AF58" s="25">
        <f>AF33-AF4</f>
        <v>-13.859250932439274</v>
      </c>
      <c r="AG58" s="147">
        <f t="shared" ref="AG58" si="114">100*((AG33/AG4)^(1/29)-1)</f>
        <v>1.0419008492310367</v>
      </c>
      <c r="AH58" s="25">
        <f>AH33-AH4</f>
        <v>9.3168821311432595</v>
      </c>
      <c r="AI58" s="147">
        <f t="shared" ref="AI58" si="115">100*((AI33/AI4)^(1/29)-1)</f>
        <v>2.0226707693757229</v>
      </c>
      <c r="AJ58" s="25">
        <f>AJ33-AJ4</f>
        <v>4.5423688012960106</v>
      </c>
      <c r="AK58" s="146">
        <f>100*((AK33/AK4)^(1/29)-1)</f>
        <v>0.626991413140221</v>
      </c>
      <c r="AL58" s="147">
        <f t="shared" ref="AL58" si="116">100*((AL33/AL4)^(1/29)-1)</f>
        <v>-1.0632036598275718</v>
      </c>
      <c r="AM58" s="25">
        <f>AM33-AM4</f>
        <v>-11.381036017967798</v>
      </c>
      <c r="AN58" s="147">
        <f t="shared" ref="AN58" si="117">100*((AN33/AN4)^(1/29)-1)</f>
        <v>0.90648990452477651</v>
      </c>
      <c r="AO58" s="25">
        <f>AO33-AO4</f>
        <v>5.3489551323635638</v>
      </c>
      <c r="AP58" s="147">
        <f t="shared" ref="AP58" si="118">100*((AP33/AP4)^(1/29)-1)</f>
        <v>2.8503368395456308</v>
      </c>
      <c r="AQ58" s="91">
        <f>AQ33-AQ4</f>
        <v>6.0320808856042403</v>
      </c>
      <c r="AR58" s="147">
        <f>100*((AR33/AR4)^(1/29)-1)</f>
        <v>1.3810707047377635</v>
      </c>
      <c r="AS58" s="147">
        <f t="shared" ref="AS58" si="119">100*((AS33/AS4)^(1/29)-1)</f>
        <v>0.10061221532084996</v>
      </c>
      <c r="AT58" s="25">
        <f>AT33-AT4</f>
        <v>-8.7462672934175529</v>
      </c>
      <c r="AU58" s="147">
        <f t="shared" ref="AU58" si="120">100*((AU33/AU4)^(1/29)-1)</f>
        <v>1.6227770728736601</v>
      </c>
      <c r="AV58" s="25">
        <f>AV33-AV4</f>
        <v>4.5289179134872626</v>
      </c>
      <c r="AW58" s="147">
        <f t="shared" ref="AW58" si="121">100*((AW33/AW4)^(1/29)-1)</f>
        <v>2.8293967754338789</v>
      </c>
      <c r="AX58" s="25">
        <f>AX33-AX4</f>
        <v>4.2173493799302921</v>
      </c>
      <c r="AY58" s="146">
        <f>100*((AY33/AY4)^(1/29)-1)</f>
        <v>0.47889241731422505</v>
      </c>
      <c r="AZ58" s="147">
        <f t="shared" ref="AZ58" si="122">100*((AZ33/AZ4)^(1/29)-1)</f>
        <v>-0.62395002101672814</v>
      </c>
      <c r="BA58" s="25">
        <f>BA33-BA4</f>
        <v>-7.8990613377822392</v>
      </c>
      <c r="BB58" s="147">
        <f t="shared" ref="BB58" si="123">100*((BB33/BB4)^(1/29)-1)</f>
        <v>0.69106015823787725</v>
      </c>
      <c r="BC58" s="25">
        <f>BC33-BC4</f>
        <v>3.8820736529713997</v>
      </c>
      <c r="BD58" s="147">
        <f t="shared" ref="BD58" si="124">100*((BD33/BD4)^(1/29)-1)</f>
        <v>1.695353362630958</v>
      </c>
      <c r="BE58" s="91">
        <f>BE33-BE4</f>
        <v>4.0169876848108448</v>
      </c>
      <c r="BF58" s="147">
        <f>100*((BF33/BF4)^(1/29)-1)</f>
        <v>0.26904480002036824</v>
      </c>
      <c r="BG58" s="147">
        <f t="shared" ref="BG58" si="125">100*((BG33/BG4)^(1/29)-1)</f>
        <v>-0.90598765268378179</v>
      </c>
      <c r="BH58" s="25">
        <f>BH33-BH4</f>
        <v>-8.7255005589359378</v>
      </c>
      <c r="BI58" s="147">
        <f t="shared" ref="BI58" si="126">100*((BI33/BI4)^(1/29)-1)</f>
        <v>0.50554678375063222</v>
      </c>
      <c r="BJ58" s="25">
        <f>BJ33-BJ4</f>
        <v>4.2183757750983588</v>
      </c>
      <c r="BK58" s="147">
        <f t="shared" ref="BK58" si="127">100*((BK33/BK4)^(1/29)-1)</f>
        <v>1.5416327889177017</v>
      </c>
      <c r="BL58" s="25">
        <f>BL33-BL4</f>
        <v>4.5071247838375772</v>
      </c>
      <c r="BM58" s="146">
        <f>100*((BM33/BM4)^(1/29)-1)</f>
        <v>2.0544571758224439</v>
      </c>
      <c r="BN58" s="147">
        <f t="shared" ref="BN58" si="128">100*((BN33/BN4)^(1/29)-1)</f>
        <v>0.6588989836333381</v>
      </c>
      <c r="BO58" s="25">
        <f>BO33-BO4</f>
        <v>-10.281081593674298</v>
      </c>
      <c r="BP58" s="147">
        <f t="shared" ref="BP58" si="129">100*((BP33/BP4)^(1/29)-1)</f>
        <v>2.4575494169262857</v>
      </c>
      <c r="BQ58" s="25">
        <f>BQ33-BQ4</f>
        <v>7.4529251885216397</v>
      </c>
      <c r="BR58" s="147">
        <f t="shared" ref="BR58" si="130">100*((BR33/BR4)^(1/29)-1)</f>
        <v>3.2227347022344865</v>
      </c>
      <c r="BS58" s="91">
        <f>BS33-BS4</f>
        <v>2.8281564051526518</v>
      </c>
      <c r="BT58" s="147">
        <f>100*((BT33/BT4)^(1/29)-1)</f>
        <v>2.0530968059554455</v>
      </c>
      <c r="BU58" s="147">
        <f t="shared" ref="BU58" si="131">100*((BU33/BU4)^(1/29)-1)</f>
        <v>0.58658333350110059</v>
      </c>
      <c r="BV58" s="25">
        <f>BV33-BV4</f>
        <v>-9.4640895240095517</v>
      </c>
      <c r="BW58" s="147">
        <f t="shared" ref="BW58" si="132">100*((BW33/BW4)^(1/29)-1)</f>
        <v>2.3550352475588676</v>
      </c>
      <c r="BX58" s="25">
        <f>BX33-BX4</f>
        <v>5.6464281257678124</v>
      </c>
      <c r="BY58" s="147">
        <f t="shared" ref="BY58" si="133">100*((BY33/BY4)^(1/29)-1)</f>
        <v>3.2742360157124173</v>
      </c>
      <c r="BZ58" s="25">
        <f>BZ33-BZ4</f>
        <v>3.8176613982417305</v>
      </c>
      <c r="CA58" s="146">
        <f>100*((CA33/CA4)^(1/29)-1)</f>
        <v>1.6391393634090035</v>
      </c>
      <c r="CB58" s="147">
        <f t="shared" ref="CB58" si="134">100*((CB33/CB4)^(1/29)-1)</f>
        <v>5.3251255505148976E-4</v>
      </c>
      <c r="CC58" s="25">
        <f>CC33-CC4</f>
        <v>-12.814167047897676</v>
      </c>
      <c r="CD58" s="147">
        <f t="shared" ref="CD58" si="135">100*((CD33/CD4)^(1/29)-1)</f>
        <v>2.1624952111023665</v>
      </c>
      <c r="CE58" s="25">
        <f>CE33-CE4</f>
        <v>10.123827855336557</v>
      </c>
      <c r="CF58" s="147">
        <f t="shared" ref="CF58" si="136">100*((CF33/CF4)^(1/29)-1)</f>
        <v>3.9837918376857573</v>
      </c>
      <c r="CG58" s="91">
        <f>CG33-CG4</f>
        <v>2.6903391925611166</v>
      </c>
      <c r="CH58" s="139"/>
      <c r="CI58" s="139"/>
      <c r="CJ58" s="139"/>
      <c r="CK58" s="139"/>
      <c r="CL58" s="139"/>
      <c r="CM58" s="139"/>
      <c r="CN58" s="139"/>
      <c r="CO58" s="142"/>
      <c r="CP58" s="151"/>
      <c r="CQ58" s="151"/>
      <c r="CR58" s="151"/>
      <c r="CS58" s="151"/>
      <c r="CT58" s="151"/>
      <c r="CU58" s="143"/>
      <c r="CV58" s="139"/>
      <c r="CW58" s="139"/>
      <c r="CX58" s="139"/>
      <c r="CY58" s="139"/>
      <c r="CZ58" s="139"/>
      <c r="DA58" s="139"/>
      <c r="DB58" s="139"/>
    </row>
    <row r="59" spans="1:106">
      <c r="A59" s="22" t="s">
        <v>154</v>
      </c>
      <c r="B59" s="147">
        <f>100*((B53/B33)^(1/20)-1)</f>
        <v>1.0753723401334625</v>
      </c>
      <c r="C59" s="147">
        <f t="shared" ref="C59:G59" si="137">100*((C53/C33)^(1/20)-1)</f>
        <v>0.13023316488998127</v>
      </c>
      <c r="D59" s="25">
        <f>D53-D33</f>
        <v>-3.2843918393492704</v>
      </c>
      <c r="E59" s="147">
        <f t="shared" si="137"/>
        <v>0.91367622660110115</v>
      </c>
      <c r="F59" s="25">
        <f>F53-F33</f>
        <v>-2.1516180557946996</v>
      </c>
      <c r="G59" s="147">
        <f t="shared" si="137"/>
        <v>2.9104730570561399</v>
      </c>
      <c r="H59" s="91">
        <f>H53-H33</f>
        <v>5.436009895143961</v>
      </c>
      <c r="I59" s="146">
        <f>100*((I53/I33)^(1/20)-1)</f>
        <v>-5.5819421500191702E-2</v>
      </c>
      <c r="J59" s="147">
        <f t="shared" ref="J59" si="138">100*((J53/J33)^(1/20)-1)</f>
        <v>-1.4042083571987662</v>
      </c>
      <c r="K59" s="25">
        <f>K53-K33</f>
        <v>-4.1829082398056396</v>
      </c>
      <c r="L59" s="147">
        <f t="shared" ref="L59" si="139">100*((L53/L33)^(1/20)-1)</f>
        <v>-0.51553993967353717</v>
      </c>
      <c r="M59" s="25">
        <f>M53-M33</f>
        <v>-6.2145780001300324</v>
      </c>
      <c r="N59" s="147">
        <f t="shared" ref="N59" si="140">100*((N53/N33)^(1/20)-1)</f>
        <v>3.1391728404179808</v>
      </c>
      <c r="O59" s="91">
        <f>O53-O33</f>
        <v>10.397486239935674</v>
      </c>
      <c r="P59" s="147">
        <f>100*((P53/P33)^(1/20)-1)</f>
        <v>0.78669079876285686</v>
      </c>
      <c r="Q59" s="147">
        <f t="shared" ref="Q59" si="141">100*((Q53/Q33)^(1/20)-1)</f>
        <v>-0.56202893764627504</v>
      </c>
      <c r="R59" s="25">
        <f>R53-R33</f>
        <v>-4.7294781341761993</v>
      </c>
      <c r="S59" s="147">
        <f t="shared" ref="S59" si="142">100*((S53/S33)^(1/20)-1)</f>
        <v>0.64262074363963251</v>
      </c>
      <c r="T59" s="25">
        <f>T53-T33</f>
        <v>-1.8773644836849712</v>
      </c>
      <c r="U59" s="147">
        <f t="shared" ref="U59" si="143">100*((U53/U33)^(1/20)-1)</f>
        <v>2.8252593250693625</v>
      </c>
      <c r="V59" s="25">
        <f>V53-V33</f>
        <v>6.6068426178611759</v>
      </c>
      <c r="W59" s="146">
        <f>100*((W53/W33)^(1/20)-1)</f>
        <v>0.23831019013360599</v>
      </c>
      <c r="X59" s="147">
        <f t="shared" ref="X59" si="144">100*((X53/X33)^(1/20)-1)</f>
        <v>-1.0951662655903416</v>
      </c>
      <c r="Y59" s="25">
        <f>Y53-Y33</f>
        <v>-4.2900473635226763</v>
      </c>
      <c r="Z59" s="147">
        <f t="shared" ref="Z59" si="145">100*((Z53/Z33)^(1/20)-1)</f>
        <v>-2.7557789665344501E-2</v>
      </c>
      <c r="AA59" s="25">
        <f>AA53-AA33</f>
        <v>-3.5301592626133953</v>
      </c>
      <c r="AB59" s="147">
        <f t="shared" ref="AB59" si="146">100*((AB53/AB33)^(1/20)-1)</f>
        <v>2.5545875350868386</v>
      </c>
      <c r="AC59" s="91">
        <f>AC53-AC33</f>
        <v>7.8202066261360752</v>
      </c>
      <c r="AD59" s="147">
        <f>100*((AD53/AD33)^(1/20)-1)</f>
        <v>0.20231506548535894</v>
      </c>
      <c r="AE59" s="147">
        <f t="shared" ref="AE59" si="147">100*((AE53/AE33)^(1/20)-1)</f>
        <v>-0.90691289935911357</v>
      </c>
      <c r="AF59" s="25">
        <f>AF53-AF33</f>
        <v>-3.5781130704696285</v>
      </c>
      <c r="AG59" s="147">
        <f t="shared" ref="AG59" si="148">100*((AG53/AG33)^(1/20)-1)</f>
        <v>-0.19163063944358516</v>
      </c>
      <c r="AH59" s="25">
        <f>AH53-AH33</f>
        <v>-5.2245222269579443</v>
      </c>
      <c r="AI59" s="147">
        <f t="shared" ref="AI59" si="149">100*((AI53/AI33)^(1/20)-1)</f>
        <v>2.8088846640903942</v>
      </c>
      <c r="AJ59" s="25">
        <f>AJ53-AJ33</f>
        <v>8.8026352974275763</v>
      </c>
      <c r="AK59" s="146">
        <f>100*((AK53/AK33)^(1/20)-1)</f>
        <v>0.76871648031431317</v>
      </c>
      <c r="AL59" s="147">
        <f t="shared" ref="AL59" si="150">100*((AL53/AL33)^(1/20)-1)</f>
        <v>0.12580815576195281</v>
      </c>
      <c r="AM59" s="25">
        <f>AM53-AM33</f>
        <v>-2.1557626336909568</v>
      </c>
      <c r="AN59" s="147">
        <f t="shared" ref="AN59" si="151">100*((AN53/AN33)^(1/20)-1)</f>
        <v>0.41338313978764862</v>
      </c>
      <c r="AO59" s="25">
        <f>AO53-AO33</f>
        <v>-4.720786019245665</v>
      </c>
      <c r="AP59" s="147">
        <f t="shared" ref="AP59" si="152">100*((AP53/AP33)^(1/20)-1)</f>
        <v>2.9515798292204298</v>
      </c>
      <c r="AQ59" s="91">
        <f>AQ53-AQ33</f>
        <v>6.8765486529366147</v>
      </c>
      <c r="AR59" s="147">
        <f>100*((AR53/AR33)^(1/20)-1)</f>
        <v>1.1667494501594211</v>
      </c>
      <c r="AS59" s="147">
        <f t="shared" ref="AS59" si="153">100*((AS53/AS33)^(1/20)-1)</f>
        <v>-3.0560662607037603E-2</v>
      </c>
      <c r="AT59" s="25">
        <f>AT53-AT33</f>
        <v>-4.1577913910936779</v>
      </c>
      <c r="AU59" s="147">
        <f t="shared" ref="AU59" si="154">100*((AU53/AU33)^(1/20)-1)</f>
        <v>1.0958399682343245</v>
      </c>
      <c r="AV59" s="25">
        <f>AV53-AV33</f>
        <v>-0.94514627271269092</v>
      </c>
      <c r="AW59" s="147">
        <f t="shared" ref="AW59" si="155">100*((AW53/AW33)^(1/20)-1)</f>
        <v>2.9127134153184242</v>
      </c>
      <c r="AX59" s="25">
        <f>AX53-AX33</f>
        <v>5.1029376638063759</v>
      </c>
      <c r="AY59" s="146">
        <f>100*((AY53/AY33)^(1/20)-1)</f>
        <v>0.92488392022118671</v>
      </c>
      <c r="AZ59" s="147">
        <f t="shared" ref="AZ59" si="156">100*((AZ53/AZ33)^(1/20)-1)</f>
        <v>0.42089538932394976</v>
      </c>
      <c r="BA59" s="25">
        <f>BA53-BA33</f>
        <v>-1.995129306760365</v>
      </c>
      <c r="BB59" s="147">
        <f t="shared" ref="BB59" si="157">100*((BB53/BB33)^(1/20)-1)</f>
        <v>0.89078980668320096</v>
      </c>
      <c r="BC59" s="25">
        <f>BC53-BC33</f>
        <v>-0.44060833793656684</v>
      </c>
      <c r="BD59" s="147">
        <f t="shared" ref="BD59" si="158">100*((BD53/BD33)^(1/20)-1)</f>
        <v>1.7576684303869161</v>
      </c>
      <c r="BE59" s="91">
        <f>BE53-BE33</f>
        <v>2.4357376446969248</v>
      </c>
      <c r="BF59" s="147">
        <f>100*((BF53/BF33)^(1/20)-1)</f>
        <v>0.78738110770428804</v>
      </c>
      <c r="BG59" s="147">
        <f t="shared" ref="BG59" si="159">100*((BG53/BG33)^(1/20)-1)</f>
        <v>0.33475535253717492</v>
      </c>
      <c r="BH59" s="25">
        <f>BH53-BH33</f>
        <v>-1.8430892737373625</v>
      </c>
      <c r="BI59" s="147">
        <f t="shared" ref="BI59" si="160">100*((BI53/BI33)^(1/20)-1)</f>
        <v>0.81497108682404562</v>
      </c>
      <c r="BJ59" s="25">
        <f>BJ53-BJ33</f>
        <v>0.35062856552228538</v>
      </c>
      <c r="BK59" s="147">
        <f t="shared" ref="BK59" si="161">100*((BK53/BK33)^(1/20)-1)</f>
        <v>1.2754217574543203</v>
      </c>
      <c r="BL59" s="25">
        <f>BL53-BL33</f>
        <v>1.4924607082150736</v>
      </c>
      <c r="BM59" s="146">
        <f>100*((BM53/BM33)^(1/20)-1)</f>
        <v>1.9515658413662873</v>
      </c>
      <c r="BN59" s="147">
        <f t="shared" ref="BN59" si="162">100*((BN53/BN33)^(1/20)-1)</f>
        <v>1.3522398764238996</v>
      </c>
      <c r="BO59" s="25">
        <f>BO53-BO33</f>
        <v>-2.330101318221228</v>
      </c>
      <c r="BP59" s="147">
        <f t="shared" ref="BP59" si="163">100*((BP53/BP33)^(1/20)-1)</f>
        <v>1.8450409778640653</v>
      </c>
      <c r="BQ59" s="25">
        <f>BQ53-BQ33</f>
        <v>-1.4275186156083777</v>
      </c>
      <c r="BR59" s="147">
        <f t="shared" ref="BR59" si="164">100*((BR53/BR33)^(1/20)-1)</f>
        <v>3.5824030884281655</v>
      </c>
      <c r="BS59" s="91">
        <f>BS53-BS33</f>
        <v>3.7576199338296075</v>
      </c>
      <c r="BT59" s="147">
        <f>100*((BT53/BT33)^(1/20)-1)</f>
        <v>1.2198717968935791</v>
      </c>
      <c r="BU59" s="147">
        <f t="shared" ref="BU59" si="165">100*((BU53/BU33)^(1/20)-1)</f>
        <v>-9.3810663145232898E-2</v>
      </c>
      <c r="BV59" s="25">
        <f>BV53-BV33</f>
        <v>-4.1719391745669547</v>
      </c>
      <c r="BW59" s="147">
        <f t="shared" ref="BW59" si="166">100*((BW53/BW33)^(1/20)-1)</f>
        <v>1.0770701613585398</v>
      </c>
      <c r="BX59" s="25">
        <f>BX53-BX33</f>
        <v>-1.9146229791078184</v>
      </c>
      <c r="BY59" s="147">
        <f t="shared" ref="BY59" si="167">100*((BY53/BY33)^(1/20)-1)</f>
        <v>3.1714586095332509</v>
      </c>
      <c r="BZ59" s="25">
        <f>BZ53-BZ33</f>
        <v>6.0865621536747785</v>
      </c>
      <c r="CA59" s="146">
        <f>100*((CA53/CA33)^(1/20)-1)</f>
        <v>1.6303734848692075</v>
      </c>
      <c r="CB59" s="147">
        <f t="shared" ref="CB59" si="168">100*((CB53/CB33)^(1/20)-1)</f>
        <v>0.50820762228378502</v>
      </c>
      <c r="CC59" s="25">
        <f>CC53-CC33</f>
        <v>-4.2377460013946013</v>
      </c>
      <c r="CD59" s="147">
        <f t="shared" ref="CD59" si="169">100*((CD53/CD33)^(1/20)-1)</f>
        <v>1.3782801093945585</v>
      </c>
      <c r="CE59" s="25">
        <f>CE53-CE33</f>
        <v>-3.5451382836723866</v>
      </c>
      <c r="CF59" s="147">
        <f t="shared" ref="CF59" si="170">100*((CF53/CF33)^(1/20)-1)</f>
        <v>6.1773777698815202</v>
      </c>
      <c r="CG59" s="91">
        <f>CG53-CG33</f>
        <v>7.7828842850669968</v>
      </c>
      <c r="CH59" s="139"/>
      <c r="CI59" s="139"/>
      <c r="CJ59" s="139"/>
      <c r="CK59" s="139"/>
      <c r="CL59" s="139"/>
      <c r="CM59" s="139"/>
      <c r="CN59" s="139"/>
      <c r="CO59" s="146">
        <f>100*((CO53/CO33)^(1/20)-1)</f>
        <v>0.54862877348322847</v>
      </c>
      <c r="CP59" s="154">
        <f t="shared" ref="CP59" si="171">100*((CP53/CP33)^(1/20)-1)</f>
        <v>-0.92576194528607436</v>
      </c>
      <c r="CQ59" s="182">
        <f>CQ53-CQ33</f>
        <v>-6.8909575101221101</v>
      </c>
      <c r="CR59" s="154">
        <f t="shared" ref="CR59" si="172">100*((CR53/CR33)^(1/20)-1)</f>
        <v>0.70790574295274133</v>
      </c>
      <c r="CS59" s="182">
        <f>CS53-CS33</f>
        <v>2.2170796394419483</v>
      </c>
      <c r="CT59" s="154">
        <f t="shared" ref="CT59" si="173">100*((CT53/CT33)^(1/20)-1)</f>
        <v>4.4282581661214682</v>
      </c>
      <c r="CU59" s="91">
        <f>CU53-CU33</f>
        <v>4.6738778706801565</v>
      </c>
      <c r="CV59" s="147">
        <f>100*((CV53/CV33)^(1/20)-1)</f>
        <v>1.8084526701064529</v>
      </c>
      <c r="CW59" s="147">
        <f t="shared" ref="CW59" si="174">100*((CW53/CW33)^(1/20)-1)</f>
        <v>1.0211672847283415</v>
      </c>
      <c r="CX59" s="25">
        <f>CX53-CX33</f>
        <v>-5.3176407761311246</v>
      </c>
      <c r="CY59" s="147">
        <f t="shared" ref="CY59" si="175">100*((CY53/CY33)^(1/20)-1)</f>
        <v>2.0947844971071827</v>
      </c>
      <c r="CZ59" s="25">
        <f>CZ53-CZ33</f>
        <v>3.514819142683308</v>
      </c>
      <c r="DA59" s="147">
        <f t="shared" ref="DA59" si="176">100*((DA53/DA33)^(1/20)-1)</f>
        <v>4.9129224023364948</v>
      </c>
      <c r="DB59" s="25">
        <f>DB53-DB33</f>
        <v>1.8028216334478206</v>
      </c>
    </row>
    <row r="60" spans="1:106">
      <c r="A60" s="22" t="s">
        <v>153</v>
      </c>
      <c r="B60" s="147">
        <f>100*((B53/B44)^(1/9)-1)</f>
        <v>1.1334049778537025</v>
      </c>
      <c r="C60" s="147">
        <f>100*((C53/C44)^(1/9)-1)</f>
        <v>0.78394548528324393</v>
      </c>
      <c r="D60" s="25">
        <f>D53-D44</f>
        <v>-0.50277609384036204</v>
      </c>
      <c r="E60" s="147">
        <f>100*((E53/E44)^(1/9)-1)</f>
        <v>0.62736771811089387</v>
      </c>
      <c r="F60" s="25">
        <f>F53-F44</f>
        <v>-3.0536618828530351</v>
      </c>
      <c r="G60" s="147">
        <f>100*((G53/G44)^(1/9)-1)</f>
        <v>3.6395398636439147</v>
      </c>
      <c r="H60" s="91">
        <f>H53-H44</f>
        <v>3.5564379766933918</v>
      </c>
      <c r="I60" s="146">
        <f>100*((I53/I44)^(1/9)-1)</f>
        <v>-6.1441910081438955E-2</v>
      </c>
      <c r="J60" s="147">
        <f>100*((J53/J44)^(1/9)-1)</f>
        <v>-1.0756173916691258</v>
      </c>
      <c r="K60" s="25">
        <f>K53-K44</f>
        <v>-1.2883688936812199</v>
      </c>
      <c r="L60" s="147">
        <f>100*((L53/L44)^(1/9)-1)</f>
        <v>-0.93542168252234159</v>
      </c>
      <c r="M60" s="25">
        <f>M53-M44</f>
        <v>-5.2925375967130606</v>
      </c>
      <c r="N60" s="147">
        <f>100*((N53/N44)^(1/9)-1)</f>
        <v>3.9066363762986667</v>
      </c>
      <c r="O60" s="91">
        <f>O53-O44</f>
        <v>6.580906490394284</v>
      </c>
      <c r="P60" s="147">
        <f>100*((P53/P44)^(1/9)-1)</f>
        <v>1.1540639920005091</v>
      </c>
      <c r="Q60" s="147">
        <f>100*((Q53/Q44)^(1/9)-1)</f>
        <v>0.57846920181969796</v>
      </c>
      <c r="R60" s="25">
        <f>R53-R44</f>
        <v>-0.80599988845781034</v>
      </c>
      <c r="S60" s="147">
        <f>100*((S53/S44)^(1/9)-1)</f>
        <v>0.59290673132064153</v>
      </c>
      <c r="T60" s="25">
        <f>T53-T44</f>
        <v>-3.3210745967851238</v>
      </c>
      <c r="U60" s="147">
        <f>100*((U53/U44)^(1/9)-1)</f>
        <v>3.7823096044318882</v>
      </c>
      <c r="V60" s="25">
        <f>V53-V44</f>
        <v>4.1270744852429377</v>
      </c>
      <c r="W60" s="146">
        <f>100*((W53/W44)^(1/9)-1)</f>
        <v>0.40608596048707923</v>
      </c>
      <c r="X60" s="147">
        <f>100*((X53/X44)^(1/9)-1)</f>
        <v>-0.10906004802714309</v>
      </c>
      <c r="Y60" s="25">
        <f>Y53-Y44</f>
        <v>-0.66181526736727392</v>
      </c>
      <c r="Z60" s="147">
        <f>100*((Z53/Z44)^(1/9)-1)</f>
        <v>-0.31796083878096182</v>
      </c>
      <c r="AA60" s="25">
        <f>AA53-AA44</f>
        <v>-4.3552246400022483</v>
      </c>
      <c r="AB60" s="147">
        <f>100*((AB53/AB44)^(1/9)-1)</f>
        <v>3.4438890880532647</v>
      </c>
      <c r="AC60" s="91">
        <f>AC53-AC44</f>
        <v>5.0170399073695329</v>
      </c>
      <c r="AD60" s="147">
        <f>100*((AD53/AD44)^(1/9)-1)</f>
        <v>0.37328777682021919</v>
      </c>
      <c r="AE60" s="147">
        <f>100*((AE53/AE44)^(1/9)-1)</f>
        <v>-4.7843415733739292E-2</v>
      </c>
      <c r="AF60" s="25">
        <f>AF53-AF44</f>
        <v>-0.55337916994353797</v>
      </c>
      <c r="AG60" s="147">
        <f>100*((AG53/AG44)^(1/9)-1)</f>
        <v>-0.48750954235938782</v>
      </c>
      <c r="AH60" s="25">
        <f>AH53-AH44</f>
        <v>-5.1370998851075171</v>
      </c>
      <c r="AI60" s="147">
        <f>100*((AI53/AI44)^(1/9)-1)</f>
        <v>3.7828829788402407</v>
      </c>
      <c r="AJ60" s="25">
        <f>AJ53-AJ44</f>
        <v>5.6904790550510533</v>
      </c>
      <c r="AK60" s="146">
        <f>100*((AK53/AK44)^(1/9)-1)</f>
        <v>0.7665158428656893</v>
      </c>
      <c r="AL60" s="147">
        <f>100*((AL53/AL44)^(1/9)-1)</f>
        <v>1.0384455728034148</v>
      </c>
      <c r="AM60" s="25">
        <f>AM53-AM44</f>
        <v>0.37827401980561248</v>
      </c>
      <c r="AN60" s="147">
        <f>100*((AN53/AN44)^(1/9)-1)</f>
        <v>2.8262115980526303E-2</v>
      </c>
      <c r="AO60" s="25">
        <f>AO53-AO44</f>
        <v>-4.4121822646509941</v>
      </c>
      <c r="AP60" s="147">
        <f>100*((AP53/AP44)^(1/9)-1)</f>
        <v>3.3607324849564746</v>
      </c>
      <c r="AQ60" s="91">
        <f>AQ53-AQ44</f>
        <v>4.033908244845378</v>
      </c>
      <c r="AR60" s="147">
        <f>100*((AR53/AR44)^(1/9)-1)</f>
        <v>1.176900178000051</v>
      </c>
      <c r="AS60" s="147">
        <f>100*((AS53/AS44)^(1/9)-1)</f>
        <v>0.35830857234329105</v>
      </c>
      <c r="AT60" s="25">
        <f>AT53-AT44</f>
        <v>-1.1730442466702549</v>
      </c>
      <c r="AU60" s="147">
        <f>100*((AU53/AU44)^(1/9)-1)</f>
        <v>0.81528332441913598</v>
      </c>
      <c r="AV60" s="25">
        <f>AV53-AV44</f>
        <v>-2.1918202383881606</v>
      </c>
      <c r="AW60" s="147">
        <f>100*((AW53/AW44)^(1/9)-1)</f>
        <v>3.5893781242218648</v>
      </c>
      <c r="AX60" s="25">
        <f>AX53-AX44</f>
        <v>3.3648644850584244</v>
      </c>
      <c r="AY60" s="146">
        <f>100*((AY53/AY44)^(1/9)-1)</f>
        <v>1.2474144946958976</v>
      </c>
      <c r="AZ60" s="147">
        <f>100*((AZ53/AZ44)^(1/9)-1)</f>
        <v>1.2767948287096598</v>
      </c>
      <c r="BA60" s="25">
        <f>BA53-BA44</f>
        <v>4.9407664834294707E-2</v>
      </c>
      <c r="BB60" s="147">
        <f>100*((BB53/BB44)^(1/9)-1)</f>
        <v>0.8820742644326085</v>
      </c>
      <c r="BC60" s="25">
        <f>BC53-BC44</f>
        <v>-2.1489419612559857</v>
      </c>
      <c r="BD60" s="147">
        <f>100*((BD53/BD44)^(1/9)-1)</f>
        <v>2.834643989477259</v>
      </c>
      <c r="BE60" s="91">
        <f>BE53-BE44</f>
        <v>2.099534296421691</v>
      </c>
      <c r="BF60" s="147">
        <f>100*((BF53/BF44)^(1/9)-1)</f>
        <v>1.1224561366837582</v>
      </c>
      <c r="BG60" s="147">
        <f>100*((BG53/BG44)^(1/9)-1)</f>
        <v>1.5757476614916222</v>
      </c>
      <c r="BH60" s="25">
        <f>BH53-BH44</f>
        <v>0.77197164785766148</v>
      </c>
      <c r="BI60" s="147">
        <f>100*((BI53/BI44)^(1/9)-1)</f>
        <v>0.68657063588697387</v>
      </c>
      <c r="BJ60" s="25">
        <f>BJ53-BJ44</f>
        <v>-2.5462105561875887</v>
      </c>
      <c r="BK60" s="147">
        <f>100*((BK53/BK44)^(1/9)-1)</f>
        <v>2.433658643621972</v>
      </c>
      <c r="BL60" s="25">
        <f>BL53-BL44</f>
        <v>1.7742389083299308</v>
      </c>
      <c r="BM60" s="146">
        <f>100*((BM53/BM44)^(1/9)-1)</f>
        <v>1.7309660034175556</v>
      </c>
      <c r="BN60" s="147">
        <f>100*((BN53/BN44)^(1/9)-1)</f>
        <v>1.898269841742839</v>
      </c>
      <c r="BO60" s="25">
        <f>BO53-BO44</f>
        <v>0.27331901181894125</v>
      </c>
      <c r="BP60" s="147">
        <f>100*((BP53/BP44)^(1/9)-1)</f>
        <v>1.1856298561159218</v>
      </c>
      <c r="BQ60" s="25">
        <f>BQ53-BQ44</f>
        <v>-3.3487811372780669</v>
      </c>
      <c r="BR60" s="147">
        <f>100*((BR53/BR44)^(1/9)-1)</f>
        <v>4.6171274190775602</v>
      </c>
      <c r="BS60" s="91">
        <f>BS53-BS44</f>
        <v>3.0754621254591221</v>
      </c>
      <c r="BT60" s="147">
        <f>100*((BT53/BT44)^(1/9)-1)</f>
        <v>1.5001126493577877</v>
      </c>
      <c r="BU60" s="147">
        <f>100*((BU53/BU44)^(1/9)-1)</f>
        <v>0.56807321335814454</v>
      </c>
      <c r="BV60" s="25">
        <f>BV53-BV44</f>
        <v>-1.2096138910449881</v>
      </c>
      <c r="BW60" s="147">
        <f>100*((BW53/BW44)^(1/9)-1)</f>
        <v>1.0596894102771648</v>
      </c>
      <c r="BX60" s="25">
        <f>BX53-BX44</f>
        <v>-2.6683939333658628</v>
      </c>
      <c r="BY60" s="147">
        <f>100*((BY53/BY44)^(1/9)-1)</f>
        <v>4.0810082658487845</v>
      </c>
      <c r="BZ60" s="25">
        <f>BZ53-BZ44</f>
        <v>3.8780078244108527</v>
      </c>
      <c r="CA60" s="146">
        <f>100*((CA53/CA44)^(1/9)-1)</f>
        <v>1.9281809807953021</v>
      </c>
      <c r="CB60" s="147">
        <f>100*((CB53/CB44)^(1/9)-1)</f>
        <v>2.1312861493532953</v>
      </c>
      <c r="CC60" s="25">
        <f>CC53-CC44</f>
        <v>0.30262378587911698</v>
      </c>
      <c r="CD60" s="147">
        <f>100*((CD53/CD44)^(1/9)-1)</f>
        <v>1.1650145352165575</v>
      </c>
      <c r="CE60" s="25">
        <f>CE53-CE44</f>
        <v>-4.8715179459012035</v>
      </c>
      <c r="CF60" s="147">
        <f>100*((CF53/CF44)^(1/9)-1)</f>
        <v>6.7879164002901282</v>
      </c>
      <c r="CG60" s="91">
        <f>CG53-CG44</f>
        <v>4.56889416002209</v>
      </c>
      <c r="CH60" s="139"/>
      <c r="CI60" s="139"/>
      <c r="CJ60" s="139"/>
      <c r="CK60" s="139"/>
      <c r="CL60" s="139"/>
      <c r="CM60" s="139"/>
      <c r="CN60" s="139"/>
      <c r="CO60" s="146">
        <f>100*((CO53/CO44)^(1/9)-1)</f>
        <v>0.41620813506650922</v>
      </c>
      <c r="CP60" s="154">
        <f>100*((CP53/CP44)^(1/9)-1)</f>
        <v>-0.10377191163232213</v>
      </c>
      <c r="CQ60" s="182">
        <f>CQ53-CQ44</f>
        <v>-0.95899196099991713</v>
      </c>
      <c r="CR60" s="154">
        <f>100*((CR53/CR44)^(1/9)-1)</f>
        <v>6.6962239911583232E-2</v>
      </c>
      <c r="CS60" s="182">
        <f>CS53-CS44</f>
        <v>-2.2663516237956713</v>
      </c>
      <c r="CT60" s="154">
        <f>100*((CT53/CT44)^(1/9)-1)</f>
        <v>5.6397514483509381</v>
      </c>
      <c r="CU60" s="91">
        <f>CU53-CU44</f>
        <v>3.2253435847955823</v>
      </c>
      <c r="CV60" s="147">
        <f>100*((CV53/CV44)^(1/9)-1)</f>
        <v>1.5742687674927147</v>
      </c>
      <c r="CW60" s="147">
        <f>100*((CW53/CW44)^(1/9)-1)</f>
        <v>1.604599375284943</v>
      </c>
      <c r="CX60" s="25">
        <f>CX53-CX44</f>
        <v>8.4956589779313418E-2</v>
      </c>
      <c r="CY60" s="147">
        <f>100*((CY53/CY44)^(1/9)-1)</f>
        <v>1.4149613111373194</v>
      </c>
      <c r="CZ60" s="25">
        <f>CZ53-CZ44</f>
        <v>-0.91547009126719558</v>
      </c>
      <c r="DA60" s="147">
        <f>100*((DA53/DA44)^(1/9)-1)</f>
        <v>4.241089883078808</v>
      </c>
      <c r="DB60" s="25">
        <f>DB53-DB44</f>
        <v>0.83051350148787684</v>
      </c>
    </row>
    <row r="61" spans="1:106">
      <c r="I61" s="35"/>
      <c r="J61" s="35"/>
      <c r="K61" s="35"/>
      <c r="L61" s="35"/>
      <c r="M61" s="35"/>
      <c r="N61" s="35"/>
      <c r="O61" s="35"/>
      <c r="P61" s="35"/>
      <c r="Q61" s="35"/>
      <c r="R61" s="35"/>
      <c r="S61" s="35"/>
      <c r="T61" s="35"/>
      <c r="U61" s="35"/>
      <c r="V61" s="35"/>
      <c r="CO61" s="183"/>
      <c r="CP61" s="35"/>
      <c r="CQ61" s="35"/>
      <c r="CR61" s="35"/>
      <c r="CS61" s="35"/>
      <c r="CT61" s="35"/>
      <c r="CU61" s="107"/>
    </row>
    <row r="62" spans="1:106">
      <c r="I62" s="35"/>
      <c r="J62" s="35"/>
      <c r="K62" s="35"/>
      <c r="L62" s="35"/>
      <c r="M62" s="35"/>
      <c r="N62" s="35"/>
      <c r="O62" s="35"/>
      <c r="P62" s="35"/>
      <c r="Q62" s="35"/>
      <c r="R62" s="35"/>
      <c r="S62" s="35"/>
      <c r="T62" s="35"/>
      <c r="U62" s="35"/>
      <c r="V62" s="35"/>
    </row>
    <row r="63" spans="1:106">
      <c r="A63" s="22" t="s">
        <v>193</v>
      </c>
    </row>
  </sheetData>
  <mergeCells count="28">
    <mergeCell ref="AY56:AZ56"/>
    <mergeCell ref="BM56:BN56"/>
    <mergeCell ref="BT56:BU56"/>
    <mergeCell ref="CA56:CB56"/>
    <mergeCell ref="CO56:CP56"/>
    <mergeCell ref="CV56:CW56"/>
    <mergeCell ref="CO2:CU2"/>
    <mergeCell ref="CV2:DB2"/>
    <mergeCell ref="B2:H2"/>
    <mergeCell ref="B56:C56"/>
    <mergeCell ref="I56:J56"/>
    <mergeCell ref="P56:Q56"/>
    <mergeCell ref="W56:X56"/>
    <mergeCell ref="AD56:AE56"/>
    <mergeCell ref="AK56:AL56"/>
    <mergeCell ref="AR56:AS56"/>
    <mergeCell ref="AY2:BE2"/>
    <mergeCell ref="BF2:BL2"/>
    <mergeCell ref="BM2:BS2"/>
    <mergeCell ref="BT2:BZ2"/>
    <mergeCell ref="CA2:CG2"/>
    <mergeCell ref="CH2:CN2"/>
    <mergeCell ref="I2:O2"/>
    <mergeCell ref="P2:V2"/>
    <mergeCell ref="W2:AC2"/>
    <mergeCell ref="AD2:AJ2"/>
    <mergeCell ref="AK2:AQ2"/>
    <mergeCell ref="AR2:AX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F75D-B795-44E7-8CAD-933370A442D0}">
  <dimension ref="A1:H63"/>
  <sheetViews>
    <sheetView workbookViewId="0"/>
  </sheetViews>
  <sheetFormatPr baseColWidth="10" defaultColWidth="9.1640625" defaultRowHeight="14"/>
  <cols>
    <col min="1" max="1" width="12.6640625" style="36" customWidth="1"/>
    <col min="2" max="8" width="16.6640625" style="36" customWidth="1"/>
    <col min="9" max="16384" width="9.1640625" style="36"/>
  </cols>
  <sheetData>
    <row r="1" spans="1:8" ht="16">
      <c r="A1" s="44" t="s">
        <v>4</v>
      </c>
    </row>
    <row r="3" spans="1:8">
      <c r="B3" s="37" t="s">
        <v>181</v>
      </c>
      <c r="C3" s="37" t="s">
        <v>182</v>
      </c>
      <c r="D3" s="37" t="s">
        <v>183</v>
      </c>
      <c r="E3" s="37" t="s">
        <v>184</v>
      </c>
      <c r="F3" s="37" t="s">
        <v>183</v>
      </c>
      <c r="G3" s="37" t="s">
        <v>185</v>
      </c>
      <c r="H3" s="37" t="s">
        <v>183</v>
      </c>
    </row>
    <row r="4" spans="1:8">
      <c r="A4" s="36">
        <v>1971</v>
      </c>
      <c r="B4" s="38">
        <v>642471</v>
      </c>
      <c r="C4" s="38">
        <v>204219</v>
      </c>
      <c r="D4" s="39">
        <f>100*C4/$B4</f>
        <v>31.7864930868475</v>
      </c>
      <c r="E4" s="38">
        <v>383191</v>
      </c>
      <c r="F4" s="39">
        <f>100*E4/$B4</f>
        <v>59.643314639882576</v>
      </c>
      <c r="G4" s="38">
        <v>55061</v>
      </c>
      <c r="H4" s="39">
        <f>100*G4/$B4</f>
        <v>8.5701922732699227</v>
      </c>
    </row>
    <row r="5" spans="1:8">
      <c r="A5" s="36">
        <v>1972</v>
      </c>
      <c r="B5" s="38">
        <v>648769</v>
      </c>
      <c r="C5" s="38">
        <v>201684</v>
      </c>
      <c r="D5" s="39">
        <f t="shared" ref="D5:F53" si="0">100*C5/$B5</f>
        <v>31.087182032433731</v>
      </c>
      <c r="E5" s="38">
        <v>391119</v>
      </c>
      <c r="F5" s="39">
        <f t="shared" si="0"/>
        <v>60.286326874434508</v>
      </c>
      <c r="G5" s="38">
        <v>55966</v>
      </c>
      <c r="H5" s="39">
        <f t="shared" ref="H5:H53" si="1">100*G5/$B5</f>
        <v>8.6264910931317615</v>
      </c>
    </row>
    <row r="6" spans="1:8">
      <c r="A6" s="36">
        <v>1973</v>
      </c>
      <c r="B6" s="38">
        <v>656720</v>
      </c>
      <c r="C6" s="38">
        <v>199309</v>
      </c>
      <c r="D6" s="39">
        <f t="shared" si="0"/>
        <v>30.349159459130224</v>
      </c>
      <c r="E6" s="38">
        <v>400204</v>
      </c>
      <c r="F6" s="39">
        <f t="shared" si="0"/>
        <v>60.939822146424653</v>
      </c>
      <c r="G6" s="38">
        <v>57207</v>
      </c>
      <c r="H6" s="39">
        <f t="shared" si="1"/>
        <v>8.7110183944451212</v>
      </c>
    </row>
    <row r="7" spans="1:8">
      <c r="A7" s="36">
        <v>1974</v>
      </c>
      <c r="B7" s="38">
        <v>664744</v>
      </c>
      <c r="C7" s="38">
        <v>197239</v>
      </c>
      <c r="D7" s="39">
        <f t="shared" si="0"/>
        <v>29.671422382150119</v>
      </c>
      <c r="E7" s="38">
        <v>409053</v>
      </c>
      <c r="F7" s="39">
        <f t="shared" si="0"/>
        <v>61.535418145932873</v>
      </c>
      <c r="G7" s="38">
        <v>58452</v>
      </c>
      <c r="H7" s="39">
        <f t="shared" si="1"/>
        <v>8.7931594719170079</v>
      </c>
    </row>
    <row r="8" spans="1:8">
      <c r="A8" s="36">
        <v>1975</v>
      </c>
      <c r="B8" s="38">
        <v>677008</v>
      </c>
      <c r="C8" s="38">
        <v>196413</v>
      </c>
      <c r="D8" s="39">
        <f t="shared" si="0"/>
        <v>29.011917141304092</v>
      </c>
      <c r="E8" s="38">
        <v>420616</v>
      </c>
      <c r="F8" s="39">
        <f t="shared" si="0"/>
        <v>62.128660222626614</v>
      </c>
      <c r="G8" s="38">
        <v>59979</v>
      </c>
      <c r="H8" s="39">
        <f t="shared" si="1"/>
        <v>8.8594226360692936</v>
      </c>
    </row>
    <row r="9" spans="1:8">
      <c r="A9" s="36">
        <v>1976</v>
      </c>
      <c r="B9" s="38">
        <v>689494</v>
      </c>
      <c r="C9" s="38">
        <v>195101</v>
      </c>
      <c r="D9" s="39">
        <f t="shared" si="0"/>
        <v>28.296257835456146</v>
      </c>
      <c r="E9" s="38">
        <v>432722</v>
      </c>
      <c r="F9" s="39">
        <f t="shared" si="0"/>
        <v>62.759356861698578</v>
      </c>
      <c r="G9" s="38">
        <v>61671</v>
      </c>
      <c r="H9" s="39">
        <f t="shared" si="1"/>
        <v>8.9443853028452747</v>
      </c>
    </row>
    <row r="10" spans="1:8">
      <c r="A10" s="36">
        <v>1977</v>
      </c>
      <c r="B10" s="38">
        <v>695843</v>
      </c>
      <c r="C10" s="38">
        <v>192228</v>
      </c>
      <c r="D10" s="39">
        <f t="shared" si="0"/>
        <v>27.625197063130621</v>
      </c>
      <c r="E10" s="38">
        <v>440103</v>
      </c>
      <c r="F10" s="39">
        <f t="shared" si="0"/>
        <v>63.247456682038909</v>
      </c>
      <c r="G10" s="38">
        <v>63512</v>
      </c>
      <c r="H10" s="39">
        <f t="shared" si="1"/>
        <v>9.1273462548304725</v>
      </c>
    </row>
    <row r="11" spans="1:8">
      <c r="A11" s="36">
        <v>1978</v>
      </c>
      <c r="B11" s="38">
        <v>699514</v>
      </c>
      <c r="C11" s="38">
        <v>187884</v>
      </c>
      <c r="D11" s="39">
        <f t="shared" si="0"/>
        <v>26.859219400898336</v>
      </c>
      <c r="E11" s="38">
        <v>446264</v>
      </c>
      <c r="F11" s="39">
        <f t="shared" si="0"/>
        <v>63.796292854753446</v>
      </c>
      <c r="G11" s="38">
        <v>65366</v>
      </c>
      <c r="H11" s="39">
        <f t="shared" si="1"/>
        <v>9.3444877443482195</v>
      </c>
    </row>
    <row r="12" spans="1:8">
      <c r="A12" s="36">
        <v>1979</v>
      </c>
      <c r="B12" s="38">
        <v>703158</v>
      </c>
      <c r="C12" s="38">
        <v>183163</v>
      </c>
      <c r="D12" s="39">
        <f t="shared" si="0"/>
        <v>26.048626340025997</v>
      </c>
      <c r="E12" s="38">
        <v>452694</v>
      </c>
      <c r="F12" s="39">
        <f t="shared" si="0"/>
        <v>64.380125092795652</v>
      </c>
      <c r="G12" s="38">
        <v>67301</v>
      </c>
      <c r="H12" s="39">
        <f t="shared" si="1"/>
        <v>9.5712485671783583</v>
      </c>
    </row>
    <row r="13" spans="1:8">
      <c r="A13" s="40">
        <v>1980</v>
      </c>
      <c r="B13" s="41">
        <v>706219</v>
      </c>
      <c r="C13" s="41">
        <v>178863</v>
      </c>
      <c r="D13" s="42">
        <f t="shared" si="0"/>
        <v>25.326846204930764</v>
      </c>
      <c r="E13" s="41">
        <v>458276</v>
      </c>
      <c r="F13" s="42">
        <f t="shared" si="0"/>
        <v>64.89148550237249</v>
      </c>
      <c r="G13" s="41">
        <v>69080</v>
      </c>
      <c r="H13" s="42">
        <f t="shared" si="1"/>
        <v>9.7816682926967413</v>
      </c>
    </row>
    <row r="14" spans="1:8">
      <c r="A14" s="36">
        <v>1981</v>
      </c>
      <c r="B14" s="38">
        <v>706438</v>
      </c>
      <c r="C14" s="38">
        <v>174669</v>
      </c>
      <c r="D14" s="39">
        <f t="shared" si="0"/>
        <v>24.725312058524597</v>
      </c>
      <c r="E14" s="38">
        <v>460819</v>
      </c>
      <c r="F14" s="39">
        <f t="shared" si="0"/>
        <v>65.231343727262683</v>
      </c>
      <c r="G14" s="38">
        <v>70950</v>
      </c>
      <c r="H14" s="39">
        <f t="shared" si="1"/>
        <v>10.043344214212713</v>
      </c>
    </row>
    <row r="15" spans="1:8">
      <c r="A15" s="36">
        <v>1982</v>
      </c>
      <c r="B15" s="38">
        <v>707457</v>
      </c>
      <c r="C15" s="38">
        <v>171531</v>
      </c>
      <c r="D15" s="39">
        <f t="shared" si="0"/>
        <v>24.246137927817522</v>
      </c>
      <c r="E15" s="38">
        <v>463307</v>
      </c>
      <c r="F15" s="39">
        <f t="shared" si="0"/>
        <v>65.489068593568234</v>
      </c>
      <c r="G15" s="38">
        <v>72619</v>
      </c>
      <c r="H15" s="39">
        <f t="shared" si="1"/>
        <v>10.264793478614248</v>
      </c>
    </row>
    <row r="16" spans="1:8">
      <c r="A16" s="36">
        <v>1983</v>
      </c>
      <c r="B16" s="38">
        <v>714842</v>
      </c>
      <c r="C16" s="38">
        <v>170144</v>
      </c>
      <c r="D16" s="39">
        <f t="shared" si="0"/>
        <v>23.801623295777247</v>
      </c>
      <c r="E16" s="38">
        <v>470581</v>
      </c>
      <c r="F16" s="39">
        <f t="shared" si="0"/>
        <v>65.830071540284422</v>
      </c>
      <c r="G16" s="38">
        <v>74117</v>
      </c>
      <c r="H16" s="39">
        <f t="shared" si="1"/>
        <v>10.368305163938325</v>
      </c>
    </row>
    <row r="17" spans="1:8">
      <c r="A17" s="36">
        <v>1984</v>
      </c>
      <c r="B17" s="38">
        <v>720488</v>
      </c>
      <c r="C17" s="38">
        <v>168380</v>
      </c>
      <c r="D17" s="39">
        <f t="shared" si="0"/>
        <v>23.370271260590044</v>
      </c>
      <c r="E17" s="38">
        <v>476226</v>
      </c>
      <c r="F17" s="39">
        <f t="shared" si="0"/>
        <v>66.097700447474494</v>
      </c>
      <c r="G17" s="38">
        <v>75882</v>
      </c>
      <c r="H17" s="39">
        <f t="shared" si="1"/>
        <v>10.532028291935466</v>
      </c>
    </row>
    <row r="18" spans="1:8">
      <c r="A18" s="36">
        <v>1985</v>
      </c>
      <c r="B18" s="38">
        <v>723287</v>
      </c>
      <c r="C18" s="38">
        <v>165825</v>
      </c>
      <c r="D18" s="39">
        <f t="shared" si="0"/>
        <v>22.926583776564488</v>
      </c>
      <c r="E18" s="38">
        <v>479677</v>
      </c>
      <c r="F18" s="39">
        <f t="shared" si="0"/>
        <v>66.319040712746116</v>
      </c>
      <c r="G18" s="38">
        <v>77785</v>
      </c>
      <c r="H18" s="39">
        <f t="shared" si="1"/>
        <v>10.754375510689394</v>
      </c>
    </row>
    <row r="19" spans="1:8">
      <c r="A19" s="36">
        <v>1986</v>
      </c>
      <c r="B19" s="38">
        <v>725019</v>
      </c>
      <c r="C19" s="38">
        <v>162642</v>
      </c>
      <c r="D19" s="39">
        <f t="shared" si="0"/>
        <v>22.432791416500809</v>
      </c>
      <c r="E19" s="38">
        <v>482733</v>
      </c>
      <c r="F19" s="39">
        <f t="shared" si="0"/>
        <v>66.582117158308961</v>
      </c>
      <c r="G19" s="38">
        <v>79644</v>
      </c>
      <c r="H19" s="39">
        <f t="shared" si="1"/>
        <v>10.985091425190236</v>
      </c>
    </row>
    <row r="20" spans="1:8">
      <c r="A20" s="36">
        <v>1987</v>
      </c>
      <c r="B20" s="38">
        <v>727768</v>
      </c>
      <c r="C20" s="38">
        <v>160157</v>
      </c>
      <c r="D20" s="39">
        <f t="shared" si="0"/>
        <v>22.00660100471579</v>
      </c>
      <c r="E20" s="38">
        <v>485574</v>
      </c>
      <c r="F20" s="39">
        <f t="shared" si="0"/>
        <v>66.720988007167122</v>
      </c>
      <c r="G20" s="38">
        <v>82037</v>
      </c>
      <c r="H20" s="39">
        <f t="shared" si="1"/>
        <v>11.272410988117093</v>
      </c>
    </row>
    <row r="21" spans="1:8">
      <c r="A21" s="36">
        <v>1988</v>
      </c>
      <c r="B21" s="38">
        <v>730349</v>
      </c>
      <c r="C21" s="38">
        <v>157733</v>
      </c>
      <c r="D21" s="39">
        <f t="shared" si="0"/>
        <v>21.596935163873709</v>
      </c>
      <c r="E21" s="38">
        <v>488668</v>
      </c>
      <c r="F21" s="39">
        <f t="shared" si="0"/>
        <v>66.908833995802013</v>
      </c>
      <c r="G21" s="38">
        <v>83948</v>
      </c>
      <c r="H21" s="39">
        <f t="shared" si="1"/>
        <v>11.494230840324283</v>
      </c>
    </row>
    <row r="22" spans="1:8">
      <c r="A22" s="36">
        <v>1989</v>
      </c>
      <c r="B22" s="38">
        <v>735129</v>
      </c>
      <c r="C22" s="38">
        <v>156374</v>
      </c>
      <c r="D22" s="39">
        <f t="shared" si="0"/>
        <v>21.271640759648985</v>
      </c>
      <c r="E22" s="38">
        <v>493049</v>
      </c>
      <c r="F22" s="39">
        <f t="shared" si="0"/>
        <v>67.06972517748585</v>
      </c>
      <c r="G22" s="38">
        <v>85706</v>
      </c>
      <c r="H22" s="39">
        <f t="shared" si="1"/>
        <v>11.658634062865158</v>
      </c>
    </row>
    <row r="23" spans="1:8">
      <c r="A23" s="36">
        <v>1990</v>
      </c>
      <c r="B23" s="38">
        <v>740156</v>
      </c>
      <c r="C23" s="38">
        <v>155300</v>
      </c>
      <c r="D23" s="39">
        <f t="shared" si="0"/>
        <v>20.982063240722226</v>
      </c>
      <c r="E23" s="38">
        <v>497325</v>
      </c>
      <c r="F23" s="39">
        <f t="shared" si="0"/>
        <v>67.191916298726213</v>
      </c>
      <c r="G23" s="38">
        <v>87531</v>
      </c>
      <c r="H23" s="39">
        <f t="shared" si="1"/>
        <v>11.826020460551559</v>
      </c>
    </row>
    <row r="24" spans="1:8">
      <c r="A24" s="36">
        <v>1991</v>
      </c>
      <c r="B24" s="38">
        <v>745567</v>
      </c>
      <c r="C24" s="38">
        <v>154099</v>
      </c>
      <c r="D24" s="39">
        <f t="shared" si="0"/>
        <v>20.66869912429064</v>
      </c>
      <c r="E24" s="38">
        <v>501994</v>
      </c>
      <c r="F24" s="39">
        <f t="shared" si="0"/>
        <v>67.330501484105383</v>
      </c>
      <c r="G24" s="38">
        <v>89474</v>
      </c>
      <c r="H24" s="39">
        <f t="shared" si="1"/>
        <v>12.000799391603973</v>
      </c>
    </row>
    <row r="25" spans="1:8">
      <c r="A25" s="36">
        <v>1992</v>
      </c>
      <c r="B25" s="38">
        <v>748121</v>
      </c>
      <c r="C25" s="38">
        <v>152384</v>
      </c>
      <c r="D25" s="39">
        <f t="shared" si="0"/>
        <v>20.368897544648526</v>
      </c>
      <c r="E25" s="38">
        <v>505162</v>
      </c>
      <c r="F25" s="39">
        <f t="shared" si="0"/>
        <v>67.524103721189491</v>
      </c>
      <c r="G25" s="38">
        <v>90575</v>
      </c>
      <c r="H25" s="39">
        <f t="shared" si="1"/>
        <v>12.106998734161987</v>
      </c>
    </row>
    <row r="26" spans="1:8">
      <c r="A26" s="36">
        <v>1993</v>
      </c>
      <c r="B26" s="38">
        <v>748812</v>
      </c>
      <c r="C26" s="38">
        <v>150872</v>
      </c>
      <c r="D26" s="39">
        <f t="shared" si="0"/>
        <v>20.148181385982063</v>
      </c>
      <c r="E26" s="38">
        <v>506262</v>
      </c>
      <c r="F26" s="39">
        <f t="shared" si="0"/>
        <v>67.608692168394739</v>
      </c>
      <c r="G26" s="38">
        <v>91678</v>
      </c>
      <c r="H26" s="39">
        <f t="shared" si="1"/>
        <v>12.243126445623201</v>
      </c>
    </row>
    <row r="27" spans="1:8">
      <c r="A27" s="36">
        <v>1994</v>
      </c>
      <c r="B27" s="38">
        <v>750185</v>
      </c>
      <c r="C27" s="38">
        <v>149453</v>
      </c>
      <c r="D27" s="39">
        <f t="shared" si="0"/>
        <v>19.922152535707859</v>
      </c>
      <c r="E27" s="38">
        <v>508275</v>
      </c>
      <c r="F27" s="39">
        <f t="shared" si="0"/>
        <v>67.753287522411142</v>
      </c>
      <c r="G27" s="38">
        <v>92457</v>
      </c>
      <c r="H27" s="39">
        <f t="shared" si="1"/>
        <v>12.324559941881002</v>
      </c>
    </row>
    <row r="28" spans="1:8">
      <c r="A28" s="36">
        <v>1995</v>
      </c>
      <c r="B28" s="38">
        <v>750943</v>
      </c>
      <c r="C28" s="38">
        <v>147502</v>
      </c>
      <c r="D28" s="39">
        <f t="shared" si="0"/>
        <v>19.642236494647396</v>
      </c>
      <c r="E28" s="38">
        <v>510188</v>
      </c>
      <c r="F28" s="39">
        <f t="shared" si="0"/>
        <v>67.939643887751799</v>
      </c>
      <c r="G28" s="38">
        <v>93253</v>
      </c>
      <c r="H28" s="39">
        <f t="shared" si="1"/>
        <v>12.418119617600803</v>
      </c>
    </row>
    <row r="29" spans="1:8">
      <c r="A29" s="36">
        <v>1996</v>
      </c>
      <c r="B29" s="38">
        <v>752268</v>
      </c>
      <c r="C29" s="38">
        <v>145326</v>
      </c>
      <c r="D29" s="39">
        <f t="shared" si="0"/>
        <v>19.318381215205218</v>
      </c>
      <c r="E29" s="38">
        <v>512615</v>
      </c>
      <c r="F29" s="39">
        <f t="shared" si="0"/>
        <v>68.142603433882613</v>
      </c>
      <c r="G29" s="38">
        <v>94327</v>
      </c>
      <c r="H29" s="39">
        <f t="shared" si="1"/>
        <v>12.539015350912175</v>
      </c>
    </row>
    <row r="30" spans="1:8">
      <c r="A30" s="36">
        <v>1997</v>
      </c>
      <c r="B30" s="38">
        <v>752511</v>
      </c>
      <c r="C30" s="38">
        <v>142910</v>
      </c>
      <c r="D30" s="39">
        <f t="shared" si="0"/>
        <v>18.991084515708074</v>
      </c>
      <c r="E30" s="38">
        <v>513819</v>
      </c>
      <c r="F30" s="39">
        <f t="shared" si="0"/>
        <v>68.280596562708055</v>
      </c>
      <c r="G30" s="38">
        <v>95782</v>
      </c>
      <c r="H30" s="39">
        <f t="shared" si="1"/>
        <v>12.72831892158387</v>
      </c>
    </row>
    <row r="31" spans="1:8">
      <c r="A31" s="36">
        <v>1998</v>
      </c>
      <c r="B31" s="38">
        <v>750530</v>
      </c>
      <c r="C31" s="38">
        <v>139966</v>
      </c>
      <c r="D31" s="39">
        <f t="shared" si="0"/>
        <v>18.648954738651351</v>
      </c>
      <c r="E31" s="38">
        <v>513730</v>
      </c>
      <c r="F31" s="39">
        <f t="shared" si="0"/>
        <v>68.448962733002006</v>
      </c>
      <c r="G31" s="38">
        <v>96834</v>
      </c>
      <c r="H31" s="39">
        <f t="shared" si="1"/>
        <v>12.902082528346636</v>
      </c>
    </row>
    <row r="32" spans="1:8">
      <c r="A32" s="36">
        <v>1999</v>
      </c>
      <c r="B32" s="38">
        <v>750601</v>
      </c>
      <c r="C32" s="38">
        <v>137339</v>
      </c>
      <c r="D32" s="39">
        <f t="shared" si="0"/>
        <v>18.29720450678856</v>
      </c>
      <c r="E32" s="38">
        <v>515739</v>
      </c>
      <c r="F32" s="39">
        <f t="shared" si="0"/>
        <v>68.710140274260226</v>
      </c>
      <c r="G32" s="38">
        <v>97523</v>
      </c>
      <c r="H32" s="39">
        <f t="shared" si="1"/>
        <v>12.992655218951214</v>
      </c>
    </row>
    <row r="33" spans="1:8">
      <c r="A33" s="36">
        <v>2000</v>
      </c>
      <c r="B33" s="38">
        <v>750517</v>
      </c>
      <c r="C33" s="38">
        <v>134547</v>
      </c>
      <c r="D33" s="39">
        <f t="shared" si="0"/>
        <v>17.927242154408226</v>
      </c>
      <c r="E33" s="38">
        <v>517558</v>
      </c>
      <c r="F33" s="39">
        <f t="shared" si="0"/>
        <v>68.960196771025835</v>
      </c>
      <c r="G33" s="38">
        <v>98412</v>
      </c>
      <c r="H33" s="39">
        <f t="shared" si="1"/>
        <v>13.112561074565933</v>
      </c>
    </row>
    <row r="34" spans="1:8">
      <c r="A34" s="36">
        <v>2001</v>
      </c>
      <c r="B34" s="38">
        <v>749820</v>
      </c>
      <c r="C34" s="38">
        <v>131607</v>
      </c>
      <c r="D34" s="39">
        <f t="shared" si="0"/>
        <v>17.551812434984395</v>
      </c>
      <c r="E34" s="38">
        <v>518590</v>
      </c>
      <c r="F34" s="39">
        <f t="shared" si="0"/>
        <v>69.161932197060622</v>
      </c>
      <c r="G34" s="38">
        <v>99623</v>
      </c>
      <c r="H34" s="39">
        <f t="shared" si="1"/>
        <v>13.286255367954976</v>
      </c>
    </row>
    <row r="35" spans="1:8">
      <c r="A35" s="36">
        <v>2002</v>
      </c>
      <c r="B35" s="38">
        <v>749372</v>
      </c>
      <c r="C35" s="38">
        <v>129183</v>
      </c>
      <c r="D35" s="39">
        <f t="shared" si="0"/>
        <v>17.238834650881003</v>
      </c>
      <c r="E35" s="38">
        <v>519458</v>
      </c>
      <c r="F35" s="39">
        <f t="shared" si="0"/>
        <v>69.319109867996133</v>
      </c>
      <c r="G35" s="38">
        <v>100731</v>
      </c>
      <c r="H35" s="39">
        <f t="shared" si="1"/>
        <v>13.442055481122861</v>
      </c>
    </row>
    <row r="36" spans="1:8">
      <c r="A36" s="36">
        <v>2003</v>
      </c>
      <c r="B36" s="38">
        <v>749441</v>
      </c>
      <c r="C36" s="38">
        <v>127002</v>
      </c>
      <c r="D36" s="39">
        <f t="shared" si="0"/>
        <v>16.946230590533478</v>
      </c>
      <c r="E36" s="38">
        <v>520346</v>
      </c>
      <c r="F36" s="39">
        <f t="shared" si="0"/>
        <v>69.431216066374802</v>
      </c>
      <c r="G36" s="38">
        <v>102093</v>
      </c>
      <c r="H36" s="39">
        <f t="shared" si="1"/>
        <v>13.622553343091719</v>
      </c>
    </row>
    <row r="37" spans="1:8">
      <c r="A37" s="36">
        <v>2004</v>
      </c>
      <c r="B37" s="38">
        <v>749419</v>
      </c>
      <c r="C37" s="38">
        <v>124870</v>
      </c>
      <c r="D37" s="39">
        <f t="shared" si="0"/>
        <v>16.662241016040426</v>
      </c>
      <c r="E37" s="38">
        <v>521064</v>
      </c>
      <c r="F37" s="39">
        <f t="shared" si="0"/>
        <v>69.52906184657715</v>
      </c>
      <c r="G37" s="38">
        <v>103485</v>
      </c>
      <c r="H37" s="39">
        <f t="shared" si="1"/>
        <v>13.808697137382426</v>
      </c>
    </row>
    <row r="38" spans="1:8">
      <c r="A38" s="36">
        <v>2005</v>
      </c>
      <c r="B38" s="38">
        <v>748057</v>
      </c>
      <c r="C38" s="38">
        <v>122056</v>
      </c>
      <c r="D38" s="39">
        <f t="shared" si="0"/>
        <v>16.316403696509759</v>
      </c>
      <c r="E38" s="38">
        <v>520765</v>
      </c>
      <c r="F38" s="39">
        <f t="shared" si="0"/>
        <v>69.615684366298296</v>
      </c>
      <c r="G38" s="38">
        <v>105236</v>
      </c>
      <c r="H38" s="39">
        <f t="shared" si="1"/>
        <v>14.067911937191951</v>
      </c>
    </row>
    <row r="39" spans="1:8">
      <c r="A39" s="36">
        <v>2006</v>
      </c>
      <c r="B39" s="38">
        <v>745621</v>
      </c>
      <c r="C39" s="38">
        <v>118919</v>
      </c>
      <c r="D39" s="39">
        <f t="shared" si="0"/>
        <v>15.948987488281579</v>
      </c>
      <c r="E39" s="38">
        <v>518791</v>
      </c>
      <c r="F39" s="39">
        <f t="shared" si="0"/>
        <v>69.578378291383956</v>
      </c>
      <c r="G39" s="38">
        <v>107911</v>
      </c>
      <c r="H39" s="39">
        <f t="shared" si="1"/>
        <v>14.472634220334459</v>
      </c>
    </row>
    <row r="40" spans="1:8">
      <c r="A40" s="36">
        <v>2007</v>
      </c>
      <c r="B40" s="38">
        <v>745433</v>
      </c>
      <c r="C40" s="38">
        <v>117143</v>
      </c>
      <c r="D40" s="39">
        <f t="shared" si="0"/>
        <v>15.714759072914669</v>
      </c>
      <c r="E40" s="38">
        <v>518002</v>
      </c>
      <c r="F40" s="39">
        <f t="shared" si="0"/>
        <v>69.490081603578048</v>
      </c>
      <c r="G40" s="38">
        <v>110288</v>
      </c>
      <c r="H40" s="39">
        <f t="shared" si="1"/>
        <v>14.795159323507278</v>
      </c>
    </row>
    <row r="41" spans="1:8">
      <c r="A41" s="36">
        <v>2008</v>
      </c>
      <c r="B41" s="38">
        <v>746877</v>
      </c>
      <c r="C41" s="38">
        <v>115687</v>
      </c>
      <c r="D41" s="39">
        <f t="shared" si="0"/>
        <v>15.489431325372182</v>
      </c>
      <c r="E41" s="38">
        <v>518374</v>
      </c>
      <c r="F41" s="39">
        <f t="shared" si="0"/>
        <v>69.405537993538431</v>
      </c>
      <c r="G41" s="38">
        <v>112816</v>
      </c>
      <c r="H41" s="39">
        <f t="shared" si="1"/>
        <v>15.10503068108939</v>
      </c>
    </row>
    <row r="42" spans="1:8">
      <c r="A42" s="36">
        <v>2009</v>
      </c>
      <c r="B42" s="38">
        <v>749956</v>
      </c>
      <c r="C42" s="38">
        <v>114666</v>
      </c>
      <c r="D42" s="39">
        <f t="shared" si="0"/>
        <v>15.289696995557073</v>
      </c>
      <c r="E42" s="38">
        <v>519440</v>
      </c>
      <c r="F42" s="39">
        <f t="shared" si="0"/>
        <v>69.262730080164701</v>
      </c>
      <c r="G42" s="38">
        <v>115850</v>
      </c>
      <c r="H42" s="39">
        <f t="shared" si="1"/>
        <v>15.447572924278225</v>
      </c>
    </row>
    <row r="43" spans="1:8">
      <c r="A43" s="36">
        <v>2010</v>
      </c>
      <c r="B43" s="38">
        <v>753035</v>
      </c>
      <c r="C43" s="38">
        <v>113640</v>
      </c>
      <c r="D43" s="39">
        <f t="shared" si="0"/>
        <v>15.090932028391775</v>
      </c>
      <c r="E43" s="38">
        <v>520463</v>
      </c>
      <c r="F43" s="39">
        <f t="shared" si="0"/>
        <v>69.115379763224823</v>
      </c>
      <c r="G43" s="38">
        <v>118932</v>
      </c>
      <c r="H43" s="39">
        <f t="shared" si="1"/>
        <v>15.793688208383408</v>
      </c>
    </row>
    <row r="44" spans="1:8">
      <c r="A44" s="36">
        <v>2011</v>
      </c>
      <c r="B44" s="38">
        <v>755705</v>
      </c>
      <c r="C44" s="38">
        <v>112619</v>
      </c>
      <c r="D44" s="39">
        <f t="shared" si="0"/>
        <v>14.902508253882136</v>
      </c>
      <c r="E44" s="38">
        <v>520475</v>
      </c>
      <c r="F44" s="39">
        <f t="shared" si="0"/>
        <v>68.872774429175408</v>
      </c>
      <c r="G44" s="38">
        <v>122611</v>
      </c>
      <c r="H44" s="39">
        <f t="shared" si="1"/>
        <v>16.224717316942456</v>
      </c>
    </row>
    <row r="45" spans="1:8">
      <c r="A45" s="36">
        <v>2012</v>
      </c>
      <c r="B45" s="38">
        <v>758378</v>
      </c>
      <c r="C45" s="38">
        <v>112364</v>
      </c>
      <c r="D45" s="39">
        <f t="shared" si="0"/>
        <v>14.816358069458765</v>
      </c>
      <c r="E45" s="38">
        <v>518042</v>
      </c>
      <c r="F45" s="39">
        <f t="shared" si="0"/>
        <v>68.3092072818568</v>
      </c>
      <c r="G45" s="38">
        <v>127972</v>
      </c>
      <c r="H45" s="39">
        <f t="shared" si="1"/>
        <v>16.874434648684428</v>
      </c>
    </row>
    <row r="46" spans="1:8">
      <c r="A46" s="36">
        <v>2013</v>
      </c>
      <c r="B46" s="38">
        <v>758544</v>
      </c>
      <c r="C46" s="38">
        <v>111435</v>
      </c>
      <c r="D46" s="39">
        <f t="shared" si="0"/>
        <v>14.690644181484528</v>
      </c>
      <c r="E46" s="38">
        <v>513727</v>
      </c>
      <c r="F46" s="39">
        <f t="shared" si="0"/>
        <v>67.725405513721029</v>
      </c>
      <c r="G46" s="38">
        <v>133382</v>
      </c>
      <c r="H46" s="39">
        <f t="shared" si="1"/>
        <v>17.583950304794449</v>
      </c>
    </row>
    <row r="47" spans="1:8">
      <c r="A47" s="36">
        <v>2014</v>
      </c>
      <c r="B47" s="38">
        <v>758976</v>
      </c>
      <c r="C47" s="38">
        <v>110897</v>
      </c>
      <c r="D47" s="39">
        <f t="shared" si="0"/>
        <v>14.611397461843326</v>
      </c>
      <c r="E47" s="38">
        <v>509190</v>
      </c>
      <c r="F47" s="39">
        <f t="shared" si="0"/>
        <v>67.089077915507204</v>
      </c>
      <c r="G47" s="38">
        <v>138889</v>
      </c>
      <c r="H47" s="39">
        <f t="shared" si="1"/>
        <v>18.299524622649464</v>
      </c>
    </row>
    <row r="48" spans="1:8">
      <c r="A48" s="36">
        <v>2015</v>
      </c>
      <c r="B48" s="38">
        <v>758842</v>
      </c>
      <c r="C48" s="38">
        <v>110164</v>
      </c>
      <c r="D48" s="39">
        <f t="shared" si="0"/>
        <v>14.517383065249419</v>
      </c>
      <c r="E48" s="38">
        <v>504886</v>
      </c>
      <c r="F48" s="39">
        <f t="shared" si="0"/>
        <v>66.533744837528758</v>
      </c>
      <c r="G48" s="38">
        <v>143792</v>
      </c>
      <c r="H48" s="39">
        <f t="shared" si="1"/>
        <v>18.94887209722182</v>
      </c>
    </row>
    <row r="49" spans="1:8">
      <c r="A49" s="36">
        <v>2016</v>
      </c>
      <c r="B49" s="38">
        <v>763350</v>
      </c>
      <c r="C49" s="38">
        <v>111061</v>
      </c>
      <c r="D49" s="39">
        <f t="shared" si="0"/>
        <v>14.549158315320627</v>
      </c>
      <c r="E49" s="38">
        <v>503180</v>
      </c>
      <c r="F49" s="39">
        <f t="shared" si="0"/>
        <v>65.917338049387567</v>
      </c>
      <c r="G49" s="38">
        <v>149109</v>
      </c>
      <c r="H49" s="39">
        <f t="shared" si="1"/>
        <v>19.533503635291805</v>
      </c>
    </row>
    <row r="50" spans="1:8">
      <c r="A50" s="36">
        <v>2017</v>
      </c>
      <c r="B50" s="38">
        <v>766621</v>
      </c>
      <c r="C50" s="38">
        <v>111144</v>
      </c>
      <c r="D50" s="39">
        <f t="shared" si="0"/>
        <v>14.497907049245978</v>
      </c>
      <c r="E50" s="38">
        <v>501148</v>
      </c>
      <c r="F50" s="39">
        <f t="shared" si="0"/>
        <v>65.371024274054591</v>
      </c>
      <c r="G50" s="38">
        <v>154329</v>
      </c>
      <c r="H50" s="39">
        <f t="shared" si="1"/>
        <v>20.131068676699439</v>
      </c>
    </row>
    <row r="51" spans="1:8">
      <c r="A51" s="36">
        <v>2018</v>
      </c>
      <c r="B51" s="38">
        <v>770301</v>
      </c>
      <c r="C51" s="38">
        <v>111284</v>
      </c>
      <c r="D51" s="39">
        <f t="shared" si="0"/>
        <v>14.446820139140414</v>
      </c>
      <c r="E51" s="38">
        <v>499301</v>
      </c>
      <c r="F51" s="39">
        <f t="shared" si="0"/>
        <v>64.818947398484482</v>
      </c>
      <c r="G51" s="38">
        <v>159716</v>
      </c>
      <c r="H51" s="39">
        <f t="shared" si="1"/>
        <v>20.734232462375097</v>
      </c>
    </row>
    <row r="52" spans="1:8">
      <c r="A52" s="36">
        <v>2019</v>
      </c>
      <c r="B52" s="38">
        <v>776868</v>
      </c>
      <c r="C52" s="38">
        <v>111785</v>
      </c>
      <c r="D52" s="39">
        <f t="shared" si="0"/>
        <v>14.389188382067481</v>
      </c>
      <c r="E52" s="38">
        <v>499663</v>
      </c>
      <c r="F52" s="39">
        <f t="shared" si="0"/>
        <v>64.317618951996991</v>
      </c>
      <c r="G52" s="38">
        <v>165420</v>
      </c>
      <c r="H52" s="39">
        <f t="shared" si="1"/>
        <v>21.293192665935525</v>
      </c>
    </row>
    <row r="53" spans="1:8">
      <c r="A53" s="36">
        <v>2020</v>
      </c>
      <c r="B53" s="38">
        <v>781476</v>
      </c>
      <c r="C53" s="38">
        <v>112135</v>
      </c>
      <c r="D53" s="39">
        <f t="shared" si="0"/>
        <v>14.349129083938598</v>
      </c>
      <c r="E53" s="38">
        <v>498079</v>
      </c>
      <c r="F53" s="39">
        <f>100*E53/$B53</f>
        <v>63.735674544067891</v>
      </c>
      <c r="G53" s="38">
        <v>171262</v>
      </c>
      <c r="H53" s="39">
        <f t="shared" si="1"/>
        <v>21.91519637199351</v>
      </c>
    </row>
    <row r="54" spans="1:8">
      <c r="B54" s="38"/>
      <c r="C54" s="38"/>
      <c r="D54" s="39"/>
      <c r="E54" s="38"/>
      <c r="F54" s="39"/>
      <c r="G54" s="38"/>
      <c r="H54" s="39"/>
    </row>
    <row r="55" spans="1:8">
      <c r="B55" s="37" t="s">
        <v>181</v>
      </c>
      <c r="C55" s="37" t="s">
        <v>182</v>
      </c>
      <c r="D55" s="37" t="s">
        <v>183</v>
      </c>
      <c r="E55" s="37" t="s">
        <v>184</v>
      </c>
      <c r="F55" s="37" t="s">
        <v>183</v>
      </c>
      <c r="G55" s="37" t="s">
        <v>185</v>
      </c>
      <c r="H55" s="37" t="s">
        <v>183</v>
      </c>
    </row>
    <row r="56" spans="1:8">
      <c r="B56" s="227" t="s">
        <v>155</v>
      </c>
      <c r="C56" s="227"/>
      <c r="D56" s="37" t="s">
        <v>186</v>
      </c>
      <c r="E56" s="37" t="s">
        <v>155</v>
      </c>
      <c r="F56" s="37" t="s">
        <v>186</v>
      </c>
      <c r="G56" s="37" t="s">
        <v>155</v>
      </c>
      <c r="H56" s="37" t="s">
        <v>186</v>
      </c>
    </row>
    <row r="57" spans="1:8">
      <c r="A57" s="36" t="s">
        <v>187</v>
      </c>
      <c r="B57" s="43">
        <f>100*((B53/B4)^(1/49)-1)</f>
        <v>0.40051986321474331</v>
      </c>
      <c r="C57" s="43">
        <f>100*((C53/C4)^(1/49)-1)</f>
        <v>-1.2159941518021911</v>
      </c>
      <c r="D57" s="39">
        <f>D53-D4</f>
        <v>-17.4373640029089</v>
      </c>
      <c r="E57" s="43">
        <f>100*((E53/E4)^(1/49)-1)</f>
        <v>0.53658784941221782</v>
      </c>
      <c r="F57" s="39">
        <f>F53-F4</f>
        <v>4.0923599041853151</v>
      </c>
      <c r="G57" s="43">
        <f>100*((G53/G4)^(1/49)-1)</f>
        <v>2.3428455804353376</v>
      </c>
      <c r="H57" s="39">
        <f>H53-H4</f>
        <v>13.345004098723587</v>
      </c>
    </row>
    <row r="58" spans="1:8">
      <c r="A58" s="36" t="s">
        <v>188</v>
      </c>
      <c r="B58" s="43">
        <f>100*((B33/B4)^(1/29)-1)</f>
        <v>0.53744120914662741</v>
      </c>
      <c r="C58" s="43">
        <f>100*((C33/C4)^(1/29)-1)</f>
        <v>-1.4285917578869101</v>
      </c>
      <c r="D58" s="39">
        <f>D33-D4</f>
        <v>-13.859250932439274</v>
      </c>
      <c r="E58" s="43">
        <f>100*((E33/E4)^(1/29)-1)</f>
        <v>1.0419008492310367</v>
      </c>
      <c r="F58" s="39">
        <f>F33-F4</f>
        <v>9.3168821311432595</v>
      </c>
      <c r="G58" s="43">
        <f>100*((G33/G4)^(1/29)-1)</f>
        <v>2.0226707693757229</v>
      </c>
      <c r="H58" s="39">
        <f>H33-H4</f>
        <v>4.5423688012960106</v>
      </c>
    </row>
    <row r="59" spans="1:8">
      <c r="A59" s="36" t="s">
        <v>154</v>
      </c>
      <c r="B59" s="43">
        <f>100*((B53/B33)^(1/20)-1)</f>
        <v>0.20231506548535894</v>
      </c>
      <c r="C59" s="43">
        <f>100*((C53/C33)^(1/20)-1)</f>
        <v>-0.90691289935911357</v>
      </c>
      <c r="D59" s="39">
        <f>D53-D33</f>
        <v>-3.5781130704696285</v>
      </c>
      <c r="E59" s="43">
        <f>100*((E53/E33)^(1/20)-1)</f>
        <v>-0.19163063944358516</v>
      </c>
      <c r="F59" s="39">
        <f>F53-F33</f>
        <v>-5.2245222269579443</v>
      </c>
      <c r="G59" s="43">
        <f>100*((G53/G33)^(1/20)-1)</f>
        <v>2.8088846640903942</v>
      </c>
      <c r="H59" s="39">
        <f>H53-H33</f>
        <v>8.8026352974275763</v>
      </c>
    </row>
    <row r="60" spans="1:8">
      <c r="A60" s="36" t="s">
        <v>153</v>
      </c>
      <c r="B60" s="43">
        <f>100*((B53/B44)^(1/9)-1)</f>
        <v>0.37328777682021919</v>
      </c>
      <c r="C60" s="43">
        <f>100*((C53/C44)^(1/9)-1)</f>
        <v>-4.7843415733739292E-2</v>
      </c>
      <c r="D60" s="39">
        <f>D53-D44</f>
        <v>-0.55337916994353797</v>
      </c>
      <c r="E60" s="43">
        <f>100*((E53/E44)^(1/9)-1)</f>
        <v>-0.48750954235938782</v>
      </c>
      <c r="F60" s="39">
        <f>F53-F44</f>
        <v>-5.1370998851075171</v>
      </c>
      <c r="G60" s="43">
        <f>100*((G53/G44)^(1/9)-1)</f>
        <v>3.7828829788402407</v>
      </c>
      <c r="H60" s="39">
        <f>H53-H44</f>
        <v>5.6904790550510533</v>
      </c>
    </row>
    <row r="63" spans="1:8">
      <c r="A63" s="28" t="s">
        <v>190</v>
      </c>
    </row>
  </sheetData>
  <mergeCells count="1">
    <mergeCell ref="B56:C5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BFF2-CE62-4F92-80BA-98A2778EA419}">
  <dimension ref="A1:C66"/>
  <sheetViews>
    <sheetView workbookViewId="0"/>
  </sheetViews>
  <sheetFormatPr baseColWidth="10" defaultColWidth="12.5" defaultRowHeight="16"/>
  <cols>
    <col min="1" max="1" width="20.1640625" style="10" customWidth="1"/>
    <col min="2" max="16384" width="12.5" style="10"/>
  </cols>
  <sheetData>
    <row r="1" spans="1:3">
      <c r="A1" s="9" t="s">
        <v>5</v>
      </c>
    </row>
    <row r="2" spans="1:3">
      <c r="B2" s="46"/>
      <c r="C2" s="46"/>
    </row>
    <row r="3" spans="1:3" ht="16" customHeight="1">
      <c r="B3" s="11" t="s">
        <v>191</v>
      </c>
      <c r="C3" s="11" t="s">
        <v>192</v>
      </c>
    </row>
    <row r="4" spans="1:3">
      <c r="A4" s="10">
        <v>1971</v>
      </c>
      <c r="B4" s="45">
        <v>26.2</v>
      </c>
      <c r="C4" s="45">
        <v>30.7</v>
      </c>
    </row>
    <row r="5" spans="1:3">
      <c r="A5" s="10">
        <v>1972</v>
      </c>
      <c r="B5" s="45">
        <v>26.4</v>
      </c>
      <c r="C5" s="45">
        <v>31</v>
      </c>
    </row>
    <row r="6" spans="1:3">
      <c r="A6" s="10">
        <v>1973</v>
      </c>
      <c r="B6" s="45">
        <v>26.7</v>
      </c>
      <c r="C6" s="45">
        <v>31.2</v>
      </c>
    </row>
    <row r="7" spans="1:3">
      <c r="A7" s="10">
        <v>1974</v>
      </c>
      <c r="B7" s="45">
        <v>27.1</v>
      </c>
      <c r="C7" s="45">
        <v>31.4</v>
      </c>
    </row>
    <row r="8" spans="1:3">
      <c r="A8" s="10">
        <v>1975</v>
      </c>
      <c r="B8" s="45">
        <v>27.4</v>
      </c>
      <c r="C8" s="45">
        <v>31.6</v>
      </c>
    </row>
    <row r="9" spans="1:3">
      <c r="A9" s="10">
        <v>1976</v>
      </c>
      <c r="B9" s="45">
        <v>27.7</v>
      </c>
      <c r="C9" s="45">
        <v>31.9</v>
      </c>
    </row>
    <row r="10" spans="1:3">
      <c r="A10" s="10">
        <v>1977</v>
      </c>
      <c r="B10" s="45">
        <v>28.1</v>
      </c>
      <c r="C10" s="45">
        <v>32.1</v>
      </c>
    </row>
    <row r="11" spans="1:3">
      <c r="A11" s="10">
        <v>1978</v>
      </c>
      <c r="B11" s="45">
        <v>28.4</v>
      </c>
      <c r="C11" s="45">
        <v>32.4</v>
      </c>
    </row>
    <row r="12" spans="1:3">
      <c r="A12" s="10">
        <v>1979</v>
      </c>
      <c r="B12" s="45">
        <v>28.8</v>
      </c>
      <c r="C12" s="45">
        <v>32.6</v>
      </c>
    </row>
    <row r="13" spans="1:3">
      <c r="A13" s="10">
        <v>1980</v>
      </c>
      <c r="B13" s="45">
        <v>29.1</v>
      </c>
      <c r="C13" s="45">
        <v>32.799999999999997</v>
      </c>
    </row>
    <row r="14" spans="1:3">
      <c r="A14" s="10">
        <v>1981</v>
      </c>
      <c r="B14" s="45">
        <v>29.5</v>
      </c>
      <c r="C14" s="45">
        <v>33.1</v>
      </c>
    </row>
    <row r="15" spans="1:3">
      <c r="A15" s="10">
        <v>1982</v>
      </c>
      <c r="B15" s="45">
        <v>29.8</v>
      </c>
      <c r="C15" s="45">
        <v>33.299999999999997</v>
      </c>
    </row>
    <row r="16" spans="1:3">
      <c r="A16" s="10">
        <v>1983</v>
      </c>
      <c r="B16" s="45">
        <v>30.2</v>
      </c>
      <c r="C16" s="45">
        <v>33.5</v>
      </c>
    </row>
    <row r="17" spans="1:3">
      <c r="A17" s="10">
        <v>1984</v>
      </c>
      <c r="B17" s="45">
        <v>30.6</v>
      </c>
      <c r="C17" s="45">
        <v>33.799999999999997</v>
      </c>
    </row>
    <row r="18" spans="1:3">
      <c r="A18" s="10">
        <v>1985</v>
      </c>
      <c r="B18" s="45">
        <v>31</v>
      </c>
      <c r="C18" s="45">
        <v>34</v>
      </c>
    </row>
    <row r="19" spans="1:3">
      <c r="A19" s="10">
        <v>1986</v>
      </c>
      <c r="B19" s="45">
        <v>31.4</v>
      </c>
      <c r="C19" s="45">
        <v>34.299999999999997</v>
      </c>
    </row>
    <row r="20" spans="1:3">
      <c r="A20" s="10">
        <v>1987</v>
      </c>
      <c r="B20" s="45">
        <v>31.8</v>
      </c>
      <c r="C20" s="45">
        <v>34.5</v>
      </c>
    </row>
    <row r="21" spans="1:3">
      <c r="A21" s="10">
        <v>1988</v>
      </c>
      <c r="B21" s="45">
        <v>32.200000000000003</v>
      </c>
      <c r="C21" s="45">
        <v>34.700000000000003</v>
      </c>
    </row>
    <row r="22" spans="1:3">
      <c r="A22" s="10">
        <v>1989</v>
      </c>
      <c r="B22" s="45">
        <v>32.5</v>
      </c>
      <c r="C22" s="45">
        <v>34.9</v>
      </c>
    </row>
    <row r="23" spans="1:3">
      <c r="A23" s="10">
        <v>1990</v>
      </c>
      <c r="B23" s="45">
        <v>32.9</v>
      </c>
      <c r="C23" s="45">
        <v>35.1</v>
      </c>
    </row>
    <row r="24" spans="1:3">
      <c r="A24" s="10">
        <v>1991</v>
      </c>
      <c r="B24" s="45">
        <v>33.299999999999997</v>
      </c>
      <c r="C24" s="45">
        <v>35.299999999999997</v>
      </c>
    </row>
    <row r="25" spans="1:3">
      <c r="A25" s="10">
        <v>1992</v>
      </c>
      <c r="B25" s="45">
        <v>33.6</v>
      </c>
      <c r="C25" s="45">
        <v>35.5</v>
      </c>
    </row>
    <row r="26" spans="1:3">
      <c r="A26" s="10">
        <v>1993</v>
      </c>
      <c r="B26" s="45">
        <v>34</v>
      </c>
      <c r="C26" s="45">
        <v>35.700000000000003</v>
      </c>
    </row>
    <row r="27" spans="1:3">
      <c r="A27" s="10">
        <v>1994</v>
      </c>
      <c r="B27" s="45">
        <v>34.4</v>
      </c>
      <c r="C27" s="45">
        <v>35.9</v>
      </c>
    </row>
    <row r="28" spans="1:3">
      <c r="A28" s="10">
        <v>1995</v>
      </c>
      <c r="B28" s="45">
        <v>34.799999999999997</v>
      </c>
      <c r="C28" s="45">
        <v>36.1</v>
      </c>
    </row>
    <row r="29" spans="1:3">
      <c r="A29" s="10">
        <v>1996</v>
      </c>
      <c r="B29" s="45">
        <v>35.200000000000003</v>
      </c>
      <c r="C29" s="45">
        <v>36.299999999999997</v>
      </c>
    </row>
    <row r="30" spans="1:3">
      <c r="A30" s="10">
        <v>1997</v>
      </c>
      <c r="B30" s="45">
        <v>35.6</v>
      </c>
      <c r="C30" s="45">
        <v>36.5</v>
      </c>
    </row>
    <row r="31" spans="1:3">
      <c r="A31" s="10">
        <v>1998</v>
      </c>
      <c r="B31" s="45">
        <v>36</v>
      </c>
      <c r="C31" s="45">
        <v>36.799999999999997</v>
      </c>
    </row>
    <row r="32" spans="1:3">
      <c r="A32" s="10">
        <v>1999</v>
      </c>
      <c r="B32" s="45">
        <v>36.4</v>
      </c>
      <c r="C32" s="45">
        <v>37</v>
      </c>
    </row>
    <row r="33" spans="1:3">
      <c r="A33" s="10">
        <v>2000</v>
      </c>
      <c r="B33" s="45">
        <v>36.799999999999997</v>
      </c>
      <c r="C33" s="45">
        <v>37.299999999999997</v>
      </c>
    </row>
    <row r="34" spans="1:3">
      <c r="A34" s="10">
        <v>2001</v>
      </c>
      <c r="B34" s="45">
        <v>37.200000000000003</v>
      </c>
      <c r="C34" s="45">
        <v>37.5</v>
      </c>
    </row>
    <row r="35" spans="1:3">
      <c r="A35" s="10">
        <v>2002</v>
      </c>
      <c r="B35" s="45">
        <v>37.6</v>
      </c>
      <c r="C35" s="45">
        <v>37.799999999999997</v>
      </c>
    </row>
    <row r="36" spans="1:3">
      <c r="A36" s="10">
        <v>2003</v>
      </c>
      <c r="B36" s="45">
        <v>38</v>
      </c>
      <c r="C36" s="45">
        <v>38.1</v>
      </c>
    </row>
    <row r="37" spans="1:3">
      <c r="A37" s="10">
        <v>2004</v>
      </c>
      <c r="B37" s="45">
        <v>38.299999999999997</v>
      </c>
      <c r="C37" s="45">
        <v>38.299999999999997</v>
      </c>
    </row>
    <row r="38" spans="1:3">
      <c r="A38" s="10">
        <v>2005</v>
      </c>
      <c r="B38" s="45">
        <v>38.6</v>
      </c>
      <c r="C38" s="45">
        <v>38.6</v>
      </c>
    </row>
    <row r="39" spans="1:3">
      <c r="A39" s="10">
        <v>2006</v>
      </c>
      <c r="B39" s="45">
        <v>38.9</v>
      </c>
      <c r="C39" s="45">
        <v>38.799999999999997</v>
      </c>
    </row>
    <row r="40" spans="1:3">
      <c r="A40" s="10">
        <v>2007</v>
      </c>
      <c r="B40" s="45">
        <v>39.200000000000003</v>
      </c>
      <c r="C40" s="45">
        <v>39.1</v>
      </c>
    </row>
    <row r="41" spans="1:3">
      <c r="A41" s="10">
        <v>2008</v>
      </c>
      <c r="B41" s="45">
        <v>39.4</v>
      </c>
      <c r="C41" s="45">
        <v>39.299999999999997</v>
      </c>
    </row>
    <row r="42" spans="1:3">
      <c r="A42" s="10">
        <v>2009</v>
      </c>
      <c r="B42" s="45">
        <v>39.6</v>
      </c>
      <c r="C42" s="45">
        <v>39.5</v>
      </c>
    </row>
    <row r="43" spans="1:3">
      <c r="A43" s="10">
        <v>2010</v>
      </c>
      <c r="B43" s="45">
        <v>39.799999999999997</v>
      </c>
      <c r="C43" s="45">
        <v>39.700000000000003</v>
      </c>
    </row>
    <row r="44" spans="1:3">
      <c r="A44" s="10">
        <v>2011</v>
      </c>
      <c r="B44" s="45">
        <v>40</v>
      </c>
      <c r="C44" s="45">
        <v>39.9</v>
      </c>
    </row>
    <row r="45" spans="1:3">
      <c r="A45" s="10">
        <v>2012</v>
      </c>
      <c r="B45" s="45">
        <v>40.1</v>
      </c>
      <c r="C45" s="45">
        <v>40.1</v>
      </c>
    </row>
    <row r="46" spans="1:3">
      <c r="A46" s="10">
        <v>2013</v>
      </c>
      <c r="B46" s="45">
        <v>40.299999999999997</v>
      </c>
      <c r="C46" s="45">
        <v>40.299999999999997</v>
      </c>
    </row>
    <row r="47" spans="1:3">
      <c r="A47" s="10">
        <v>2014</v>
      </c>
      <c r="B47" s="45">
        <v>40.5</v>
      </c>
      <c r="C47" s="45">
        <v>40.5</v>
      </c>
    </row>
    <row r="48" spans="1:3">
      <c r="A48" s="10">
        <v>2015</v>
      </c>
      <c r="B48" s="45">
        <v>40.700000000000003</v>
      </c>
      <c r="C48" s="45">
        <v>40.700000000000003</v>
      </c>
    </row>
    <row r="49" spans="1:3">
      <c r="A49" s="10">
        <v>2016</v>
      </c>
      <c r="B49" s="45">
        <v>40.700000000000003</v>
      </c>
      <c r="C49" s="45">
        <v>40.799999999999997</v>
      </c>
    </row>
    <row r="50" spans="1:3">
      <c r="A50" s="10">
        <v>2017</v>
      </c>
      <c r="B50" s="45">
        <v>40.799999999999997</v>
      </c>
      <c r="C50" s="45">
        <v>41</v>
      </c>
    </row>
    <row r="51" spans="1:3">
      <c r="A51" s="10">
        <v>2018</v>
      </c>
      <c r="B51" s="45">
        <v>40.799999999999997</v>
      </c>
      <c r="C51" s="45">
        <v>41.1</v>
      </c>
    </row>
    <row r="52" spans="1:3">
      <c r="A52" s="10">
        <v>2019</v>
      </c>
      <c r="B52" s="45">
        <v>40.799999999999997</v>
      </c>
      <c r="C52" s="45">
        <v>41.3</v>
      </c>
    </row>
    <row r="53" spans="1:3">
      <c r="A53" s="10">
        <v>2020</v>
      </c>
      <c r="B53" s="45">
        <v>40.9</v>
      </c>
      <c r="C53" s="45">
        <v>41.4</v>
      </c>
    </row>
    <row r="55" spans="1:3">
      <c r="A55" s="10" t="s">
        <v>160</v>
      </c>
    </row>
    <row r="56" spans="1:3">
      <c r="A56" s="10" t="s">
        <v>187</v>
      </c>
      <c r="B56" s="45">
        <f>B53-B4</f>
        <v>14.7</v>
      </c>
      <c r="C56" s="45">
        <f>C53-C4</f>
        <v>10.7</v>
      </c>
    </row>
    <row r="57" spans="1:3">
      <c r="A57" s="10" t="s">
        <v>188</v>
      </c>
      <c r="B57" s="45">
        <f>B33-B4</f>
        <v>10.599999999999998</v>
      </c>
      <c r="C57" s="45">
        <f>C33-C4</f>
        <v>6.5999999999999979</v>
      </c>
    </row>
    <row r="58" spans="1:3">
      <c r="A58" s="10" t="s">
        <v>154</v>
      </c>
      <c r="B58" s="45">
        <f>B53-B33</f>
        <v>4.1000000000000014</v>
      </c>
      <c r="C58" s="45">
        <f>C53-C33</f>
        <v>4.1000000000000014</v>
      </c>
    </row>
    <row r="59" spans="1:3">
      <c r="A59" s="10" t="s">
        <v>189</v>
      </c>
      <c r="B59" s="45">
        <f>B13-B4</f>
        <v>2.9000000000000021</v>
      </c>
      <c r="C59" s="45">
        <f>C13-C4</f>
        <v>2.0999999999999979</v>
      </c>
    </row>
    <row r="60" spans="1:3">
      <c r="A60" s="10" t="s">
        <v>161</v>
      </c>
      <c r="B60" s="45">
        <f>B23-B13</f>
        <v>3.7999999999999972</v>
      </c>
      <c r="C60" s="45">
        <f>C23-C13</f>
        <v>2.3000000000000043</v>
      </c>
    </row>
    <row r="61" spans="1:3">
      <c r="A61" s="10" t="s">
        <v>162</v>
      </c>
      <c r="B61" s="45">
        <f>B33-B23</f>
        <v>3.8999999999999986</v>
      </c>
      <c r="C61" s="45">
        <f>C33-C23</f>
        <v>2.1999999999999957</v>
      </c>
    </row>
    <row r="62" spans="1:3">
      <c r="A62" s="10" t="s">
        <v>163</v>
      </c>
      <c r="B62" s="45">
        <f>B43-B33</f>
        <v>3</v>
      </c>
      <c r="C62" s="45">
        <f>C43-C33</f>
        <v>2.4000000000000057</v>
      </c>
    </row>
    <row r="63" spans="1:3">
      <c r="A63" s="10" t="s">
        <v>164</v>
      </c>
      <c r="B63" s="45">
        <f>B53-B43</f>
        <v>1.1000000000000014</v>
      </c>
      <c r="C63" s="45">
        <f>C53-C43</f>
        <v>1.6999999999999957</v>
      </c>
    </row>
    <row r="66" spans="1:1">
      <c r="A66" s="1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55</vt:i4>
      </vt:variant>
    </vt:vector>
  </HeadingPairs>
  <TitlesOfParts>
    <vt:vector size="55" baseType="lpstr">
      <vt:lpstr>List</vt:lpstr>
      <vt:lpstr>T1</vt:lpstr>
      <vt:lpstr>T1A</vt:lpstr>
      <vt:lpstr>T1B</vt:lpstr>
      <vt:lpstr>T2</vt:lpstr>
      <vt:lpstr>T2A</vt:lpstr>
      <vt:lpstr>T3</vt:lpstr>
      <vt:lpstr>T3A</vt:lpstr>
      <vt:lpstr>T4</vt:lpstr>
      <vt:lpstr>T4A</vt:lpstr>
      <vt:lpstr>T4B</vt:lpstr>
      <vt:lpstr>T5</vt:lpstr>
      <vt:lpstr>T5A</vt:lpstr>
      <vt:lpstr>T6</vt:lpstr>
      <vt:lpstr>T6A</vt:lpstr>
      <vt:lpstr>T7</vt:lpstr>
      <vt:lpstr>T7A</vt:lpstr>
      <vt:lpstr>T7B</vt:lpstr>
      <vt:lpstr>T8</vt:lpstr>
      <vt:lpstr>T8A</vt:lpstr>
      <vt:lpstr>T8B</vt:lpstr>
      <vt:lpstr>T9</vt:lpstr>
      <vt:lpstr>T9A</vt:lpstr>
      <vt:lpstr>T10</vt:lpstr>
      <vt:lpstr>T10A</vt:lpstr>
      <vt:lpstr>T10B</vt:lpstr>
      <vt:lpstr>T11</vt:lpstr>
      <vt:lpstr>T11A</vt:lpstr>
      <vt:lpstr>T12</vt:lpstr>
      <vt:lpstr>T12A</vt:lpstr>
      <vt:lpstr>T12B</vt:lpstr>
      <vt:lpstr>T13</vt:lpstr>
      <vt:lpstr>T14</vt:lpstr>
      <vt:lpstr>T15</vt:lpstr>
      <vt:lpstr>T16</vt:lpstr>
      <vt:lpstr>T16A</vt:lpstr>
      <vt:lpstr>T16C</vt:lpstr>
      <vt:lpstr>T16D</vt:lpstr>
      <vt:lpstr>T17</vt:lpstr>
      <vt:lpstr>T17A</vt:lpstr>
      <vt:lpstr>T17B</vt:lpstr>
      <vt:lpstr>T18</vt:lpstr>
      <vt:lpstr>T19</vt:lpstr>
      <vt:lpstr>T20</vt:lpstr>
      <vt:lpstr>T20A</vt:lpstr>
      <vt:lpstr>T21</vt:lpstr>
      <vt:lpstr>T21A</vt:lpstr>
      <vt:lpstr>T21B</vt:lpstr>
      <vt:lpstr>T22</vt:lpstr>
      <vt:lpstr>T23</vt:lpstr>
      <vt:lpstr>T23B</vt:lpstr>
      <vt:lpstr>T23C</vt:lpstr>
      <vt:lpstr>A24</vt:lpstr>
      <vt:lpstr>A24A</vt:lpstr>
      <vt:lpstr>T25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CSLS-2019-1</dc:creator>
  <cp:lastModifiedBy>Microsoft Office User</cp:lastModifiedBy>
  <cp:lastPrinted>2021-07-14T19:40:39Z</cp:lastPrinted>
  <dcterms:created xsi:type="dcterms:W3CDTF">2021-07-14T18:44:46Z</dcterms:created>
  <dcterms:modified xsi:type="dcterms:W3CDTF">2021-08-18T22:54:04Z</dcterms:modified>
</cp:coreProperties>
</file>